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16"/>
  <workbookPr filterPrivacy="1" codeName="ThisWorkbook" defaultThemeVersion="124226"/>
  <xr:revisionPtr revIDLastSave="1" documentId="13_ncr:1_{40661BA0-D3C4-4B69-8C2D-E1A3008029C3}" xr6:coauthVersionLast="47" xr6:coauthVersionMax="47" xr10:uidLastSave="{456CD2C2-268C-4EC4-A566-73810702192E}"/>
  <bookViews>
    <workbookView xWindow="-120" yWindow="-120" windowWidth="29040" windowHeight="17520" tabRatio="811" xr2:uid="{00000000-000D-0000-FFFF-FFFF00000000}"/>
  </bookViews>
  <sheets>
    <sheet name="University Retention All" sheetId="103" r:id="rId1"/>
    <sheet name="Armour College Retention" sheetId="104" r:id="rId2"/>
    <sheet name="Coll of Architecture Retention" sheetId="105" r:id="rId3"/>
    <sheet name="Coll of Computing Retention" sheetId="106" r:id="rId4"/>
    <sheet name="Coll of Science Retention" sheetId="107" r:id="rId5"/>
    <sheet name="Lewis College Retention" sheetId="108" r:id="rId6"/>
    <sheet name="School of Applied Tec Retention" sheetId="110" r:id="rId7"/>
    <sheet name="Stuart College Retention" sheetId="109" r:id="rId8"/>
    <sheet name="Provost College" sheetId="146" r:id="rId9"/>
    <sheet name="Applied Mathematics" sheetId="111" r:id="rId10"/>
    <sheet name="Armor College Deans office" sheetId="112" r:id="rId11"/>
    <sheet name="Biological Sciences" sheetId="113" r:id="rId12"/>
    <sheet name="Biomedical Engineering" sheetId="114" r:id="rId13"/>
    <sheet name="Business Administration" sheetId="115" r:id="rId14"/>
    <sheet name="Chemical Biological Engrg" sheetId="116" r:id="rId15"/>
    <sheet name="Chemical Sciences" sheetId="117" r:id="rId16"/>
    <sheet name="Civil Archl Environ Engrg" sheetId="118" r:id="rId17"/>
    <sheet name="Colg of Science Dean's Ofc" sheetId="119" r:id="rId18"/>
    <sheet name="College of Architecture" sheetId="120" r:id="rId19"/>
    <sheet name="College of Computing Admin" sheetId="121" r:id="rId20"/>
    <sheet name="Computer Science" sheetId="122" r:id="rId21"/>
    <sheet name="Electrical &amp; Computer Engrg" sheetId="123" r:id="rId22"/>
    <sheet name="Food Science and Nutrition" sheetId="149" r:id="rId23"/>
    <sheet name="Humanities" sheetId="124" r:id="rId24"/>
    <sheet name="Industrial Technology &amp; Mgmt" sheetId="125" r:id="rId25"/>
    <sheet name="Information Technology &amp; Mgmt" sheetId="126" r:id="rId26"/>
    <sheet name="Lewis College Dean Office" sheetId="127" r:id="rId27"/>
    <sheet name="Mechl, Materials &amp; Arspc Engrg" sheetId="128" r:id="rId28"/>
    <sheet name="Physics" sheetId="129" r:id="rId29"/>
    <sheet name="Psychology" sheetId="130" r:id="rId30"/>
    <sheet name="Social Sciences" sheetId="131" r:id="rId31"/>
    <sheet name="Undergraduate Education" sheetId="148" r:id="rId32"/>
    <sheet name="Gender Male" sheetId="133" r:id="rId33"/>
    <sheet name="Gender Female" sheetId="132" r:id="rId34"/>
    <sheet name="Gender Other or Unknown" sheetId="147" r:id="rId35"/>
    <sheet name="IPEDS race American Indian" sheetId="139" r:id="rId36"/>
    <sheet name="IPEDS race Asian" sheetId="138" r:id="rId37"/>
    <sheet name="IPEDS race Black" sheetId="136" r:id="rId38"/>
    <sheet name="IPEDS race Native Hawaiian" sheetId="142" r:id="rId39"/>
    <sheet name="IPEDS race White" sheetId="135" r:id="rId40"/>
    <sheet name="IPEDS race Hispanic Latino" sheetId="140" r:id="rId41"/>
    <sheet name="IPEDS race two or more races" sheetId="137" r:id="rId42"/>
    <sheet name="IPEDS race Unknown" sheetId="143" r:id="rId43"/>
    <sheet name="IPEDS race International" sheetId="141" r:id="rId44"/>
    <sheet name="Pell Recipients" sheetId="144" r:id="rId45"/>
    <sheet name="Stafford Recipients" sheetId="145" r:id="rId46"/>
    <sheet name="University Retention ARCH" sheetId="85" state="hidden" r:id="rId47"/>
    <sheet name="University Retention BA" sheetId="86" state="hidden" r:id="rId48"/>
    <sheet name="University Retention BCHS" sheetId="87" state="hidden" r:id="rId49"/>
    <sheet name="University Retention BME" sheetId="88" state="hidden" r:id="rId50"/>
    <sheet name="University Retention CAE" sheetId="89" state="hidden" r:id="rId51"/>
    <sheet name="University Retention CHEE" sheetId="90" state="hidden" r:id="rId52"/>
    <sheet name="University Retention CS" sheetId="91" state="hidden" r:id="rId53"/>
    <sheet name="University Retention ECE" sheetId="92" state="hidden" r:id="rId54"/>
    <sheet name="University Retention HUM" sheetId="93" state="hidden" r:id="rId55"/>
    <sheet name="University Retention INTM" sheetId="94" state="hidden" r:id="rId56"/>
    <sheet name="University Retention ITM" sheetId="95" state="hidden" r:id="rId57"/>
    <sheet name="University Retention MATH" sheetId="96" state="hidden" r:id="rId58"/>
    <sheet name="University Retention MMAE" sheetId="97" state="hidden" r:id="rId59"/>
    <sheet name="University Retention MTM" sheetId="98" state="hidden" r:id="rId60"/>
    <sheet name="University Retention PHYS" sheetId="99" state="hidden" r:id="rId61"/>
    <sheet name="University Retention PSYC" sheetId="100" state="hidden" r:id="rId62"/>
    <sheet name="University Retention SS" sheetId="101" state="hidden" r:id="rId63"/>
    <sheet name="University Retention Undecided" sheetId="102" state="hidden" r:id="rId6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103" l="1"/>
  <c r="BA20" i="145"/>
  <c r="BB20" i="145"/>
  <c r="BC20" i="145"/>
  <c r="AT21" i="145"/>
  <c r="AU21" i="145"/>
  <c r="AV21" i="145"/>
  <c r="AM22" i="145"/>
  <c r="AN22" i="145"/>
  <c r="AO22" i="145"/>
  <c r="AF23" i="145"/>
  <c r="AG23" i="145"/>
  <c r="AH23" i="145"/>
  <c r="Y24" i="145"/>
  <c r="Z24" i="145"/>
  <c r="AA24" i="145"/>
  <c r="R25" i="145"/>
  <c r="S25" i="145"/>
  <c r="T25" i="145"/>
  <c r="K26" i="145"/>
  <c r="L26" i="145"/>
  <c r="M26" i="145"/>
  <c r="F27" i="145"/>
  <c r="BA6" i="145"/>
  <c r="BB6" i="145"/>
  <c r="BC6" i="145"/>
  <c r="AT7" i="145"/>
  <c r="AU7" i="145"/>
  <c r="AV7" i="145"/>
  <c r="AM8" i="145"/>
  <c r="AN8" i="145"/>
  <c r="AO8" i="145"/>
  <c r="AF9" i="145"/>
  <c r="AG9" i="145"/>
  <c r="AH9" i="145"/>
  <c r="Y10" i="145"/>
  <c r="Z10" i="145"/>
  <c r="AA10" i="145"/>
  <c r="R11" i="145"/>
  <c r="S11" i="145"/>
  <c r="T11" i="145"/>
  <c r="K12" i="145"/>
  <c r="L12" i="145"/>
  <c r="M12" i="145"/>
  <c r="F13" i="145"/>
  <c r="BA20" i="144"/>
  <c r="BB20" i="144"/>
  <c r="BC20" i="144"/>
  <c r="AT21" i="144"/>
  <c r="AU21" i="144"/>
  <c r="AV21" i="144"/>
  <c r="AM22" i="144"/>
  <c r="AN22" i="144"/>
  <c r="AO22" i="144"/>
  <c r="AF23" i="144"/>
  <c r="AG23" i="144"/>
  <c r="AH23" i="144"/>
  <c r="Y24" i="144"/>
  <c r="Z24" i="144"/>
  <c r="AA24" i="144"/>
  <c r="R25" i="144"/>
  <c r="S25" i="144"/>
  <c r="T25" i="144"/>
  <c r="K26" i="144"/>
  <c r="L26" i="144"/>
  <c r="M26" i="144"/>
  <c r="F27" i="144"/>
  <c r="BA6" i="144"/>
  <c r="BB6" i="144"/>
  <c r="BC6" i="144"/>
  <c r="AT7" i="144"/>
  <c r="AU7" i="144"/>
  <c r="AV7" i="144"/>
  <c r="AM8" i="144"/>
  <c r="AN8" i="144"/>
  <c r="AO8" i="144"/>
  <c r="AF9" i="144"/>
  <c r="AG9" i="144"/>
  <c r="AH9" i="144"/>
  <c r="Y10" i="144"/>
  <c r="Z10" i="144"/>
  <c r="AA10" i="144"/>
  <c r="R11" i="144"/>
  <c r="S11" i="144"/>
  <c r="T11" i="144"/>
  <c r="K12" i="144"/>
  <c r="L12" i="144"/>
  <c r="M12" i="144"/>
  <c r="F13" i="144"/>
  <c r="BA20" i="141"/>
  <c r="BB20" i="141"/>
  <c r="BC20" i="141"/>
  <c r="AT21" i="141"/>
  <c r="AU21" i="141"/>
  <c r="AV21" i="141"/>
  <c r="AM22" i="141"/>
  <c r="AN22" i="141"/>
  <c r="AO22" i="141"/>
  <c r="AF23" i="141"/>
  <c r="AG23" i="141"/>
  <c r="AH23" i="141"/>
  <c r="Y24" i="141"/>
  <c r="Z24" i="141"/>
  <c r="AA24" i="141"/>
  <c r="R25" i="141"/>
  <c r="S25" i="141"/>
  <c r="T25" i="141"/>
  <c r="K26" i="141"/>
  <c r="L26" i="141"/>
  <c r="M26" i="141"/>
  <c r="F27" i="141"/>
  <c r="BA6" i="141"/>
  <c r="BB6" i="141"/>
  <c r="BC6" i="141"/>
  <c r="AT7" i="141"/>
  <c r="AU7" i="141"/>
  <c r="AV7" i="141"/>
  <c r="AM8" i="141"/>
  <c r="AN8" i="141"/>
  <c r="AO8" i="141"/>
  <c r="AF9" i="141"/>
  <c r="AG9" i="141"/>
  <c r="AH9" i="141"/>
  <c r="Z10" i="141"/>
  <c r="Y10" i="141"/>
  <c r="AA10" i="141"/>
  <c r="R11" i="141"/>
  <c r="S11" i="141"/>
  <c r="T11" i="141"/>
  <c r="K12" i="141"/>
  <c r="L12" i="141"/>
  <c r="M12" i="141"/>
  <c r="F13" i="141"/>
  <c r="BA20" i="143"/>
  <c r="BB20" i="143"/>
  <c r="BC20" i="143"/>
  <c r="AT21" i="143"/>
  <c r="AU21" i="143"/>
  <c r="AV21" i="143"/>
  <c r="AM22" i="143"/>
  <c r="AN22" i="143"/>
  <c r="AO22" i="143"/>
  <c r="AF23" i="143"/>
  <c r="AG23" i="143"/>
  <c r="AH23" i="143"/>
  <c r="Y24" i="143"/>
  <c r="Z24" i="143"/>
  <c r="AA24" i="143"/>
  <c r="R25" i="143"/>
  <c r="S25" i="143"/>
  <c r="T25" i="143"/>
  <c r="K26" i="143"/>
  <c r="L26" i="143"/>
  <c r="M26" i="143"/>
  <c r="F27" i="143"/>
  <c r="BA6" i="143"/>
  <c r="BB6" i="143"/>
  <c r="BC6" i="143"/>
  <c r="AT7" i="143"/>
  <c r="AU7" i="143"/>
  <c r="AV7" i="143"/>
  <c r="AM8" i="143"/>
  <c r="AN8" i="143"/>
  <c r="AO8" i="143"/>
  <c r="AF9" i="143"/>
  <c r="AG9" i="143"/>
  <c r="AH9" i="143"/>
  <c r="Y10" i="143"/>
  <c r="Z10" i="143"/>
  <c r="AA10" i="143"/>
  <c r="R11" i="143"/>
  <c r="S11" i="143"/>
  <c r="T11" i="143"/>
  <c r="K12" i="143"/>
  <c r="L12" i="143"/>
  <c r="M12" i="143"/>
  <c r="F13" i="143"/>
  <c r="BA20" i="137"/>
  <c r="BB20" i="137"/>
  <c r="BC20" i="137"/>
  <c r="AT21" i="137"/>
  <c r="AU21" i="137"/>
  <c r="AV21" i="137"/>
  <c r="AM22" i="137"/>
  <c r="AN22" i="137"/>
  <c r="AO22" i="137"/>
  <c r="AF23" i="137"/>
  <c r="AG23" i="137"/>
  <c r="AH23" i="137"/>
  <c r="Y24" i="137"/>
  <c r="Z24" i="137"/>
  <c r="AA24" i="137"/>
  <c r="R25" i="137"/>
  <c r="S25" i="137"/>
  <c r="T25" i="137"/>
  <c r="K26" i="137"/>
  <c r="L26" i="137"/>
  <c r="M26" i="137"/>
  <c r="F27" i="137"/>
  <c r="BA6" i="137"/>
  <c r="BB6" i="137"/>
  <c r="BC6" i="137"/>
  <c r="AT7" i="137"/>
  <c r="AU7" i="137"/>
  <c r="AV7" i="137"/>
  <c r="AM8" i="137"/>
  <c r="AN8" i="137"/>
  <c r="AO8" i="137"/>
  <c r="AF9" i="137"/>
  <c r="AG9" i="137"/>
  <c r="AH9" i="137"/>
  <c r="Y10" i="137"/>
  <c r="Z10" i="137"/>
  <c r="AA10" i="137"/>
  <c r="R11" i="137"/>
  <c r="S11" i="137"/>
  <c r="T11" i="137"/>
  <c r="K12" i="137"/>
  <c r="L12" i="137"/>
  <c r="M12" i="137"/>
  <c r="F13" i="137"/>
  <c r="BA20" i="140"/>
  <c r="BB20" i="140"/>
  <c r="BC20" i="140"/>
  <c r="AT21" i="140"/>
  <c r="AU21" i="140"/>
  <c r="AV21" i="140"/>
  <c r="AM22" i="140"/>
  <c r="AN22" i="140"/>
  <c r="AO22" i="140"/>
  <c r="AF23" i="140"/>
  <c r="AG23" i="140"/>
  <c r="AH23" i="140"/>
  <c r="Y24" i="140"/>
  <c r="Z24" i="140"/>
  <c r="AA24" i="140"/>
  <c r="R25" i="140"/>
  <c r="S25" i="140"/>
  <c r="T25" i="140"/>
  <c r="K26" i="140"/>
  <c r="L26" i="140"/>
  <c r="M26" i="140"/>
  <c r="F27" i="140"/>
  <c r="BA6" i="140"/>
  <c r="BB6" i="140"/>
  <c r="BC6" i="140"/>
  <c r="AT7" i="140"/>
  <c r="AU7" i="140"/>
  <c r="AV7" i="140"/>
  <c r="AM8" i="140"/>
  <c r="AN8" i="140"/>
  <c r="AO8" i="140"/>
  <c r="AF9" i="140"/>
  <c r="AG9" i="140"/>
  <c r="AH9" i="140"/>
  <c r="Y10" i="140"/>
  <c r="Z10" i="140"/>
  <c r="AA10" i="140"/>
  <c r="R11" i="140"/>
  <c r="S11" i="140"/>
  <c r="T11" i="140"/>
  <c r="K12" i="140"/>
  <c r="L12" i="140"/>
  <c r="M12" i="140"/>
  <c r="F13" i="140"/>
  <c r="BA20" i="135"/>
  <c r="BB20" i="135"/>
  <c r="BC20" i="135"/>
  <c r="AT21" i="135"/>
  <c r="AU21" i="135"/>
  <c r="AV21" i="135"/>
  <c r="AM22" i="135"/>
  <c r="AN22" i="135"/>
  <c r="AO22" i="135"/>
  <c r="AF23" i="135"/>
  <c r="AG23" i="135"/>
  <c r="AH23" i="135"/>
  <c r="Y24" i="135"/>
  <c r="Z24" i="135"/>
  <c r="AA24" i="135"/>
  <c r="R25" i="135"/>
  <c r="S25" i="135"/>
  <c r="T25" i="135"/>
  <c r="K26" i="135"/>
  <c r="L26" i="135"/>
  <c r="M26" i="135"/>
  <c r="F27" i="135"/>
  <c r="F13" i="135"/>
  <c r="BA6" i="142"/>
  <c r="BB6" i="142"/>
  <c r="BC6" i="142"/>
  <c r="AT7" i="142"/>
  <c r="AU7" i="142"/>
  <c r="AV7" i="142"/>
  <c r="AM8" i="142"/>
  <c r="AN8" i="142"/>
  <c r="AO8" i="142"/>
  <c r="AF9" i="142"/>
  <c r="AG9" i="142"/>
  <c r="AH9" i="142"/>
  <c r="Y10" i="142"/>
  <c r="Z10" i="142"/>
  <c r="AA10" i="142"/>
  <c r="R11" i="142"/>
  <c r="S11" i="142"/>
  <c r="T11" i="142"/>
  <c r="K12" i="142"/>
  <c r="L12" i="142"/>
  <c r="M12" i="142"/>
  <c r="F13" i="142"/>
  <c r="F27" i="142"/>
  <c r="BA20" i="136"/>
  <c r="BB20" i="136"/>
  <c r="BC20" i="136"/>
  <c r="AT21" i="136"/>
  <c r="AU21" i="136"/>
  <c r="AV21" i="136"/>
  <c r="AM22" i="136"/>
  <c r="AN22" i="136"/>
  <c r="AO22" i="136"/>
  <c r="AF23" i="136"/>
  <c r="AG23" i="136"/>
  <c r="AH23" i="136"/>
  <c r="Y24" i="136"/>
  <c r="Z24" i="136"/>
  <c r="AA24" i="136"/>
  <c r="R25" i="136"/>
  <c r="S25" i="136"/>
  <c r="T25" i="136"/>
  <c r="K26" i="136"/>
  <c r="L26" i="136"/>
  <c r="M26" i="136"/>
  <c r="F27" i="136"/>
  <c r="BA6" i="136"/>
  <c r="BB6" i="136"/>
  <c r="BC6" i="136"/>
  <c r="AT7" i="136"/>
  <c r="AU7" i="136"/>
  <c r="AV7" i="136"/>
  <c r="AM8" i="136"/>
  <c r="AN8" i="136"/>
  <c r="AO8" i="136"/>
  <c r="AF9" i="136"/>
  <c r="AG9" i="136"/>
  <c r="AH9" i="136"/>
  <c r="Y10" i="136"/>
  <c r="Z10" i="136"/>
  <c r="AA10" i="136"/>
  <c r="R11" i="136"/>
  <c r="S11" i="136"/>
  <c r="T11" i="136"/>
  <c r="K12" i="136"/>
  <c r="L12" i="136"/>
  <c r="M12" i="136"/>
  <c r="F13" i="136"/>
  <c r="BA20" i="138"/>
  <c r="BB20" i="138"/>
  <c r="BC20" i="138"/>
  <c r="AT21" i="138"/>
  <c r="AU21" i="138"/>
  <c r="AV21" i="138"/>
  <c r="AM22" i="138"/>
  <c r="AN22" i="138"/>
  <c r="AO22" i="138"/>
  <c r="AF23" i="138"/>
  <c r="AG23" i="138"/>
  <c r="AH23" i="138"/>
  <c r="Y24" i="138"/>
  <c r="Z24" i="138"/>
  <c r="AA24" i="138"/>
  <c r="R25" i="138"/>
  <c r="S25" i="138"/>
  <c r="T25" i="138"/>
  <c r="K26" i="138"/>
  <c r="L26" i="138"/>
  <c r="M26" i="138"/>
  <c r="F27" i="138"/>
  <c r="BA6" i="138"/>
  <c r="BB6" i="138"/>
  <c r="BC6" i="138"/>
  <c r="AT6" i="138"/>
  <c r="AU6" i="138"/>
  <c r="AV6" i="138"/>
  <c r="AT7" i="138"/>
  <c r="AU7" i="138"/>
  <c r="AV7" i="138"/>
  <c r="AM8" i="138"/>
  <c r="AN8" i="138"/>
  <c r="AO8" i="138"/>
  <c r="AF9" i="138"/>
  <c r="AG9" i="138"/>
  <c r="AH9" i="138"/>
  <c r="Y10" i="138"/>
  <c r="Z10" i="138"/>
  <c r="AA10" i="138"/>
  <c r="R11" i="138"/>
  <c r="S11" i="138"/>
  <c r="T11" i="138"/>
  <c r="K12" i="138"/>
  <c r="L12" i="138"/>
  <c r="M12" i="138"/>
  <c r="F13" i="138"/>
  <c r="K26" i="139"/>
  <c r="L26" i="139"/>
  <c r="M26" i="139"/>
  <c r="AM22" i="139"/>
  <c r="AN22" i="139"/>
  <c r="AO22" i="139"/>
  <c r="AT21" i="139"/>
  <c r="AU21" i="139"/>
  <c r="AV21" i="139"/>
  <c r="BA20" i="139"/>
  <c r="BB20" i="139"/>
  <c r="BC20" i="139"/>
  <c r="AF23" i="139"/>
  <c r="AG23" i="139"/>
  <c r="AH23" i="139"/>
  <c r="Y24" i="139"/>
  <c r="Z24" i="139"/>
  <c r="AA24" i="139"/>
  <c r="R25" i="139"/>
  <c r="S25" i="139"/>
  <c r="T25" i="139"/>
  <c r="AM8" i="139"/>
  <c r="AN8" i="139"/>
  <c r="AO8" i="139"/>
  <c r="AF9" i="139"/>
  <c r="AG9" i="139"/>
  <c r="AH9" i="139"/>
  <c r="BA6" i="139"/>
  <c r="BB6" i="139"/>
  <c r="BC6" i="139"/>
  <c r="AT7" i="139"/>
  <c r="AU7" i="139"/>
  <c r="AV7" i="139"/>
  <c r="Y10" i="139"/>
  <c r="Z10" i="139"/>
  <c r="AA10" i="139"/>
  <c r="R11" i="139"/>
  <c r="S11" i="139"/>
  <c r="T11" i="139"/>
  <c r="K12" i="139"/>
  <c r="L12" i="139"/>
  <c r="M12" i="139"/>
  <c r="F13" i="139"/>
  <c r="F27" i="139"/>
  <c r="BA20" i="147"/>
  <c r="BB20" i="147"/>
  <c r="BC20" i="147"/>
  <c r="AT21" i="147"/>
  <c r="AU21" i="147"/>
  <c r="AV21" i="147"/>
  <c r="AM22" i="147"/>
  <c r="AN22" i="147"/>
  <c r="AO22" i="147"/>
  <c r="AF23" i="147"/>
  <c r="AG23" i="147"/>
  <c r="AH23" i="147"/>
  <c r="Y24" i="147"/>
  <c r="Z24" i="147"/>
  <c r="AA24" i="147"/>
  <c r="R25" i="147"/>
  <c r="S25" i="147"/>
  <c r="T25" i="147"/>
  <c r="K26" i="147"/>
  <c r="L26" i="147"/>
  <c r="M26" i="147"/>
  <c r="F27" i="147"/>
  <c r="BA6" i="147"/>
  <c r="BB6" i="147"/>
  <c r="BC6" i="147"/>
  <c r="AT7" i="147"/>
  <c r="AU7" i="147"/>
  <c r="AV7" i="147"/>
  <c r="AM8" i="147"/>
  <c r="AN8" i="147"/>
  <c r="AO8" i="147"/>
  <c r="AF9" i="147"/>
  <c r="AG9" i="147"/>
  <c r="AH9" i="147"/>
  <c r="Y10" i="147"/>
  <c r="Z10" i="147"/>
  <c r="AA10" i="147"/>
  <c r="R11" i="147"/>
  <c r="S11" i="147"/>
  <c r="T11" i="147"/>
  <c r="K12" i="147"/>
  <c r="L12" i="147"/>
  <c r="M12" i="147"/>
  <c r="F13" i="147"/>
  <c r="BA20" i="132"/>
  <c r="BB20" i="132"/>
  <c r="BC20" i="132"/>
  <c r="AT21" i="132"/>
  <c r="AU21" i="132"/>
  <c r="AV21" i="132"/>
  <c r="AM22" i="132"/>
  <c r="AN22" i="132"/>
  <c r="AO22" i="132"/>
  <c r="AF23" i="132"/>
  <c r="AG23" i="132"/>
  <c r="AH23" i="132"/>
  <c r="Y24" i="132"/>
  <c r="Z24" i="132"/>
  <c r="AA24" i="132"/>
  <c r="R25" i="132"/>
  <c r="S25" i="132"/>
  <c r="T25" i="132"/>
  <c r="K26" i="132"/>
  <c r="L26" i="132"/>
  <c r="M26" i="132"/>
  <c r="F27" i="132"/>
  <c r="BA6" i="132"/>
  <c r="BB6" i="132"/>
  <c r="BC6" i="132"/>
  <c r="AT7" i="132"/>
  <c r="AU7" i="132"/>
  <c r="AV7" i="132"/>
  <c r="AM8" i="132"/>
  <c r="AN8" i="132"/>
  <c r="AO8" i="132"/>
  <c r="AF9" i="132"/>
  <c r="AG9" i="132"/>
  <c r="AH9" i="132"/>
  <c r="Y10" i="132"/>
  <c r="Z10" i="132"/>
  <c r="AA10" i="132"/>
  <c r="R11" i="132"/>
  <c r="S11" i="132"/>
  <c r="T11" i="132"/>
  <c r="K12" i="132"/>
  <c r="L12" i="132"/>
  <c r="M12" i="132"/>
  <c r="F13" i="132"/>
  <c r="BA20" i="133"/>
  <c r="BB20" i="133"/>
  <c r="BC20" i="133"/>
  <c r="AT21" i="133"/>
  <c r="AU21" i="133"/>
  <c r="AV21" i="133"/>
  <c r="AM22" i="133"/>
  <c r="AN22" i="133"/>
  <c r="AO22" i="133"/>
  <c r="AF23" i="133"/>
  <c r="AG23" i="133"/>
  <c r="AH23" i="133"/>
  <c r="Y24" i="133"/>
  <c r="Z24" i="133"/>
  <c r="AA24" i="133"/>
  <c r="R25" i="133"/>
  <c r="S25" i="133"/>
  <c r="T25" i="133"/>
  <c r="K26" i="133"/>
  <c r="L26" i="133"/>
  <c r="M26" i="133"/>
  <c r="F27" i="133"/>
  <c r="F13" i="133"/>
  <c r="BA6" i="148"/>
  <c r="BB6" i="148"/>
  <c r="BC6" i="148"/>
  <c r="AT7" i="148"/>
  <c r="AU7" i="148"/>
  <c r="AV7" i="148"/>
  <c r="AM8" i="148"/>
  <c r="AN8" i="148"/>
  <c r="AO8" i="148"/>
  <c r="AF9" i="148"/>
  <c r="AG9" i="148"/>
  <c r="AH9" i="148"/>
  <c r="Y10" i="148"/>
  <c r="Z10" i="148"/>
  <c r="AA10" i="148"/>
  <c r="R11" i="148"/>
  <c r="S11" i="148"/>
  <c r="T11" i="148"/>
  <c r="K12" i="148"/>
  <c r="L12" i="148"/>
  <c r="M12" i="148"/>
  <c r="F13" i="148"/>
  <c r="BA20" i="148"/>
  <c r="BB20" i="148"/>
  <c r="BC20" i="148"/>
  <c r="AT21" i="148"/>
  <c r="AU21" i="148"/>
  <c r="AV21" i="148"/>
  <c r="AM22" i="148"/>
  <c r="AN22" i="148"/>
  <c r="AO22" i="148"/>
  <c r="AF23" i="148"/>
  <c r="AG23" i="148"/>
  <c r="AH23" i="148"/>
  <c r="Y24" i="148"/>
  <c r="Z24" i="148"/>
  <c r="AA24" i="148"/>
  <c r="R25" i="148"/>
  <c r="S25" i="148"/>
  <c r="T25" i="148"/>
  <c r="K26" i="148"/>
  <c r="L26" i="148"/>
  <c r="M26" i="148"/>
  <c r="F27" i="148"/>
  <c r="BA6" i="131"/>
  <c r="BB6" i="131"/>
  <c r="BC6" i="131"/>
  <c r="AT7" i="131"/>
  <c r="AU7" i="131"/>
  <c r="AV7" i="131"/>
  <c r="AM8" i="131"/>
  <c r="AN8" i="131"/>
  <c r="AO8" i="131"/>
  <c r="AF9" i="131"/>
  <c r="AG9" i="131"/>
  <c r="AH9" i="131"/>
  <c r="Y10" i="131"/>
  <c r="Z10" i="131"/>
  <c r="AA10" i="131"/>
  <c r="R11" i="131"/>
  <c r="S11" i="131"/>
  <c r="T11" i="131"/>
  <c r="K12" i="131"/>
  <c r="L12" i="131"/>
  <c r="M12" i="131"/>
  <c r="F13" i="131"/>
  <c r="BA20" i="131"/>
  <c r="BB20" i="131"/>
  <c r="BC20" i="131"/>
  <c r="AT21" i="131"/>
  <c r="AU21" i="131"/>
  <c r="AV21" i="131"/>
  <c r="AM22" i="131"/>
  <c r="AN22" i="131"/>
  <c r="AO22" i="131"/>
  <c r="AF23" i="131"/>
  <c r="AG23" i="131"/>
  <c r="AH23" i="131"/>
  <c r="Y24" i="131"/>
  <c r="Z24" i="131"/>
  <c r="AA24" i="131"/>
  <c r="R25" i="131"/>
  <c r="S25" i="131"/>
  <c r="T25" i="131"/>
  <c r="F27" i="131"/>
  <c r="BA20" i="130"/>
  <c r="BB20" i="130"/>
  <c r="BC20" i="130"/>
  <c r="AT21" i="130"/>
  <c r="AU21" i="130"/>
  <c r="AV21" i="130"/>
  <c r="AM22" i="130"/>
  <c r="AN22" i="130"/>
  <c r="AO22" i="130"/>
  <c r="AF23" i="130"/>
  <c r="AG23" i="130"/>
  <c r="AH23" i="130"/>
  <c r="Y24" i="130"/>
  <c r="Z24" i="130"/>
  <c r="AA24" i="130"/>
  <c r="R25" i="130"/>
  <c r="S25" i="130"/>
  <c r="T25" i="130"/>
  <c r="K26" i="130"/>
  <c r="L26" i="130"/>
  <c r="M26" i="130"/>
  <c r="F27" i="130"/>
  <c r="BA6" i="130"/>
  <c r="BB6" i="130"/>
  <c r="BC6" i="130"/>
  <c r="AT7" i="130"/>
  <c r="AU7" i="130"/>
  <c r="AV7" i="130"/>
  <c r="AM8" i="130"/>
  <c r="AN8" i="130"/>
  <c r="AO8" i="130"/>
  <c r="AF9" i="130"/>
  <c r="AG9" i="130"/>
  <c r="AH9" i="130"/>
  <c r="Y10" i="130"/>
  <c r="Z10" i="130"/>
  <c r="AA10" i="130"/>
  <c r="R11" i="130"/>
  <c r="S11" i="130"/>
  <c r="T11" i="130"/>
  <c r="K12" i="130"/>
  <c r="L12" i="130"/>
  <c r="M12" i="130"/>
  <c r="F13" i="130"/>
  <c r="BA20" i="129"/>
  <c r="BB20" i="129"/>
  <c r="BC20" i="129"/>
  <c r="AT21" i="129"/>
  <c r="AU21" i="129"/>
  <c r="AV21" i="129"/>
  <c r="AM22" i="129"/>
  <c r="AN22" i="129"/>
  <c r="AO22" i="129"/>
  <c r="AF23" i="129"/>
  <c r="AG23" i="129"/>
  <c r="AH23" i="129"/>
  <c r="Y24" i="129"/>
  <c r="Z24" i="129"/>
  <c r="AA24" i="129"/>
  <c r="R25" i="129"/>
  <c r="S25" i="129"/>
  <c r="T25" i="129"/>
  <c r="K26" i="129"/>
  <c r="L26" i="129"/>
  <c r="M26" i="129"/>
  <c r="F27" i="129"/>
  <c r="BA6" i="129"/>
  <c r="BB6" i="129"/>
  <c r="BC6" i="129"/>
  <c r="AT7" i="129"/>
  <c r="AU7" i="129"/>
  <c r="AV7" i="129"/>
  <c r="AM8" i="129"/>
  <c r="AN8" i="129"/>
  <c r="AO8" i="129"/>
  <c r="AF9" i="129"/>
  <c r="AG9" i="129"/>
  <c r="AH9" i="129"/>
  <c r="Y10" i="129"/>
  <c r="Z10" i="129"/>
  <c r="AA10" i="129"/>
  <c r="R11" i="129"/>
  <c r="S11" i="129"/>
  <c r="T11" i="129"/>
  <c r="K12" i="129"/>
  <c r="L12" i="129"/>
  <c r="M12" i="129"/>
  <c r="F13" i="129"/>
  <c r="BA20" i="128"/>
  <c r="BB20" i="128"/>
  <c r="BC20" i="128"/>
  <c r="AT21" i="128"/>
  <c r="AU21" i="128"/>
  <c r="AV21" i="128"/>
  <c r="AM22" i="128"/>
  <c r="AN22" i="128"/>
  <c r="AO22" i="128"/>
  <c r="AF23" i="128"/>
  <c r="AG23" i="128"/>
  <c r="AH23" i="128"/>
  <c r="Y24" i="128"/>
  <c r="Z24" i="128"/>
  <c r="AA24" i="128"/>
  <c r="R25" i="128"/>
  <c r="S25" i="128"/>
  <c r="T25" i="128"/>
  <c r="K26" i="128"/>
  <c r="L26" i="128"/>
  <c r="M26" i="128"/>
  <c r="F27" i="128"/>
  <c r="BA6" i="128"/>
  <c r="BB6" i="128"/>
  <c r="BC6" i="128"/>
  <c r="AT7" i="128"/>
  <c r="AU7" i="128"/>
  <c r="AV7" i="128"/>
  <c r="AM8" i="128"/>
  <c r="AN8" i="128"/>
  <c r="AO8" i="128"/>
  <c r="AF9" i="128"/>
  <c r="AG9" i="128"/>
  <c r="AH9" i="128"/>
  <c r="Y10" i="128"/>
  <c r="Z10" i="128"/>
  <c r="AA10" i="128"/>
  <c r="R11" i="128"/>
  <c r="S11" i="128"/>
  <c r="T11" i="128"/>
  <c r="K12" i="128"/>
  <c r="L12" i="128"/>
  <c r="M12" i="128"/>
  <c r="F13" i="128"/>
  <c r="BA6" i="127"/>
  <c r="BB6" i="127"/>
  <c r="BC6" i="127"/>
  <c r="AT7" i="127"/>
  <c r="AU7" i="127"/>
  <c r="AV7" i="127"/>
  <c r="AM8" i="127"/>
  <c r="AN8" i="127"/>
  <c r="AO8" i="127"/>
  <c r="AF9" i="127"/>
  <c r="AG9" i="127"/>
  <c r="AH9" i="127"/>
  <c r="Y10" i="127"/>
  <c r="Z10" i="127"/>
  <c r="AA10" i="127"/>
  <c r="R11" i="127"/>
  <c r="S11" i="127"/>
  <c r="T11" i="127"/>
  <c r="K12" i="127"/>
  <c r="L12" i="127"/>
  <c r="M12" i="127"/>
  <c r="F13" i="127"/>
  <c r="Y24" i="127"/>
  <c r="Z24" i="127"/>
  <c r="AA24" i="127"/>
  <c r="BA20" i="127"/>
  <c r="BB20" i="127"/>
  <c r="BC20" i="127"/>
  <c r="AT21" i="127"/>
  <c r="AU21" i="127"/>
  <c r="AV21" i="127"/>
  <c r="AM22" i="127"/>
  <c r="AN22" i="127"/>
  <c r="AO22" i="127"/>
  <c r="AF23" i="127"/>
  <c r="AG23" i="127"/>
  <c r="AH23" i="127"/>
  <c r="R25" i="127"/>
  <c r="S25" i="127"/>
  <c r="T25" i="127"/>
  <c r="K26" i="127"/>
  <c r="L26" i="127"/>
  <c r="M26" i="127"/>
  <c r="F27" i="127"/>
  <c r="BA20" i="126"/>
  <c r="BB20" i="126"/>
  <c r="BC20" i="126"/>
  <c r="AT21" i="126"/>
  <c r="AU21" i="126"/>
  <c r="AV21" i="126"/>
  <c r="AM22" i="126"/>
  <c r="AN22" i="126"/>
  <c r="AO22" i="126"/>
  <c r="AF23" i="126"/>
  <c r="AG23" i="126"/>
  <c r="AH23" i="126"/>
  <c r="Y24" i="126"/>
  <c r="Z24" i="126"/>
  <c r="AA24" i="126"/>
  <c r="R25" i="126"/>
  <c r="S25" i="126"/>
  <c r="T25" i="126"/>
  <c r="K26" i="126"/>
  <c r="L26" i="126"/>
  <c r="M26" i="126"/>
  <c r="F27" i="126"/>
  <c r="BA6" i="126"/>
  <c r="BB6" i="126"/>
  <c r="BC6" i="126"/>
  <c r="AT7" i="126"/>
  <c r="AU7" i="126"/>
  <c r="AV7" i="126"/>
  <c r="AM8" i="126"/>
  <c r="AN8" i="126"/>
  <c r="AO8" i="126"/>
  <c r="AF9" i="126"/>
  <c r="AG9" i="126"/>
  <c r="AH9" i="126"/>
  <c r="Y10" i="126"/>
  <c r="Z10" i="126"/>
  <c r="AA10" i="126"/>
  <c r="R11" i="126"/>
  <c r="S11" i="126"/>
  <c r="T11" i="126"/>
  <c r="K12" i="126"/>
  <c r="L12" i="126"/>
  <c r="M12" i="126"/>
  <c r="F13" i="126"/>
  <c r="BA20" i="125"/>
  <c r="BB20" i="125"/>
  <c r="BC20" i="125"/>
  <c r="AT21" i="125"/>
  <c r="AU21" i="125"/>
  <c r="AV21" i="125"/>
  <c r="AM22" i="125"/>
  <c r="AN22" i="125"/>
  <c r="AO22" i="125"/>
  <c r="AF23" i="125"/>
  <c r="AG23" i="125"/>
  <c r="AH23" i="125"/>
  <c r="Y24" i="125"/>
  <c r="Z24" i="125"/>
  <c r="AA24" i="125"/>
  <c r="R25" i="125"/>
  <c r="S25" i="125"/>
  <c r="T25" i="125"/>
  <c r="K26" i="125"/>
  <c r="L26" i="125"/>
  <c r="M26" i="125"/>
  <c r="F27" i="125"/>
  <c r="BA6" i="125"/>
  <c r="BB6" i="125"/>
  <c r="BC6" i="125"/>
  <c r="AT7" i="125"/>
  <c r="AU7" i="125"/>
  <c r="AV7" i="125"/>
  <c r="AM8" i="125"/>
  <c r="AN8" i="125"/>
  <c r="AO8" i="125"/>
  <c r="AF9" i="125"/>
  <c r="AG9" i="125"/>
  <c r="AH9" i="125"/>
  <c r="Y10" i="125"/>
  <c r="Z10" i="125"/>
  <c r="AA10" i="125"/>
  <c r="R11" i="125"/>
  <c r="S11" i="125"/>
  <c r="T11" i="125"/>
  <c r="K12" i="125"/>
  <c r="L12" i="125"/>
  <c r="M12" i="125"/>
  <c r="F13" i="125"/>
  <c r="BA20" i="124"/>
  <c r="BB20" i="124"/>
  <c r="BC20" i="124"/>
  <c r="AT21" i="124"/>
  <c r="AU21" i="124"/>
  <c r="AV21" i="124"/>
  <c r="AM22" i="124"/>
  <c r="AN22" i="124"/>
  <c r="AO22" i="124"/>
  <c r="AF23" i="124"/>
  <c r="AG23" i="124"/>
  <c r="AH23" i="124"/>
  <c r="Y24" i="124"/>
  <c r="Z24" i="124"/>
  <c r="AA24" i="124"/>
  <c r="R25" i="124"/>
  <c r="S25" i="124"/>
  <c r="T25" i="124"/>
  <c r="K26" i="124"/>
  <c r="L26" i="124"/>
  <c r="M26" i="124"/>
  <c r="F27" i="124"/>
  <c r="BA6" i="124"/>
  <c r="BB6" i="124"/>
  <c r="BC6" i="124"/>
  <c r="AT7" i="124"/>
  <c r="AU7" i="124"/>
  <c r="AV7" i="124"/>
  <c r="AM8" i="124"/>
  <c r="AN8" i="124"/>
  <c r="AO8" i="124"/>
  <c r="AF9" i="124"/>
  <c r="AG9" i="124"/>
  <c r="AH9" i="124"/>
  <c r="Y10" i="124"/>
  <c r="Z10" i="124"/>
  <c r="AA10" i="124"/>
  <c r="R11" i="124"/>
  <c r="S11" i="124"/>
  <c r="T11" i="124"/>
  <c r="K12" i="124"/>
  <c r="L12" i="124"/>
  <c r="M12" i="124"/>
  <c r="F13" i="124"/>
  <c r="BA20" i="149"/>
  <c r="BB20" i="149"/>
  <c r="BC20" i="149"/>
  <c r="BA6" i="149"/>
  <c r="BB6" i="149"/>
  <c r="BC6" i="149"/>
  <c r="AT21" i="149"/>
  <c r="AU21" i="149"/>
  <c r="AV21" i="149"/>
  <c r="AT7" i="149"/>
  <c r="AU7" i="149"/>
  <c r="AV7" i="149"/>
  <c r="AM22" i="149"/>
  <c r="AN22" i="149"/>
  <c r="AO22" i="149"/>
  <c r="AM8" i="149"/>
  <c r="AN8" i="149"/>
  <c r="AO8" i="149"/>
  <c r="K26" i="149"/>
  <c r="L26" i="149"/>
  <c r="M26" i="149"/>
  <c r="Y24" i="149"/>
  <c r="Z24" i="149"/>
  <c r="AA24" i="149"/>
  <c r="R25" i="149"/>
  <c r="S25" i="149"/>
  <c r="T25" i="149"/>
  <c r="AF9" i="149"/>
  <c r="AG9" i="149"/>
  <c r="AH9" i="149"/>
  <c r="Y10" i="149"/>
  <c r="Z10" i="149"/>
  <c r="AA10" i="149"/>
  <c r="R11" i="149"/>
  <c r="S11" i="149"/>
  <c r="T11" i="149"/>
  <c r="K12" i="149"/>
  <c r="L12" i="149"/>
  <c r="M12" i="149"/>
  <c r="F13" i="149"/>
  <c r="F27" i="149"/>
  <c r="F66" i="149"/>
  <c r="F65" i="149"/>
  <c r="M65" i="149" s="1"/>
  <c r="F64" i="149"/>
  <c r="Z64" i="149" s="1"/>
  <c r="F63" i="149"/>
  <c r="AH63" i="149" s="1"/>
  <c r="BC62" i="149"/>
  <c r="F62" i="149"/>
  <c r="BA62" i="149" s="1"/>
  <c r="F61" i="149"/>
  <c r="AM61" i="149" s="1"/>
  <c r="F60" i="149"/>
  <c r="BC60" i="149" s="1"/>
  <c r="AT59" i="149"/>
  <c r="AH59" i="149"/>
  <c r="AG59" i="149"/>
  <c r="F59" i="149"/>
  <c r="AO59" i="149" s="1"/>
  <c r="B56" i="149"/>
  <c r="F53" i="149"/>
  <c r="F52" i="149"/>
  <c r="L52" i="149" s="1"/>
  <c r="F51" i="149"/>
  <c r="AH51" i="149" s="1"/>
  <c r="BC50" i="149"/>
  <c r="AV50" i="149"/>
  <c r="AN50" i="149"/>
  <c r="AH50" i="149"/>
  <c r="AG50" i="149"/>
  <c r="AA50" i="149"/>
  <c r="T50" i="149"/>
  <c r="K50" i="149"/>
  <c r="F50" i="149"/>
  <c r="AU50" i="149" s="1"/>
  <c r="F49" i="149"/>
  <c r="Z49" i="149" s="1"/>
  <c r="F48" i="149"/>
  <c r="AT48" i="149" s="1"/>
  <c r="F47" i="149"/>
  <c r="AF47" i="149" s="1"/>
  <c r="BC46" i="149"/>
  <c r="BB46" i="149"/>
  <c r="BA46" i="149"/>
  <c r="AM46" i="149"/>
  <c r="AH46" i="149"/>
  <c r="F46" i="149"/>
  <c r="AV46" i="149" s="1"/>
  <c r="B43" i="149"/>
  <c r="F40" i="149"/>
  <c r="AA40" i="149" s="1"/>
  <c r="F39" i="149"/>
  <c r="L39" i="149" s="1"/>
  <c r="AU38" i="149"/>
  <c r="AO38" i="149"/>
  <c r="AN38" i="149"/>
  <c r="F38" i="149"/>
  <c r="S38" i="149" s="1"/>
  <c r="F37" i="149"/>
  <c r="AA37" i="149" s="1"/>
  <c r="F36" i="149"/>
  <c r="AU36" i="149" s="1"/>
  <c r="F35" i="149"/>
  <c r="AG35" i="149" s="1"/>
  <c r="F34" i="149"/>
  <c r="BA34" i="149" s="1"/>
  <c r="F33" i="149"/>
  <c r="AM33" i="149" s="1"/>
  <c r="B30" i="149"/>
  <c r="F26" i="149"/>
  <c r="F25" i="149"/>
  <c r="M25" i="149" s="1"/>
  <c r="F24" i="149"/>
  <c r="T24" i="149" s="1"/>
  <c r="AA23" i="149"/>
  <c r="F23" i="149"/>
  <c r="Z23" i="149" s="1"/>
  <c r="F22" i="149"/>
  <c r="Y22" i="149" s="1"/>
  <c r="F21" i="149"/>
  <c r="AA21" i="149" s="1"/>
  <c r="AO20" i="149"/>
  <c r="AG20" i="149"/>
  <c r="AF20" i="149"/>
  <c r="AA20" i="149"/>
  <c r="Z20" i="149"/>
  <c r="Y20" i="149"/>
  <c r="T20" i="149"/>
  <c r="S20" i="149"/>
  <c r="F20" i="149"/>
  <c r="AN20" i="149" s="1"/>
  <c r="F19" i="149"/>
  <c r="Z19" i="149" s="1"/>
  <c r="B16" i="149"/>
  <c r="F12" i="149"/>
  <c r="F11" i="149"/>
  <c r="K11" i="149" s="1"/>
  <c r="F10" i="149"/>
  <c r="K10" i="149" s="1"/>
  <c r="F9" i="149"/>
  <c r="M9" i="149" s="1"/>
  <c r="F8" i="149"/>
  <c r="K8" i="149" s="1"/>
  <c r="F7" i="149"/>
  <c r="R7" i="149" s="1"/>
  <c r="F6" i="149"/>
  <c r="AA6" i="149" s="1"/>
  <c r="AH5" i="149"/>
  <c r="AF5" i="149"/>
  <c r="F5" i="149"/>
  <c r="AU5" i="149" s="1"/>
  <c r="B2" i="149"/>
  <c r="BA20" i="123"/>
  <c r="BB20" i="123"/>
  <c r="BC20" i="123"/>
  <c r="AT21" i="123"/>
  <c r="AU21" i="123"/>
  <c r="AV21" i="123"/>
  <c r="AM22" i="123"/>
  <c r="AN22" i="123"/>
  <c r="AO22" i="123"/>
  <c r="AF23" i="123"/>
  <c r="AG23" i="123"/>
  <c r="AH23" i="123"/>
  <c r="Y24" i="123"/>
  <c r="Z24" i="123"/>
  <c r="AA24" i="123"/>
  <c r="R25" i="123"/>
  <c r="S25" i="123"/>
  <c r="T25" i="123"/>
  <c r="K26" i="123"/>
  <c r="L26" i="123"/>
  <c r="M26" i="123"/>
  <c r="F27" i="123"/>
  <c r="BA6" i="123"/>
  <c r="BB6" i="123"/>
  <c r="BC6" i="123"/>
  <c r="AT7" i="123"/>
  <c r="AU7" i="123"/>
  <c r="AV7" i="123"/>
  <c r="AM8" i="123"/>
  <c r="AN8" i="123"/>
  <c r="AO8" i="123"/>
  <c r="AF9" i="123"/>
  <c r="AG9" i="123"/>
  <c r="AH9" i="123"/>
  <c r="Y10" i="123"/>
  <c r="Z10" i="123"/>
  <c r="AA10" i="123"/>
  <c r="R11" i="123"/>
  <c r="S11" i="123"/>
  <c r="T11" i="123"/>
  <c r="K12" i="123"/>
  <c r="L12" i="123"/>
  <c r="M12" i="123"/>
  <c r="F13" i="123"/>
  <c r="BA20" i="122"/>
  <c r="BB20" i="122"/>
  <c r="BC20" i="122"/>
  <c r="AT21" i="122"/>
  <c r="AU21" i="122"/>
  <c r="AV21" i="122"/>
  <c r="AM22" i="122"/>
  <c r="AN22" i="122"/>
  <c r="AO22" i="122"/>
  <c r="AF23" i="122"/>
  <c r="AG23" i="122"/>
  <c r="AH23" i="122"/>
  <c r="Y24" i="122"/>
  <c r="Z24" i="122"/>
  <c r="AA24" i="122"/>
  <c r="R25" i="122"/>
  <c r="S25" i="122"/>
  <c r="T25" i="122"/>
  <c r="K26" i="122"/>
  <c r="L26" i="122"/>
  <c r="M26" i="122"/>
  <c r="F27" i="122"/>
  <c r="BA6" i="122"/>
  <c r="BB6" i="122"/>
  <c r="BC6" i="122"/>
  <c r="AT7" i="122"/>
  <c r="AU7" i="122"/>
  <c r="AV7" i="122"/>
  <c r="AM8" i="122"/>
  <c r="AN8" i="122"/>
  <c r="AO8" i="122"/>
  <c r="AF9" i="122"/>
  <c r="AG9" i="122"/>
  <c r="AH9" i="122"/>
  <c r="Y10" i="122"/>
  <c r="Z10" i="122"/>
  <c r="AA10" i="122"/>
  <c r="R11" i="122"/>
  <c r="S11" i="122"/>
  <c r="T11" i="122"/>
  <c r="K12" i="122"/>
  <c r="L12" i="122"/>
  <c r="M12" i="122"/>
  <c r="F13" i="122"/>
  <c r="BA6" i="121"/>
  <c r="BB6" i="121"/>
  <c r="BC6" i="121"/>
  <c r="AT7" i="121"/>
  <c r="AU7" i="121"/>
  <c r="AV7" i="121"/>
  <c r="AM8" i="121"/>
  <c r="AN8" i="121"/>
  <c r="AO8" i="121"/>
  <c r="AF9" i="121"/>
  <c r="AG9" i="121"/>
  <c r="AH9" i="121"/>
  <c r="Y10" i="121"/>
  <c r="Z10" i="121"/>
  <c r="AA10" i="121"/>
  <c r="R11" i="121"/>
  <c r="S11" i="121"/>
  <c r="T11" i="121"/>
  <c r="K12" i="121"/>
  <c r="L12" i="121"/>
  <c r="M12" i="121"/>
  <c r="F13" i="121"/>
  <c r="BA20" i="121"/>
  <c r="BB20" i="121"/>
  <c r="BC20" i="121"/>
  <c r="AT21" i="121"/>
  <c r="AU21" i="121"/>
  <c r="AV21" i="121"/>
  <c r="AM22" i="121"/>
  <c r="AN22" i="121"/>
  <c r="AO22" i="121"/>
  <c r="AF23" i="121"/>
  <c r="AG23" i="121"/>
  <c r="AH23" i="121"/>
  <c r="Y24" i="121"/>
  <c r="Z24" i="121"/>
  <c r="AA24" i="121"/>
  <c r="R25" i="121"/>
  <c r="S25" i="121"/>
  <c r="T25" i="121"/>
  <c r="K26" i="121"/>
  <c r="L26" i="121"/>
  <c r="M26" i="121"/>
  <c r="F27" i="121"/>
  <c r="BA20" i="120"/>
  <c r="BB20" i="120"/>
  <c r="BC20" i="120"/>
  <c r="AT21" i="120"/>
  <c r="AU21" i="120"/>
  <c r="AV21" i="120"/>
  <c r="AM22" i="120"/>
  <c r="AN22" i="120"/>
  <c r="AO22" i="120"/>
  <c r="AF23" i="120"/>
  <c r="AG23" i="120"/>
  <c r="AH23" i="120"/>
  <c r="Y24" i="120"/>
  <c r="Z24" i="120"/>
  <c r="AA24" i="120"/>
  <c r="R25" i="120"/>
  <c r="S25" i="120"/>
  <c r="T25" i="120"/>
  <c r="K26" i="120"/>
  <c r="L26" i="120"/>
  <c r="M26" i="120"/>
  <c r="F27" i="120"/>
  <c r="BA6" i="120"/>
  <c r="BB6" i="120"/>
  <c r="BC6" i="120"/>
  <c r="AT7" i="120"/>
  <c r="AU7" i="120"/>
  <c r="AV7" i="120"/>
  <c r="AM8" i="120"/>
  <c r="AN8" i="120"/>
  <c r="AO8" i="120"/>
  <c r="AF9" i="120"/>
  <c r="AG9" i="120"/>
  <c r="AH9" i="120"/>
  <c r="Y10" i="120"/>
  <c r="Z10" i="120"/>
  <c r="AA10" i="120"/>
  <c r="R11" i="120"/>
  <c r="S11" i="120"/>
  <c r="T11" i="120"/>
  <c r="K12" i="120"/>
  <c r="L12" i="120"/>
  <c r="M12" i="120"/>
  <c r="F13" i="120"/>
  <c r="BA6" i="119"/>
  <c r="BB6" i="119"/>
  <c r="BC6" i="119"/>
  <c r="AT7" i="119"/>
  <c r="AU7" i="119"/>
  <c r="AV7" i="119"/>
  <c r="AM8" i="119"/>
  <c r="AN8" i="119"/>
  <c r="AO8" i="119"/>
  <c r="AF9" i="119"/>
  <c r="AG9" i="119"/>
  <c r="AH9" i="119"/>
  <c r="Y10" i="119"/>
  <c r="Z10" i="119"/>
  <c r="AA10" i="119"/>
  <c r="R11" i="119"/>
  <c r="S11" i="119"/>
  <c r="T11" i="119"/>
  <c r="K12" i="119"/>
  <c r="L12" i="119"/>
  <c r="M12" i="119"/>
  <c r="F13" i="119"/>
  <c r="BA20" i="119"/>
  <c r="BB20" i="119"/>
  <c r="BC20" i="119"/>
  <c r="AT21" i="119"/>
  <c r="AU21" i="119"/>
  <c r="AV21" i="119"/>
  <c r="AM22" i="119"/>
  <c r="AN22" i="119"/>
  <c r="AO22" i="119"/>
  <c r="AF23" i="119"/>
  <c r="AG23" i="119"/>
  <c r="AH23" i="119"/>
  <c r="Y24" i="119"/>
  <c r="Z24" i="119"/>
  <c r="AA24" i="119"/>
  <c r="R25" i="119"/>
  <c r="S25" i="119"/>
  <c r="T25" i="119"/>
  <c r="K26" i="119"/>
  <c r="L26" i="119"/>
  <c r="M26" i="119"/>
  <c r="F27" i="119"/>
  <c r="BA20" i="118"/>
  <c r="BB20" i="118"/>
  <c r="BC20" i="118"/>
  <c r="AT21" i="118"/>
  <c r="AU21" i="118"/>
  <c r="AV21" i="118"/>
  <c r="AM22" i="118"/>
  <c r="AN22" i="118"/>
  <c r="AO22" i="118"/>
  <c r="AF23" i="118"/>
  <c r="AG23" i="118"/>
  <c r="AH23" i="118"/>
  <c r="Y24" i="118"/>
  <c r="Z24" i="118"/>
  <c r="AA24" i="118"/>
  <c r="R25" i="118"/>
  <c r="S25" i="118"/>
  <c r="T25" i="118"/>
  <c r="K26" i="118"/>
  <c r="L26" i="118"/>
  <c r="M26" i="118"/>
  <c r="F27" i="118"/>
  <c r="BA6" i="118"/>
  <c r="BB6" i="118"/>
  <c r="BC6" i="118"/>
  <c r="AT7" i="118"/>
  <c r="AU7" i="118"/>
  <c r="AV7" i="118"/>
  <c r="AM8" i="118"/>
  <c r="AN8" i="118"/>
  <c r="AO8" i="118"/>
  <c r="AF9" i="118"/>
  <c r="AG9" i="118"/>
  <c r="AH9" i="118"/>
  <c r="Y10" i="118"/>
  <c r="Z10" i="118"/>
  <c r="AA10" i="118"/>
  <c r="R11" i="118"/>
  <c r="S11" i="118"/>
  <c r="T11" i="118"/>
  <c r="K12" i="118"/>
  <c r="L12" i="118"/>
  <c r="M12" i="118"/>
  <c r="F13" i="118"/>
  <c r="AT21" i="117"/>
  <c r="AU21" i="117"/>
  <c r="AV21" i="117"/>
  <c r="AM22" i="117"/>
  <c r="AN22" i="117"/>
  <c r="AO22" i="117"/>
  <c r="BA20" i="117"/>
  <c r="BB20" i="117"/>
  <c r="BC20" i="117"/>
  <c r="AF23" i="117"/>
  <c r="AG23" i="117"/>
  <c r="AH23" i="117"/>
  <c r="Y24" i="117"/>
  <c r="Z24" i="117"/>
  <c r="AA24" i="117"/>
  <c r="R24" i="117"/>
  <c r="R25" i="117"/>
  <c r="S25" i="117"/>
  <c r="T25" i="117"/>
  <c r="F27" i="117"/>
  <c r="BA6" i="117"/>
  <c r="BB6" i="117"/>
  <c r="BC6" i="117"/>
  <c r="AT7" i="117"/>
  <c r="AU7" i="117"/>
  <c r="AV7" i="117"/>
  <c r="AM8" i="117"/>
  <c r="AN8" i="117"/>
  <c r="AO8" i="117"/>
  <c r="AF9" i="117"/>
  <c r="AG9" i="117"/>
  <c r="AH9" i="117"/>
  <c r="Y10" i="117"/>
  <c r="Z10" i="117"/>
  <c r="AA10" i="117"/>
  <c r="R11" i="117"/>
  <c r="S11" i="117"/>
  <c r="T11" i="117"/>
  <c r="K12" i="117"/>
  <c r="L12" i="117"/>
  <c r="M12" i="117"/>
  <c r="F13" i="117"/>
  <c r="BA20" i="116"/>
  <c r="BB20" i="116"/>
  <c r="BC20" i="116"/>
  <c r="AT21" i="116"/>
  <c r="AU21" i="116"/>
  <c r="AV21" i="116"/>
  <c r="AM22" i="116"/>
  <c r="AN22" i="116"/>
  <c r="AO22" i="116"/>
  <c r="AF23" i="116"/>
  <c r="AG23" i="116"/>
  <c r="AH23" i="116"/>
  <c r="Y24" i="116"/>
  <c r="Z24" i="116"/>
  <c r="AA24" i="116"/>
  <c r="R25" i="116"/>
  <c r="S25" i="116"/>
  <c r="T25" i="116"/>
  <c r="K26" i="116"/>
  <c r="L26" i="116"/>
  <c r="M26" i="116"/>
  <c r="F27" i="116"/>
  <c r="BA6" i="116"/>
  <c r="BB6" i="116"/>
  <c r="BC6" i="116"/>
  <c r="AT7" i="116"/>
  <c r="AU7" i="116"/>
  <c r="AV7" i="116"/>
  <c r="AM8" i="116"/>
  <c r="AN8" i="116"/>
  <c r="AO8" i="116"/>
  <c r="AF9" i="116"/>
  <c r="AG9" i="116"/>
  <c r="AH9" i="116"/>
  <c r="Y10" i="116"/>
  <c r="Z10" i="116"/>
  <c r="AA10" i="116"/>
  <c r="R11" i="116"/>
  <c r="S11" i="116"/>
  <c r="T11" i="116"/>
  <c r="K12" i="116"/>
  <c r="L12" i="116"/>
  <c r="M12" i="116"/>
  <c r="F13" i="116"/>
  <c r="BA20" i="115"/>
  <c r="BB20" i="115"/>
  <c r="BC20" i="115"/>
  <c r="AT21" i="115"/>
  <c r="AU21" i="115"/>
  <c r="AV21" i="115"/>
  <c r="AM22" i="115"/>
  <c r="AN22" i="115"/>
  <c r="AO22" i="115"/>
  <c r="AF23" i="115"/>
  <c r="AG23" i="115"/>
  <c r="AH23" i="115"/>
  <c r="Y24" i="115"/>
  <c r="Z24" i="115"/>
  <c r="AA24" i="115"/>
  <c r="R25" i="115"/>
  <c r="S25" i="115"/>
  <c r="T25" i="115"/>
  <c r="K26" i="115"/>
  <c r="L26" i="115"/>
  <c r="M26" i="115"/>
  <c r="F27" i="115"/>
  <c r="BA6" i="115"/>
  <c r="BB6" i="115"/>
  <c r="BC6" i="115"/>
  <c r="AT7" i="115"/>
  <c r="AU7" i="115"/>
  <c r="AV7" i="115"/>
  <c r="AM8" i="115"/>
  <c r="AN8" i="115"/>
  <c r="AO8" i="115"/>
  <c r="AF9" i="115"/>
  <c r="AG9" i="115"/>
  <c r="AH9" i="115"/>
  <c r="Y10" i="115"/>
  <c r="Z10" i="115"/>
  <c r="AA10" i="115"/>
  <c r="R11" i="115"/>
  <c r="S11" i="115"/>
  <c r="T11" i="115"/>
  <c r="K12" i="115"/>
  <c r="L12" i="115"/>
  <c r="M12" i="115"/>
  <c r="F13" i="115"/>
  <c r="BA20" i="114"/>
  <c r="BB20" i="114"/>
  <c r="BC20" i="114"/>
  <c r="AT21" i="114"/>
  <c r="AU21" i="114"/>
  <c r="AV21" i="114"/>
  <c r="AM22" i="114"/>
  <c r="AN22" i="114"/>
  <c r="AO22" i="114"/>
  <c r="AF23" i="114"/>
  <c r="AG23" i="114"/>
  <c r="AH23" i="114"/>
  <c r="Y24" i="114"/>
  <c r="Z24" i="114"/>
  <c r="AA24" i="114"/>
  <c r="R25" i="114"/>
  <c r="S25" i="114"/>
  <c r="T25" i="114"/>
  <c r="K26" i="114"/>
  <c r="L26" i="114"/>
  <c r="M26" i="114"/>
  <c r="F27" i="114"/>
  <c r="BA6" i="114"/>
  <c r="BB6" i="114"/>
  <c r="BC6" i="114"/>
  <c r="AT7" i="114"/>
  <c r="AU7" i="114"/>
  <c r="AV7" i="114"/>
  <c r="AM8" i="114"/>
  <c r="AN8" i="114"/>
  <c r="AO8" i="114"/>
  <c r="AF9" i="114"/>
  <c r="AG9" i="114"/>
  <c r="AH9" i="114"/>
  <c r="Y10" i="114"/>
  <c r="Z10" i="114"/>
  <c r="AA10" i="114"/>
  <c r="R11" i="114"/>
  <c r="S11" i="114"/>
  <c r="T11" i="114"/>
  <c r="K12" i="114"/>
  <c r="L12" i="114"/>
  <c r="M12" i="114"/>
  <c r="F13" i="114"/>
  <c r="BA20" i="113"/>
  <c r="BB20" i="113"/>
  <c r="BC20" i="113"/>
  <c r="AT21" i="113"/>
  <c r="AU21" i="113"/>
  <c r="AV21" i="113"/>
  <c r="AM22" i="113"/>
  <c r="AN22" i="113"/>
  <c r="AO22" i="113"/>
  <c r="AF23" i="113"/>
  <c r="AG23" i="113"/>
  <c r="AH23" i="113"/>
  <c r="Y24" i="113"/>
  <c r="Z24" i="113"/>
  <c r="AA24" i="113"/>
  <c r="R25" i="113"/>
  <c r="S25" i="113"/>
  <c r="T25" i="113"/>
  <c r="K26" i="113"/>
  <c r="L26" i="113"/>
  <c r="M26" i="113"/>
  <c r="F27" i="113"/>
  <c r="BA6" i="113"/>
  <c r="BB6" i="113"/>
  <c r="BC6" i="113"/>
  <c r="AT7" i="113"/>
  <c r="AU7" i="113"/>
  <c r="AV7" i="113"/>
  <c r="AM8" i="113"/>
  <c r="AN8" i="113"/>
  <c r="AO8" i="113"/>
  <c r="AF9" i="113"/>
  <c r="AG9" i="113"/>
  <c r="AH9" i="113"/>
  <c r="Y10" i="113"/>
  <c r="Z10" i="113"/>
  <c r="AA10" i="113"/>
  <c r="R11" i="113"/>
  <c r="S11" i="113"/>
  <c r="T11" i="113"/>
  <c r="K12" i="113"/>
  <c r="L12" i="113"/>
  <c r="M12" i="113"/>
  <c r="F13" i="113"/>
  <c r="BA6" i="112"/>
  <c r="BB6" i="112"/>
  <c r="BC6" i="112"/>
  <c r="AT7" i="112"/>
  <c r="AU7" i="112"/>
  <c r="AV7" i="112"/>
  <c r="AM8" i="112"/>
  <c r="AN8" i="112"/>
  <c r="AO8" i="112"/>
  <c r="AF9" i="112"/>
  <c r="AG9" i="112"/>
  <c r="AH9" i="112"/>
  <c r="Y10" i="112"/>
  <c r="Z10" i="112"/>
  <c r="AA10" i="112"/>
  <c r="R11" i="112"/>
  <c r="S11" i="112"/>
  <c r="T11" i="112"/>
  <c r="K12" i="112"/>
  <c r="L12" i="112"/>
  <c r="M12" i="112"/>
  <c r="F13" i="112"/>
  <c r="AM22" i="112"/>
  <c r="AN22" i="112"/>
  <c r="AO22" i="112"/>
  <c r="AT21" i="112"/>
  <c r="AU21" i="112"/>
  <c r="AV21" i="112"/>
  <c r="BA20" i="112"/>
  <c r="BB20" i="112"/>
  <c r="BC20" i="112"/>
  <c r="AF23" i="112"/>
  <c r="AG23" i="112"/>
  <c r="AH23" i="112"/>
  <c r="Y24" i="112"/>
  <c r="Z24" i="112"/>
  <c r="AA24" i="112"/>
  <c r="R25" i="112"/>
  <c r="S25" i="112"/>
  <c r="T25" i="112"/>
  <c r="K26" i="112"/>
  <c r="L26" i="112"/>
  <c r="M26" i="112"/>
  <c r="F27" i="112"/>
  <c r="BA20" i="111"/>
  <c r="BB20" i="111"/>
  <c r="BC20" i="111"/>
  <c r="AT21" i="111"/>
  <c r="AU21" i="111"/>
  <c r="AV21" i="111"/>
  <c r="AM22" i="111"/>
  <c r="AN22" i="111"/>
  <c r="AO22" i="111"/>
  <c r="AF23" i="111"/>
  <c r="AG23" i="111"/>
  <c r="AH23" i="111"/>
  <c r="Y24" i="111"/>
  <c r="Z24" i="111"/>
  <c r="AA24" i="111"/>
  <c r="R25" i="111"/>
  <c r="S25" i="111"/>
  <c r="T25" i="111"/>
  <c r="K26" i="111"/>
  <c r="L26" i="111"/>
  <c r="M26" i="111"/>
  <c r="F27" i="111"/>
  <c r="BA6" i="111"/>
  <c r="BB6" i="111"/>
  <c r="BC6" i="111"/>
  <c r="AT7" i="111"/>
  <c r="AU7" i="111"/>
  <c r="AV7" i="111"/>
  <c r="AM8" i="111"/>
  <c r="AN8" i="111"/>
  <c r="AO8" i="111"/>
  <c r="AF9" i="111"/>
  <c r="AG9" i="111"/>
  <c r="AH9" i="111"/>
  <c r="Y10" i="111"/>
  <c r="Z10" i="111"/>
  <c r="AA10" i="111"/>
  <c r="R11" i="111"/>
  <c r="S11" i="111"/>
  <c r="T11" i="111"/>
  <c r="K12" i="111"/>
  <c r="L12" i="111"/>
  <c r="M12" i="111"/>
  <c r="F13" i="111"/>
  <c r="BA20" i="107"/>
  <c r="BB20" i="107"/>
  <c r="BC20" i="107"/>
  <c r="AT21" i="107"/>
  <c r="AU21" i="107"/>
  <c r="AV21" i="107"/>
  <c r="AM22" i="107"/>
  <c r="AN22" i="107"/>
  <c r="AO22" i="107"/>
  <c r="BA6" i="107"/>
  <c r="BB6" i="107"/>
  <c r="BC6" i="107"/>
  <c r="AT7" i="107"/>
  <c r="AU7" i="107"/>
  <c r="AV7" i="107"/>
  <c r="AM8" i="107"/>
  <c r="AN8" i="107"/>
  <c r="AO8" i="107"/>
  <c r="AF23" i="107"/>
  <c r="AG23" i="107"/>
  <c r="AH23" i="107"/>
  <c r="Y24" i="107"/>
  <c r="Z24" i="107"/>
  <c r="AA24" i="107"/>
  <c r="R25" i="107"/>
  <c r="S25" i="107"/>
  <c r="T25" i="107"/>
  <c r="K26" i="107"/>
  <c r="L26" i="107"/>
  <c r="M26" i="107"/>
  <c r="K12" i="107"/>
  <c r="L12" i="107"/>
  <c r="M12" i="107"/>
  <c r="AF9" i="107"/>
  <c r="AG9" i="107"/>
  <c r="AH9" i="107"/>
  <c r="Y10" i="107"/>
  <c r="Z10" i="107"/>
  <c r="AA10" i="107"/>
  <c r="R11" i="107"/>
  <c r="S11" i="107"/>
  <c r="T11" i="107"/>
  <c r="F13" i="107"/>
  <c r="F27" i="107"/>
  <c r="BA20" i="109"/>
  <c r="BB20" i="109"/>
  <c r="BC20" i="109"/>
  <c r="AT21" i="109"/>
  <c r="AU21" i="109"/>
  <c r="AV21" i="109"/>
  <c r="AM22" i="109"/>
  <c r="AN22" i="109"/>
  <c r="AO22" i="109"/>
  <c r="AF23" i="109"/>
  <c r="AG23" i="109"/>
  <c r="AH23" i="109"/>
  <c r="Y24" i="109"/>
  <c r="Z24" i="109"/>
  <c r="AA24" i="109"/>
  <c r="R25" i="109"/>
  <c r="S25" i="109"/>
  <c r="T25" i="109"/>
  <c r="K26" i="109"/>
  <c r="L26" i="109"/>
  <c r="M26" i="109"/>
  <c r="F27" i="109"/>
  <c r="BA6" i="109"/>
  <c r="BB6" i="109"/>
  <c r="BC6" i="109"/>
  <c r="AT7" i="109"/>
  <c r="AU7" i="109"/>
  <c r="AV7" i="109"/>
  <c r="AM8" i="109"/>
  <c r="AN8" i="109"/>
  <c r="AO8" i="109"/>
  <c r="AF9" i="109"/>
  <c r="AG9" i="109"/>
  <c r="AH9" i="109"/>
  <c r="Y10" i="109"/>
  <c r="Z10" i="109"/>
  <c r="AA10" i="109"/>
  <c r="R11" i="109"/>
  <c r="S11" i="109"/>
  <c r="T11" i="109"/>
  <c r="K12" i="109"/>
  <c r="L12" i="109"/>
  <c r="M12" i="109"/>
  <c r="F13" i="109"/>
  <c r="BA20" i="108"/>
  <c r="BB20" i="108"/>
  <c r="BC20" i="108"/>
  <c r="AT21" i="108"/>
  <c r="AU21" i="108"/>
  <c r="AV21" i="108"/>
  <c r="AM22" i="108"/>
  <c r="AN22" i="108"/>
  <c r="AO22" i="108"/>
  <c r="AF23" i="108"/>
  <c r="AG23" i="108"/>
  <c r="AH23" i="108"/>
  <c r="Y24" i="108"/>
  <c r="Z24" i="108"/>
  <c r="AA24" i="108"/>
  <c r="R25" i="108"/>
  <c r="S25" i="108"/>
  <c r="T25" i="108"/>
  <c r="K26" i="108"/>
  <c r="L26" i="108"/>
  <c r="M26" i="108"/>
  <c r="F27" i="108"/>
  <c r="BA6" i="108"/>
  <c r="BB6" i="108"/>
  <c r="BC6" i="108"/>
  <c r="AT7" i="108"/>
  <c r="AU7" i="108"/>
  <c r="AV7" i="108"/>
  <c r="AM8" i="108"/>
  <c r="AN8" i="108"/>
  <c r="AO8" i="108"/>
  <c r="AF9" i="108"/>
  <c r="AG9" i="108"/>
  <c r="AH9" i="108"/>
  <c r="Y10" i="108"/>
  <c r="Z10" i="108"/>
  <c r="AA10" i="108"/>
  <c r="R11" i="108"/>
  <c r="S11" i="108"/>
  <c r="T11" i="108"/>
  <c r="K12" i="108"/>
  <c r="L12" i="108"/>
  <c r="M12" i="108"/>
  <c r="F13" i="108"/>
  <c r="BA20" i="106"/>
  <c r="BB20" i="106"/>
  <c r="BC20" i="106"/>
  <c r="AT21" i="106"/>
  <c r="AU21" i="106"/>
  <c r="AV21" i="106"/>
  <c r="AM22" i="106"/>
  <c r="AN22" i="106"/>
  <c r="AO22" i="106"/>
  <c r="AF23" i="106"/>
  <c r="AG23" i="106"/>
  <c r="AH23" i="106"/>
  <c r="Y24" i="106"/>
  <c r="Z24" i="106"/>
  <c r="AA24" i="106"/>
  <c r="R25" i="106"/>
  <c r="S25" i="106"/>
  <c r="T25" i="106"/>
  <c r="K26" i="106"/>
  <c r="L26" i="106"/>
  <c r="M26" i="106"/>
  <c r="F27" i="106"/>
  <c r="BA6" i="106"/>
  <c r="BB6" i="106"/>
  <c r="BC6" i="106"/>
  <c r="AT7" i="106"/>
  <c r="AU7" i="106"/>
  <c r="AV7" i="106"/>
  <c r="AM8" i="106"/>
  <c r="AN8" i="106"/>
  <c r="AO8" i="106"/>
  <c r="AF9" i="106"/>
  <c r="AG9" i="106"/>
  <c r="AH9" i="106"/>
  <c r="Y10" i="106"/>
  <c r="Z10" i="106"/>
  <c r="AA10" i="106"/>
  <c r="K12" i="106"/>
  <c r="L12" i="106"/>
  <c r="M12" i="106"/>
  <c r="F13" i="106"/>
  <c r="BA20" i="110"/>
  <c r="BB20" i="110"/>
  <c r="BC20" i="110"/>
  <c r="AT21" i="110"/>
  <c r="AU21" i="110"/>
  <c r="AV21" i="110"/>
  <c r="AM22" i="110"/>
  <c r="AN22" i="110"/>
  <c r="AO22" i="110"/>
  <c r="AF23" i="110"/>
  <c r="AG23" i="110"/>
  <c r="AH23" i="110"/>
  <c r="Y24" i="110"/>
  <c r="Z24" i="110"/>
  <c r="AA24" i="110"/>
  <c r="R25" i="110"/>
  <c r="S25" i="110"/>
  <c r="T25" i="110"/>
  <c r="K26" i="110"/>
  <c r="L26" i="110"/>
  <c r="M26" i="110"/>
  <c r="BA6" i="110"/>
  <c r="BB6" i="110"/>
  <c r="BC6" i="110"/>
  <c r="AT7" i="110"/>
  <c r="AU7" i="110"/>
  <c r="AV7" i="110"/>
  <c r="AM8" i="110"/>
  <c r="AN8" i="110"/>
  <c r="AO8" i="110"/>
  <c r="AF9" i="110"/>
  <c r="AG9" i="110"/>
  <c r="AH9" i="110"/>
  <c r="Y10" i="110"/>
  <c r="Z10" i="110"/>
  <c r="AA10" i="110"/>
  <c r="R11" i="110"/>
  <c r="S11" i="110"/>
  <c r="T11" i="110"/>
  <c r="K12" i="110"/>
  <c r="L12" i="110"/>
  <c r="M12" i="110"/>
  <c r="F13" i="110"/>
  <c r="F27" i="110"/>
  <c r="BA20" i="105"/>
  <c r="BB20" i="105"/>
  <c r="BC20" i="105"/>
  <c r="AT21" i="105"/>
  <c r="AU21" i="105"/>
  <c r="AV21" i="105"/>
  <c r="AM22" i="105"/>
  <c r="AN22" i="105"/>
  <c r="AO22" i="105"/>
  <c r="AF23" i="105"/>
  <c r="AG23" i="105"/>
  <c r="AH23" i="105"/>
  <c r="Y24" i="105"/>
  <c r="Z24" i="105"/>
  <c r="AA24" i="105"/>
  <c r="R25" i="105"/>
  <c r="S25" i="105"/>
  <c r="T25" i="105"/>
  <c r="K26" i="105"/>
  <c r="L26" i="105"/>
  <c r="M26" i="105"/>
  <c r="F27" i="105"/>
  <c r="BA6" i="105"/>
  <c r="BB6" i="105"/>
  <c r="BC6" i="105"/>
  <c r="AT7" i="105"/>
  <c r="AU7" i="105"/>
  <c r="AV7" i="105"/>
  <c r="AM8" i="105"/>
  <c r="AN8" i="105"/>
  <c r="AO8" i="105"/>
  <c r="AF9" i="105"/>
  <c r="AG9" i="105"/>
  <c r="AH9" i="105"/>
  <c r="Y10" i="105"/>
  <c r="Z10" i="105"/>
  <c r="AA10" i="105"/>
  <c r="R11" i="105"/>
  <c r="S11" i="105"/>
  <c r="T11" i="105"/>
  <c r="K12" i="105"/>
  <c r="L12" i="105"/>
  <c r="M12" i="105"/>
  <c r="F13" i="105"/>
  <c r="BA20" i="146"/>
  <c r="BB20" i="146"/>
  <c r="BC20" i="146"/>
  <c r="AT21" i="146"/>
  <c r="AU21" i="146"/>
  <c r="AV21" i="146"/>
  <c r="AM22" i="146"/>
  <c r="AN22" i="146"/>
  <c r="AO22" i="146"/>
  <c r="AF23" i="146"/>
  <c r="AG23" i="146"/>
  <c r="AH23" i="146"/>
  <c r="Y24" i="146"/>
  <c r="Z24" i="146"/>
  <c r="AA24" i="146"/>
  <c r="R25" i="146"/>
  <c r="S25" i="146"/>
  <c r="T25" i="146"/>
  <c r="K26" i="146"/>
  <c r="L26" i="146"/>
  <c r="M26" i="146"/>
  <c r="F27" i="146"/>
  <c r="BA6" i="146"/>
  <c r="BB6" i="146"/>
  <c r="BC6" i="146"/>
  <c r="AT7" i="146"/>
  <c r="AU7" i="146"/>
  <c r="AV7" i="146"/>
  <c r="AM8" i="146"/>
  <c r="AN8" i="146"/>
  <c r="AO8" i="146"/>
  <c r="AF9" i="146"/>
  <c r="AG9" i="146"/>
  <c r="AH9" i="146"/>
  <c r="Y10" i="146"/>
  <c r="Z10" i="146"/>
  <c r="AA10" i="146"/>
  <c r="R11" i="146"/>
  <c r="S11" i="146"/>
  <c r="T11" i="146"/>
  <c r="K12" i="146"/>
  <c r="L12" i="146"/>
  <c r="M12" i="146"/>
  <c r="F13" i="146"/>
  <c r="BA20" i="104"/>
  <c r="BB20" i="104"/>
  <c r="BC20" i="104"/>
  <c r="AT21" i="104"/>
  <c r="AU21" i="104"/>
  <c r="AV21" i="104"/>
  <c r="AM22" i="104"/>
  <c r="AN22" i="104"/>
  <c r="AO22" i="104"/>
  <c r="AF23" i="104"/>
  <c r="AG23" i="104"/>
  <c r="AH23" i="104"/>
  <c r="Y24" i="104"/>
  <c r="Z24" i="104"/>
  <c r="AA24" i="104"/>
  <c r="R25" i="104"/>
  <c r="S25" i="104"/>
  <c r="T25" i="104"/>
  <c r="K26" i="104"/>
  <c r="L26" i="104"/>
  <c r="M26" i="104"/>
  <c r="F27" i="104"/>
  <c r="BA6" i="104"/>
  <c r="BB6" i="104"/>
  <c r="BC6" i="104"/>
  <c r="AT7" i="104"/>
  <c r="AU7" i="104"/>
  <c r="AV7" i="104"/>
  <c r="AM8" i="104"/>
  <c r="AN8" i="104"/>
  <c r="AO8" i="104"/>
  <c r="AF9" i="104"/>
  <c r="AG9" i="104"/>
  <c r="AH9" i="104"/>
  <c r="Y10" i="104"/>
  <c r="Z10" i="104"/>
  <c r="AA10" i="104"/>
  <c r="R11" i="104"/>
  <c r="S11" i="104"/>
  <c r="T11" i="104"/>
  <c r="K12" i="104"/>
  <c r="L12" i="104"/>
  <c r="M12" i="104"/>
  <c r="F13" i="104"/>
  <c r="BA20" i="103"/>
  <c r="BB20" i="103"/>
  <c r="BC20" i="103"/>
  <c r="AT21" i="103"/>
  <c r="AU21" i="103"/>
  <c r="AV21" i="103"/>
  <c r="AM22" i="103"/>
  <c r="AN22" i="103"/>
  <c r="AO22" i="103"/>
  <c r="AF23" i="103"/>
  <c r="AG23" i="103"/>
  <c r="AH23" i="103"/>
  <c r="Y24" i="103"/>
  <c r="Z24" i="103"/>
  <c r="AA24" i="103"/>
  <c r="R25" i="103"/>
  <c r="S25" i="103"/>
  <c r="T25" i="103"/>
  <c r="K26" i="103"/>
  <c r="L26" i="103"/>
  <c r="M26" i="103"/>
  <c r="BA6" i="103"/>
  <c r="BB6" i="103"/>
  <c r="BC6" i="103"/>
  <c r="AT7" i="103"/>
  <c r="AU7" i="103"/>
  <c r="AV7" i="103"/>
  <c r="AM8" i="103"/>
  <c r="AN8" i="103"/>
  <c r="AO8" i="103"/>
  <c r="AF9" i="103"/>
  <c r="AG9" i="103"/>
  <c r="AH9" i="103"/>
  <c r="Y10" i="103"/>
  <c r="Z10" i="103"/>
  <c r="AA10" i="103"/>
  <c r="R11" i="103"/>
  <c r="S11" i="103"/>
  <c r="T11" i="103"/>
  <c r="K12" i="103"/>
  <c r="L12" i="103"/>
  <c r="M12" i="103"/>
  <c r="F27" i="103"/>
  <c r="F13" i="103"/>
  <c r="F66" i="148"/>
  <c r="F65" i="148"/>
  <c r="M65" i="148" s="1"/>
  <c r="F64" i="148"/>
  <c r="F63" i="148"/>
  <c r="AV63" i="148" s="1"/>
  <c r="F62" i="148"/>
  <c r="BB62" i="148" s="1"/>
  <c r="F61" i="148"/>
  <c r="F60" i="148"/>
  <c r="F59" i="148"/>
  <c r="AO59" i="148" s="1"/>
  <c r="B56" i="148"/>
  <c r="F53" i="148"/>
  <c r="F52" i="148"/>
  <c r="M52" i="148" s="1"/>
  <c r="F51" i="148"/>
  <c r="F50" i="148"/>
  <c r="F49" i="148"/>
  <c r="AN49" i="148" s="1"/>
  <c r="F48" i="148"/>
  <c r="F47" i="148"/>
  <c r="F46" i="148"/>
  <c r="B43" i="148"/>
  <c r="F40" i="148"/>
  <c r="F39" i="148"/>
  <c r="F38" i="148"/>
  <c r="F37" i="148"/>
  <c r="F36" i="148"/>
  <c r="F35" i="148"/>
  <c r="F34" i="148"/>
  <c r="AO34" i="148" s="1"/>
  <c r="F33" i="148"/>
  <c r="B30" i="148"/>
  <c r="F26" i="148"/>
  <c r="F25" i="148"/>
  <c r="K25" i="148" s="1"/>
  <c r="F24" i="148"/>
  <c r="F23" i="148"/>
  <c r="F22" i="148"/>
  <c r="F21" i="148"/>
  <c r="Z21" i="148" s="1"/>
  <c r="F20" i="148"/>
  <c r="AV20" i="148" s="1"/>
  <c r="F19" i="148"/>
  <c r="B16" i="148"/>
  <c r="F12" i="148"/>
  <c r="F11" i="148"/>
  <c r="F10" i="148"/>
  <c r="T10" i="148" s="1"/>
  <c r="F9" i="148"/>
  <c r="Z9" i="148" s="1"/>
  <c r="F8" i="148"/>
  <c r="F7" i="148"/>
  <c r="AN7" i="148" s="1"/>
  <c r="F6" i="148"/>
  <c r="F5" i="148"/>
  <c r="AO5" i="148" s="1"/>
  <c r="B2" i="148"/>
  <c r="F26" i="131"/>
  <c r="F12" i="131"/>
  <c r="F26" i="130"/>
  <c r="F12" i="130"/>
  <c r="F26" i="129"/>
  <c r="F12" i="129"/>
  <c r="F26" i="128"/>
  <c r="F12" i="128"/>
  <c r="F12" i="127"/>
  <c r="F26" i="127"/>
  <c r="F26" i="126"/>
  <c r="F12" i="126"/>
  <c r="F26" i="125"/>
  <c r="F12" i="125"/>
  <c r="F26" i="124"/>
  <c r="F12" i="124"/>
  <c r="F26" i="123"/>
  <c r="F12" i="123"/>
  <c r="F26" i="122"/>
  <c r="F12" i="122"/>
  <c r="F12" i="121"/>
  <c r="F26" i="121"/>
  <c r="F26" i="120"/>
  <c r="F12" i="120"/>
  <c r="F12" i="119"/>
  <c r="F26" i="119"/>
  <c r="F26" i="118"/>
  <c r="F12" i="118"/>
  <c r="AG8" i="149" l="1"/>
  <c r="AH8" i="149"/>
  <c r="BC39" i="149"/>
  <c r="Z60" i="149"/>
  <c r="AH60" i="149"/>
  <c r="AM60" i="149"/>
  <c r="AG21" i="149"/>
  <c r="AM35" i="149"/>
  <c r="S46" i="149"/>
  <c r="AU51" i="149"/>
  <c r="AN51" i="149"/>
  <c r="AH21" i="149"/>
  <c r="Y46" i="149"/>
  <c r="AM21" i="149"/>
  <c r="BA36" i="149"/>
  <c r="Z46" i="149"/>
  <c r="S50" i="149"/>
  <c r="BB36" i="149"/>
  <c r="AA46" i="149"/>
  <c r="AH35" i="149"/>
  <c r="AG5" i="149"/>
  <c r="R20" i="149"/>
  <c r="AF46" i="149"/>
  <c r="Y50" i="149"/>
  <c r="AG46" i="149"/>
  <c r="Z50" i="149"/>
  <c r="AF59" i="149"/>
  <c r="BC36" i="149"/>
  <c r="AG40" i="149"/>
  <c r="BC48" i="149"/>
  <c r="AN61" i="149"/>
  <c r="S36" i="149"/>
  <c r="AA49" i="149"/>
  <c r="AU63" i="149"/>
  <c r="L8" i="149"/>
  <c r="L11" i="149"/>
  <c r="Z34" i="149"/>
  <c r="T36" i="149"/>
  <c r="AO40" i="149"/>
  <c r="AF49" i="149"/>
  <c r="K59" i="149"/>
  <c r="AV59" i="149"/>
  <c r="M8" i="149"/>
  <c r="Y36" i="149"/>
  <c r="AA39" i="149"/>
  <c r="AG49" i="149"/>
  <c r="L59" i="149"/>
  <c r="AA64" i="149"/>
  <c r="Z62" i="149"/>
  <c r="AH22" i="149"/>
  <c r="AG34" i="149"/>
  <c r="AA36" i="149"/>
  <c r="AH39" i="149"/>
  <c r="BB40" i="149"/>
  <c r="AF48" i="149"/>
  <c r="AM49" i="149"/>
  <c r="R59" i="149"/>
  <c r="BC59" i="149"/>
  <c r="AA62" i="149"/>
  <c r="AH64" i="149"/>
  <c r="S5" i="149"/>
  <c r="AF6" i="149"/>
  <c r="T8" i="149"/>
  <c r="AT20" i="149"/>
  <c r="AH34" i="149"/>
  <c r="AF36" i="149"/>
  <c r="T38" i="149"/>
  <c r="AN39" i="149"/>
  <c r="BC40" i="149"/>
  <c r="AG48" i="149"/>
  <c r="BB50" i="149"/>
  <c r="S59" i="149"/>
  <c r="AF62" i="149"/>
  <c r="AN64" i="149"/>
  <c r="BA48" i="149"/>
  <c r="Z7" i="149"/>
  <c r="M48" i="149"/>
  <c r="BB48" i="149"/>
  <c r="R8" i="149"/>
  <c r="AG22" i="149"/>
  <c r="AF34" i="149"/>
  <c r="Z36" i="149"/>
  <c r="AO37" i="149"/>
  <c r="AG39" i="149"/>
  <c r="AV40" i="149"/>
  <c r="AA48" i="149"/>
  <c r="AH49" i="149"/>
  <c r="AG64" i="149"/>
  <c r="S8" i="149"/>
  <c r="AG6" i="149"/>
  <c r="AU20" i="149"/>
  <c r="AM34" i="149"/>
  <c r="Z38" i="149"/>
  <c r="T59" i="149"/>
  <c r="AO64" i="149"/>
  <c r="Y5" i="149"/>
  <c r="AH6" i="149"/>
  <c r="Z8" i="149"/>
  <c r="K20" i="149"/>
  <c r="AV20" i="149"/>
  <c r="BB34" i="149"/>
  <c r="AH36" i="149"/>
  <c r="AA38" i="149"/>
  <c r="AU39" i="149"/>
  <c r="AG47" i="149"/>
  <c r="AM48" i="149"/>
  <c r="L50" i="149"/>
  <c r="Y59" i="149"/>
  <c r="AA60" i="149"/>
  <c r="AH62" i="149"/>
  <c r="AU64" i="149"/>
  <c r="AF7" i="149"/>
  <c r="R36" i="149"/>
  <c r="AH40" i="149"/>
  <c r="AO63" i="149"/>
  <c r="AV5" i="149"/>
  <c r="Y34" i="149"/>
  <c r="AG37" i="149"/>
  <c r="AN40" i="149"/>
  <c r="T48" i="149"/>
  <c r="BA5" i="149"/>
  <c r="AA22" i="149"/>
  <c r="AH37" i="149"/>
  <c r="Y48" i="149"/>
  <c r="M11" i="149"/>
  <c r="AF22" i="149"/>
  <c r="AA34" i="149"/>
  <c r="AN37" i="149"/>
  <c r="AU40" i="149"/>
  <c r="Z48" i="149"/>
  <c r="Y62" i="149"/>
  <c r="BC5" i="149"/>
  <c r="BB59" i="149"/>
  <c r="AH48" i="149"/>
  <c r="AG62" i="149"/>
  <c r="Z5" i="149"/>
  <c r="AM6" i="149"/>
  <c r="AA8" i="149"/>
  <c r="L20" i="149"/>
  <c r="BC34" i="149"/>
  <c r="AM36" i="149"/>
  <c r="AG38" i="149"/>
  <c r="AV39" i="149"/>
  <c r="AH47" i="149"/>
  <c r="AU48" i="149"/>
  <c r="M50" i="149"/>
  <c r="Z59" i="149"/>
  <c r="AF60" i="149"/>
  <c r="AM62" i="149"/>
  <c r="AA7" i="149"/>
  <c r="R48" i="149"/>
  <c r="AN63" i="149"/>
  <c r="AM5" i="149"/>
  <c r="T34" i="149"/>
  <c r="S48" i="149"/>
  <c r="Z22" i="149"/>
  <c r="M39" i="149"/>
  <c r="AU59" i="149"/>
  <c r="Z39" i="149"/>
  <c r="T62" i="149"/>
  <c r="BB5" i="149"/>
  <c r="BA59" i="149"/>
  <c r="M59" i="149"/>
  <c r="R5" i="149"/>
  <c r="T5" i="149"/>
  <c r="Y8" i="149"/>
  <c r="AG36" i="149"/>
  <c r="AO39" i="149"/>
  <c r="AA5" i="149"/>
  <c r="AN6" i="149"/>
  <c r="AF8" i="149"/>
  <c r="M20" i="149"/>
  <c r="AF21" i="149"/>
  <c r="AV36" i="149"/>
  <c r="AH38" i="149"/>
  <c r="BB39" i="149"/>
  <c r="T46" i="149"/>
  <c r="AM47" i="149"/>
  <c r="AV48" i="149"/>
  <c r="R50" i="149"/>
  <c r="AO51" i="149"/>
  <c r="AA59" i="149"/>
  <c r="AG60" i="149"/>
  <c r="BB62" i="149"/>
  <c r="AA19" i="149"/>
  <c r="AF19" i="149"/>
  <c r="AG19" i="149"/>
  <c r="AH19" i="149"/>
  <c r="AM19" i="149"/>
  <c r="R9" i="149"/>
  <c r="S9" i="149"/>
  <c r="T9" i="149"/>
  <c r="Y9" i="149"/>
  <c r="Z9" i="149"/>
  <c r="AA9" i="149"/>
  <c r="AG7" i="149"/>
  <c r="AH7" i="149"/>
  <c r="AM7" i="149"/>
  <c r="T7" i="149"/>
  <c r="S7" i="149"/>
  <c r="Y7" i="149"/>
  <c r="AU6" i="149"/>
  <c r="AV47" i="149"/>
  <c r="AT49" i="149"/>
  <c r="R51" i="149"/>
  <c r="K52" i="149"/>
  <c r="K60" i="149"/>
  <c r="AO60" i="149"/>
  <c r="S63" i="149"/>
  <c r="K64" i="149"/>
  <c r="BB64" i="149"/>
  <c r="R61" i="149"/>
  <c r="BB61" i="149"/>
  <c r="S6" i="149"/>
  <c r="AN7" i="149"/>
  <c r="M10" i="149"/>
  <c r="R19" i="149"/>
  <c r="AV19" i="149"/>
  <c r="S21" i="149"/>
  <c r="M22" i="149"/>
  <c r="R23" i="149"/>
  <c r="K25" i="149"/>
  <c r="AA33" i="149"/>
  <c r="K34" i="149"/>
  <c r="AO34" i="149"/>
  <c r="Y35" i="149"/>
  <c r="BC35" i="149"/>
  <c r="S37" i="149"/>
  <c r="K38" i="149"/>
  <c r="BB38" i="149"/>
  <c r="AN46" i="149"/>
  <c r="T47" i="149"/>
  <c r="BB47" i="149"/>
  <c r="R49" i="149"/>
  <c r="AV49" i="149"/>
  <c r="T51" i="149"/>
  <c r="M52" i="149"/>
  <c r="M60" i="149"/>
  <c r="AU60" i="149"/>
  <c r="AA61" i="149"/>
  <c r="K62" i="149"/>
  <c r="AO62" i="149"/>
  <c r="Y63" i="149"/>
  <c r="M64" i="149"/>
  <c r="AN33" i="149"/>
  <c r="K33" i="149"/>
  <c r="AO33" i="149"/>
  <c r="K61" i="149"/>
  <c r="AO61" i="149"/>
  <c r="K24" i="149"/>
  <c r="L33" i="149"/>
  <c r="AT33" i="149"/>
  <c r="AN35" i="149"/>
  <c r="L61" i="149"/>
  <c r="L24" i="149"/>
  <c r="M33" i="149"/>
  <c r="AU33" i="149"/>
  <c r="K35" i="149"/>
  <c r="AO35" i="149"/>
  <c r="AN47" i="149"/>
  <c r="AV51" i="149"/>
  <c r="M61" i="149"/>
  <c r="AU61" i="149"/>
  <c r="AN21" i="149"/>
  <c r="M24" i="149"/>
  <c r="R33" i="149"/>
  <c r="AV33" i="149"/>
  <c r="L35" i="149"/>
  <c r="AT35" i="149"/>
  <c r="AU37" i="149"/>
  <c r="K47" i="149"/>
  <c r="AO47" i="149"/>
  <c r="K51" i="149"/>
  <c r="BB51" i="149"/>
  <c r="BB63" i="149"/>
  <c r="K6" i="149"/>
  <c r="AN19" i="149"/>
  <c r="K21" i="149"/>
  <c r="R24" i="149"/>
  <c r="S33" i="149"/>
  <c r="BA33" i="149"/>
  <c r="M35" i="149"/>
  <c r="AU35" i="149"/>
  <c r="K37" i="149"/>
  <c r="AV37" i="149"/>
  <c r="L47" i="149"/>
  <c r="AT47" i="149"/>
  <c r="AN49" i="149"/>
  <c r="L51" i="149"/>
  <c r="BC51" i="149"/>
  <c r="S61" i="149"/>
  <c r="BA61" i="149"/>
  <c r="L6" i="149"/>
  <c r="AN5" i="149"/>
  <c r="T6" i="149"/>
  <c r="K7" i="149"/>
  <c r="AO7" i="149"/>
  <c r="R10" i="149"/>
  <c r="S19" i="149"/>
  <c r="BA19" i="149"/>
  <c r="T21" i="149"/>
  <c r="R22" i="149"/>
  <c r="S23" i="149"/>
  <c r="L25" i="149"/>
  <c r="AF33" i="149"/>
  <c r="L34" i="149"/>
  <c r="AT34" i="149"/>
  <c r="Z35" i="149"/>
  <c r="AN36" i="149"/>
  <c r="T37" i="149"/>
  <c r="L38" i="149"/>
  <c r="BC38" i="149"/>
  <c r="K46" i="149"/>
  <c r="AO46" i="149"/>
  <c r="Y47" i="149"/>
  <c r="BC47" i="149"/>
  <c r="S49" i="149"/>
  <c r="BA49" i="149"/>
  <c r="Z51" i="149"/>
  <c r="R60" i="149"/>
  <c r="AV60" i="149"/>
  <c r="AF61" i="149"/>
  <c r="L62" i="149"/>
  <c r="AT62" i="149"/>
  <c r="Z63" i="149"/>
  <c r="R64" i="149"/>
  <c r="K65" i="149"/>
  <c r="K63" i="149"/>
  <c r="L63" i="149"/>
  <c r="AO6" i="149"/>
  <c r="AO21" i="149"/>
  <c r="M63" i="149"/>
  <c r="AT6" i="149"/>
  <c r="T33" i="149"/>
  <c r="M47" i="149"/>
  <c r="AO49" i="149"/>
  <c r="M6" i="149"/>
  <c r="L23" i="149"/>
  <c r="R47" i="149"/>
  <c r="R6" i="149"/>
  <c r="AV6" i="149"/>
  <c r="L10" i="149"/>
  <c r="AU19" i="149"/>
  <c r="L22" i="149"/>
  <c r="M23" i="149"/>
  <c r="Z33" i="149"/>
  <c r="T35" i="149"/>
  <c r="AV38" i="149"/>
  <c r="BA47" i="149"/>
  <c r="M49" i="149"/>
  <c r="Z61" i="149"/>
  <c r="BC64" i="149"/>
  <c r="K5" i="149"/>
  <c r="AO5" i="149"/>
  <c r="Y6" i="149"/>
  <c r="L7" i="149"/>
  <c r="K9" i="149"/>
  <c r="S10" i="149"/>
  <c r="T19" i="149"/>
  <c r="BB19" i="149"/>
  <c r="AH20" i="149"/>
  <c r="Y21" i="149"/>
  <c r="S22" i="149"/>
  <c r="T23" i="149"/>
  <c r="AG33" i="149"/>
  <c r="M34" i="149"/>
  <c r="AU34" i="149"/>
  <c r="AA35" i="149"/>
  <c r="K36" i="149"/>
  <c r="AO36" i="149"/>
  <c r="Y37" i="149"/>
  <c r="M38" i="149"/>
  <c r="L46" i="149"/>
  <c r="AT46" i="149"/>
  <c r="Z47" i="149"/>
  <c r="AN48" i="149"/>
  <c r="T49" i="149"/>
  <c r="BB49" i="149"/>
  <c r="AA51" i="149"/>
  <c r="AM59" i="149"/>
  <c r="S60" i="149"/>
  <c r="BA60" i="149"/>
  <c r="AG61" i="149"/>
  <c r="M62" i="149"/>
  <c r="AU62" i="149"/>
  <c r="AA63" i="149"/>
  <c r="S64" i="149"/>
  <c r="L65" i="149"/>
  <c r="AT61" i="149"/>
  <c r="AV61" i="149"/>
  <c r="K19" i="149"/>
  <c r="L21" i="149"/>
  <c r="S24" i="149"/>
  <c r="BB33" i="149"/>
  <c r="R35" i="149"/>
  <c r="L37" i="149"/>
  <c r="AN60" i="149"/>
  <c r="AV64" i="149"/>
  <c r="L19" i="149"/>
  <c r="K22" i="149"/>
  <c r="Y33" i="149"/>
  <c r="S35" i="149"/>
  <c r="BC61" i="149"/>
  <c r="M19" i="149"/>
  <c r="R21" i="149"/>
  <c r="AN34" i="149"/>
  <c r="BB35" i="149"/>
  <c r="R37" i="149"/>
  <c r="AU49" i="149"/>
  <c r="L64" i="149"/>
  <c r="L5" i="149"/>
  <c r="AT5" i="149"/>
  <c r="Z6" i="149"/>
  <c r="M7" i="149"/>
  <c r="L9" i="149"/>
  <c r="T10" i="149"/>
  <c r="Y19" i="149"/>
  <c r="BC19" i="149"/>
  <c r="AM20" i="149"/>
  <c r="Z21" i="149"/>
  <c r="T22" i="149"/>
  <c r="Y23" i="149"/>
  <c r="AH33" i="149"/>
  <c r="R34" i="149"/>
  <c r="AV34" i="149"/>
  <c r="AF35" i="149"/>
  <c r="L36" i="149"/>
  <c r="AT36" i="149"/>
  <c r="Z37" i="149"/>
  <c r="R38" i="149"/>
  <c r="K39" i="149"/>
  <c r="Z40" i="149"/>
  <c r="M46" i="149"/>
  <c r="AU46" i="149"/>
  <c r="AA47" i="149"/>
  <c r="K48" i="149"/>
  <c r="AO48" i="149"/>
  <c r="Y49" i="149"/>
  <c r="BC49" i="149"/>
  <c r="AO50" i="149"/>
  <c r="AG51" i="149"/>
  <c r="AN59" i="149"/>
  <c r="T60" i="149"/>
  <c r="BB60" i="149"/>
  <c r="AH61" i="149"/>
  <c r="R62" i="149"/>
  <c r="AV62" i="149"/>
  <c r="AG63" i="149"/>
  <c r="T64" i="149"/>
  <c r="AV63" i="149"/>
  <c r="BC63" i="149"/>
  <c r="AO19" i="149"/>
  <c r="K23" i="149"/>
  <c r="AV35" i="149"/>
  <c r="BB37" i="149"/>
  <c r="AU47" i="149"/>
  <c r="K49" i="149"/>
  <c r="M51" i="149"/>
  <c r="T61" i="149"/>
  <c r="R63" i="149"/>
  <c r="AT19" i="149"/>
  <c r="M21" i="149"/>
  <c r="BC33" i="149"/>
  <c r="BA35" i="149"/>
  <c r="M37" i="149"/>
  <c r="BC37" i="149"/>
  <c r="L49" i="149"/>
  <c r="Y61" i="149"/>
  <c r="S47" i="149"/>
  <c r="S51" i="149"/>
  <c r="L60" i="149"/>
  <c r="AT60" i="149"/>
  <c r="AN62" i="149"/>
  <c r="T63" i="149"/>
  <c r="M5" i="149"/>
  <c r="S34" i="149"/>
  <c r="M36" i="149"/>
  <c r="R46" i="149"/>
  <c r="L48" i="149"/>
  <c r="Y60" i="149"/>
  <c r="S62" i="149"/>
  <c r="AT6" i="148"/>
  <c r="AF6" i="148"/>
  <c r="T8" i="148"/>
  <c r="Y8" i="148"/>
  <c r="M11" i="148"/>
  <c r="K11" i="148"/>
  <c r="AT19" i="148"/>
  <c r="AV19" i="148"/>
  <c r="R19" i="148"/>
  <c r="Z22" i="148"/>
  <c r="AF22" i="148"/>
  <c r="K22" i="148"/>
  <c r="L23" i="148"/>
  <c r="R23" i="148"/>
  <c r="M23" i="148"/>
  <c r="S24" i="148"/>
  <c r="T24" i="148"/>
  <c r="R24" i="148"/>
  <c r="M24" i="148"/>
  <c r="L24" i="148"/>
  <c r="K24" i="148"/>
  <c r="BA33" i="148"/>
  <c r="BB33" i="148"/>
  <c r="AM33" i="148"/>
  <c r="AH33" i="148"/>
  <c r="Y33" i="148"/>
  <c r="L33" i="148"/>
  <c r="K33" i="148"/>
  <c r="AT35" i="148"/>
  <c r="BA35" i="148"/>
  <c r="AF35" i="148"/>
  <c r="K35" i="148"/>
  <c r="AU36" i="148"/>
  <c r="BC36" i="148"/>
  <c r="AV36" i="148"/>
  <c r="AG36" i="148"/>
  <c r="AF36" i="148"/>
  <c r="R36" i="148"/>
  <c r="AH37" i="148"/>
  <c r="AU37" i="148"/>
  <c r="R37" i="148"/>
  <c r="AG38" i="148"/>
  <c r="AU38" i="148"/>
  <c r="Z38" i="148"/>
  <c r="L38" i="148"/>
  <c r="AN39" i="148"/>
  <c r="BB39" i="148"/>
  <c r="AO39" i="148"/>
  <c r="AH39" i="148"/>
  <c r="AG39" i="148"/>
  <c r="L39" i="148"/>
  <c r="AG40" i="148"/>
  <c r="AO40" i="148"/>
  <c r="AN40" i="148"/>
  <c r="AT46" i="148"/>
  <c r="AV46" i="148"/>
  <c r="AU46" i="148"/>
  <c r="L46" i="148"/>
  <c r="AU47" i="148"/>
  <c r="AV47" i="148"/>
  <c r="AN47" i="148"/>
  <c r="AG47" i="148"/>
  <c r="AF47" i="148"/>
  <c r="R47" i="148"/>
  <c r="L47" i="148"/>
  <c r="BA48" i="148"/>
  <c r="AM48" i="148"/>
  <c r="R48" i="148"/>
  <c r="BB50" i="148"/>
  <c r="BC50" i="148"/>
  <c r="AG50" i="148"/>
  <c r="AA50" i="148"/>
  <c r="L50" i="148"/>
  <c r="K50" i="148"/>
  <c r="AV51" i="148"/>
  <c r="Z51" i="148"/>
  <c r="AT60" i="148"/>
  <c r="AU60" i="148"/>
  <c r="T60" i="148"/>
  <c r="L60" i="148"/>
  <c r="AV61" i="148"/>
  <c r="BB61" i="148"/>
  <c r="BA61" i="148"/>
  <c r="AM61" i="148"/>
  <c r="AH61" i="148"/>
  <c r="AG61" i="148"/>
  <c r="Y61" i="148"/>
  <c r="R61" i="148"/>
  <c r="M61" i="148"/>
  <c r="AO64" i="148"/>
  <c r="AU64" i="148"/>
  <c r="AG64" i="148"/>
  <c r="Z64" i="148"/>
  <c r="T64" i="148"/>
  <c r="K64" i="148"/>
  <c r="L9" i="148"/>
  <c r="M9" i="148"/>
  <c r="AV6" i="148"/>
  <c r="AA21" i="148"/>
  <c r="M20" i="148"/>
  <c r="AG20" i="148"/>
  <c r="AG6" i="148"/>
  <c r="L11" i="148"/>
  <c r="T19" i="148"/>
  <c r="BA19" i="148"/>
  <c r="AH20" i="148"/>
  <c r="AF21" i="148"/>
  <c r="AG22" i="148"/>
  <c r="AA33" i="148"/>
  <c r="BC33" i="148"/>
  <c r="AG35" i="148"/>
  <c r="S36" i="148"/>
  <c r="BA36" i="148"/>
  <c r="S37" i="148"/>
  <c r="AV37" i="148"/>
  <c r="AH38" i="148"/>
  <c r="M39" i="148"/>
  <c r="AA46" i="148"/>
  <c r="T47" i="148"/>
  <c r="BA47" i="148"/>
  <c r="AN48" i="148"/>
  <c r="K52" i="148"/>
  <c r="M60" i="148"/>
  <c r="AV60" i="148"/>
  <c r="K62" i="148"/>
  <c r="AU62" i="148"/>
  <c r="AO62" i="148"/>
  <c r="AU6" i="148"/>
  <c r="K9" i="148"/>
  <c r="AA19" i="148"/>
  <c r="BB19" i="148"/>
  <c r="AM20" i="148"/>
  <c r="AG21" i="148"/>
  <c r="AF33" i="148"/>
  <c r="AU35" i="148"/>
  <c r="Y36" i="148"/>
  <c r="BB36" i="148"/>
  <c r="T37" i="148"/>
  <c r="BC37" i="148"/>
  <c r="AN38" i="148"/>
  <c r="Z39" i="148"/>
  <c r="AH40" i="148"/>
  <c r="AF46" i="148"/>
  <c r="Y47" i="148"/>
  <c r="BB47" i="148"/>
  <c r="BB48" i="148"/>
  <c r="L52" i="148"/>
  <c r="S60" i="148"/>
  <c r="BA60" i="148"/>
  <c r="S62" i="148"/>
  <c r="BC62" i="148"/>
  <c r="AF19" i="148"/>
  <c r="AN20" i="148"/>
  <c r="AV35" i="148"/>
  <c r="Y37" i="148"/>
  <c r="AO38" i="148"/>
  <c r="BC48" i="148"/>
  <c r="BC60" i="148"/>
  <c r="T62" i="148"/>
  <c r="K6" i="148"/>
  <c r="AG19" i="148"/>
  <c r="AA37" i="148"/>
  <c r="AA60" i="148"/>
  <c r="AO61" i="148"/>
  <c r="Y62" i="148"/>
  <c r="Z63" i="148"/>
  <c r="AV64" i="148"/>
  <c r="L6" i="148"/>
  <c r="Y7" i="148"/>
  <c r="AA9" i="148"/>
  <c r="K19" i="148"/>
  <c r="AH19" i="148"/>
  <c r="R20" i="148"/>
  <c r="K21" i="148"/>
  <c r="L22" i="148"/>
  <c r="S23" i="148"/>
  <c r="R33" i="148"/>
  <c r="AN33" i="148"/>
  <c r="L35" i="148"/>
  <c r="AH36" i="148"/>
  <c r="K37" i="148"/>
  <c r="AG37" i="148"/>
  <c r="M38" i="148"/>
  <c r="BB38" i="148"/>
  <c r="AH47" i="148"/>
  <c r="S48" i="148"/>
  <c r="Y49" i="148"/>
  <c r="AF60" i="148"/>
  <c r="AA62" i="148"/>
  <c r="BB64" i="148"/>
  <c r="M6" i="148"/>
  <c r="AO7" i="148"/>
  <c r="L19" i="148"/>
  <c r="AN19" i="148"/>
  <c r="S20" i="148"/>
  <c r="L21" i="148"/>
  <c r="M22" i="148"/>
  <c r="T23" i="148"/>
  <c r="L25" i="148"/>
  <c r="S33" i="148"/>
  <c r="AO33" i="148"/>
  <c r="M35" i="148"/>
  <c r="L36" i="148"/>
  <c r="AM36" i="148"/>
  <c r="L37" i="148"/>
  <c r="AN37" i="148"/>
  <c r="R38" i="148"/>
  <c r="AU39" i="148"/>
  <c r="T48" i="148"/>
  <c r="AO49" i="148"/>
  <c r="AG60" i="148"/>
  <c r="AM62" i="148"/>
  <c r="AA6" i="148"/>
  <c r="M19" i="148"/>
  <c r="AU19" i="148"/>
  <c r="T20" i="148"/>
  <c r="M21" i="148"/>
  <c r="AA22" i="148"/>
  <c r="M25" i="148"/>
  <c r="T33" i="148"/>
  <c r="AU33" i="148"/>
  <c r="AA35" i="148"/>
  <c r="M36" i="148"/>
  <c r="AO36" i="148"/>
  <c r="M37" i="148"/>
  <c r="AO37" i="148"/>
  <c r="S38" i="148"/>
  <c r="K39" i="148"/>
  <c r="AV39" i="148"/>
  <c r="K46" i="148"/>
  <c r="M47" i="148"/>
  <c r="AO47" i="148"/>
  <c r="AH48" i="148"/>
  <c r="BB51" i="148"/>
  <c r="K60" i="148"/>
  <c r="AM60" i="148"/>
  <c r="S61" i="148"/>
  <c r="BC61" i="148"/>
  <c r="AN62" i="148"/>
  <c r="S64" i="148"/>
  <c r="K5" i="148"/>
  <c r="AU5" i="148"/>
  <c r="Z7" i="148"/>
  <c r="Z49" i="148"/>
  <c r="AA51" i="148"/>
  <c r="L5" i="148"/>
  <c r="AF5" i="148"/>
  <c r="AV5" i="148"/>
  <c r="R6" i="148"/>
  <c r="AH6" i="148"/>
  <c r="K7" i="148"/>
  <c r="AA7" i="148"/>
  <c r="K8" i="148"/>
  <c r="AA8" i="148"/>
  <c r="R9" i="148"/>
  <c r="L10" i="148"/>
  <c r="S19" i="148"/>
  <c r="AM19" i="148"/>
  <c r="BC19" i="148"/>
  <c r="Y20" i="148"/>
  <c r="AO20" i="148"/>
  <c r="R21" i="148"/>
  <c r="AH21" i="148"/>
  <c r="R22" i="148"/>
  <c r="AH22" i="148"/>
  <c r="Y23" i="148"/>
  <c r="Z33" i="148"/>
  <c r="AT33" i="148"/>
  <c r="L34" i="148"/>
  <c r="AF34" i="148"/>
  <c r="AV34" i="148"/>
  <c r="R35" i="148"/>
  <c r="AH35" i="148"/>
  <c r="BB35" i="148"/>
  <c r="T36" i="148"/>
  <c r="AN36" i="148"/>
  <c r="Z37" i="148"/>
  <c r="BB37" i="148"/>
  <c r="T38" i="148"/>
  <c r="AV38" i="148"/>
  <c r="AA39" i="148"/>
  <c r="BC39" i="148"/>
  <c r="AU40" i="148"/>
  <c r="M46" i="148"/>
  <c r="AG46" i="148"/>
  <c r="BA46" i="148"/>
  <c r="S47" i="148"/>
  <c r="AM47" i="148"/>
  <c r="BC47" i="148"/>
  <c r="Y48" i="148"/>
  <c r="AO48" i="148"/>
  <c r="K49" i="148"/>
  <c r="AA49" i="148"/>
  <c r="AU49" i="148"/>
  <c r="M50" i="148"/>
  <c r="AH50" i="148"/>
  <c r="K51" i="148"/>
  <c r="AG51" i="148"/>
  <c r="L59" i="148"/>
  <c r="AF59" i="148"/>
  <c r="AV59" i="148"/>
  <c r="R60" i="148"/>
  <c r="AH60" i="148"/>
  <c r="BB60" i="148"/>
  <c r="T61" i="148"/>
  <c r="AN61" i="148"/>
  <c r="Z62" i="148"/>
  <c r="AT62" i="148"/>
  <c r="L63" i="148"/>
  <c r="AG63" i="148"/>
  <c r="AA64" i="148"/>
  <c r="BC64" i="148"/>
  <c r="AT5" i="148"/>
  <c r="Z34" i="148"/>
  <c r="AT59" i="148"/>
  <c r="BB63" i="148"/>
  <c r="K34" i="148"/>
  <c r="AA59" i="148"/>
  <c r="M5" i="148"/>
  <c r="AG5" i="148"/>
  <c r="BA5" i="148"/>
  <c r="S6" i="148"/>
  <c r="AM6" i="148"/>
  <c r="L7" i="148"/>
  <c r="AF7" i="148"/>
  <c r="L8" i="148"/>
  <c r="AF8" i="148"/>
  <c r="S9" i="148"/>
  <c r="M10" i="148"/>
  <c r="Z20" i="148"/>
  <c r="AT20" i="148"/>
  <c r="S21" i="148"/>
  <c r="AM21" i="148"/>
  <c r="S22" i="148"/>
  <c r="Z23" i="148"/>
  <c r="M34" i="148"/>
  <c r="AG34" i="148"/>
  <c r="BA34" i="148"/>
  <c r="S35" i="148"/>
  <c r="AM35" i="148"/>
  <c r="BC35" i="148"/>
  <c r="AV40" i="148"/>
  <c r="R46" i="148"/>
  <c r="AH46" i="148"/>
  <c r="BB46" i="148"/>
  <c r="Z48" i="148"/>
  <c r="AT48" i="148"/>
  <c r="L49" i="148"/>
  <c r="AF49" i="148"/>
  <c r="AV49" i="148"/>
  <c r="R50" i="148"/>
  <c r="AN50" i="148"/>
  <c r="L51" i="148"/>
  <c r="AH51" i="148"/>
  <c r="M59" i="148"/>
  <c r="AG59" i="148"/>
  <c r="BA59" i="148"/>
  <c r="M63" i="148"/>
  <c r="AH63" i="148"/>
  <c r="Z59" i="148"/>
  <c r="AA5" i="148"/>
  <c r="K10" i="148"/>
  <c r="AU34" i="148"/>
  <c r="AT49" i="148"/>
  <c r="BC63" i="148"/>
  <c r="R5" i="148"/>
  <c r="AH5" i="148"/>
  <c r="BB5" i="148"/>
  <c r="T6" i="148"/>
  <c r="AN6" i="148"/>
  <c r="M7" i="148"/>
  <c r="AG7" i="148"/>
  <c r="M8" i="148"/>
  <c r="AG8" i="148"/>
  <c r="T9" i="148"/>
  <c r="R10" i="148"/>
  <c r="Y19" i="148"/>
  <c r="AO19" i="148"/>
  <c r="K20" i="148"/>
  <c r="AA20" i="148"/>
  <c r="AU20" i="148"/>
  <c r="T21" i="148"/>
  <c r="AN21" i="148"/>
  <c r="T22" i="148"/>
  <c r="K23" i="148"/>
  <c r="AA23" i="148"/>
  <c r="AV33" i="148"/>
  <c r="R34" i="148"/>
  <c r="AH34" i="148"/>
  <c r="BB34" i="148"/>
  <c r="T35" i="148"/>
  <c r="AN35" i="148"/>
  <c r="Z36" i="148"/>
  <c r="AT36" i="148"/>
  <c r="AA38" i="148"/>
  <c r="BC38" i="148"/>
  <c r="Z40" i="148"/>
  <c r="BB40" i="148"/>
  <c r="S46" i="148"/>
  <c r="AM46" i="148"/>
  <c r="BC46" i="148"/>
  <c r="K48" i="148"/>
  <c r="AA48" i="148"/>
  <c r="AU48" i="148"/>
  <c r="M49" i="148"/>
  <c r="AG49" i="148"/>
  <c r="BA49" i="148"/>
  <c r="S50" i="148"/>
  <c r="AO50" i="148"/>
  <c r="M51" i="148"/>
  <c r="AN51" i="148"/>
  <c r="R59" i="148"/>
  <c r="AH59" i="148"/>
  <c r="BB59" i="148"/>
  <c r="AN60" i="148"/>
  <c r="Z61" i="148"/>
  <c r="AT61" i="148"/>
  <c r="L62" i="148"/>
  <c r="AF62" i="148"/>
  <c r="AV62" i="148"/>
  <c r="R63" i="148"/>
  <c r="AN63" i="148"/>
  <c r="L64" i="148"/>
  <c r="AH64" i="148"/>
  <c r="K65" i="148"/>
  <c r="Z5" i="148"/>
  <c r="AA34" i="148"/>
  <c r="BC51" i="148"/>
  <c r="AA63" i="148"/>
  <c r="S5" i="148"/>
  <c r="AM5" i="148"/>
  <c r="BC5" i="148"/>
  <c r="Y6" i="148"/>
  <c r="AO6" i="148"/>
  <c r="R7" i="148"/>
  <c r="AH7" i="148"/>
  <c r="R8" i="148"/>
  <c r="AH8" i="148"/>
  <c r="Y9" i="148"/>
  <c r="S10" i="148"/>
  <c r="Z19" i="148"/>
  <c r="L20" i="148"/>
  <c r="AF20" i="148"/>
  <c r="Y21" i="148"/>
  <c r="AO21" i="148"/>
  <c r="Y22" i="148"/>
  <c r="M33" i="148"/>
  <c r="AG33" i="148"/>
  <c r="S34" i="148"/>
  <c r="AM34" i="148"/>
  <c r="BC34" i="148"/>
  <c r="Y35" i="148"/>
  <c r="AO35" i="148"/>
  <c r="K36" i="148"/>
  <c r="AA36" i="148"/>
  <c r="K38" i="148"/>
  <c r="AA40" i="148"/>
  <c r="BC40" i="148"/>
  <c r="T46" i="148"/>
  <c r="AN46" i="148"/>
  <c r="Z47" i="148"/>
  <c r="AT47" i="148"/>
  <c r="L48" i="148"/>
  <c r="AF48" i="148"/>
  <c r="AV48" i="148"/>
  <c r="R49" i="148"/>
  <c r="AH49" i="148"/>
  <c r="BB49" i="148"/>
  <c r="T50" i="148"/>
  <c r="AU50" i="148"/>
  <c r="R51" i="148"/>
  <c r="AO51" i="148"/>
  <c r="S59" i="148"/>
  <c r="AM59" i="148"/>
  <c r="BC59" i="148"/>
  <c r="Y60" i="148"/>
  <c r="AO60" i="148"/>
  <c r="K61" i="148"/>
  <c r="AA61" i="148"/>
  <c r="AU61" i="148"/>
  <c r="M62" i="148"/>
  <c r="AG62" i="148"/>
  <c r="BA62" i="148"/>
  <c r="S63" i="148"/>
  <c r="AO63" i="148"/>
  <c r="M64" i="148"/>
  <c r="AN64" i="148"/>
  <c r="L65" i="148"/>
  <c r="Z8" i="148"/>
  <c r="K59" i="148"/>
  <c r="AU59" i="148"/>
  <c r="K63" i="148"/>
  <c r="T5" i="148"/>
  <c r="AN5" i="148"/>
  <c r="Z6" i="148"/>
  <c r="S7" i="148"/>
  <c r="AM7" i="148"/>
  <c r="S8" i="148"/>
  <c r="T34" i="148"/>
  <c r="AN34" i="148"/>
  <c r="Z35" i="148"/>
  <c r="Y46" i="148"/>
  <c r="AO46" i="148"/>
  <c r="K47" i="148"/>
  <c r="AA47" i="148"/>
  <c r="M48" i="148"/>
  <c r="AG48" i="148"/>
  <c r="S49" i="148"/>
  <c r="AM49" i="148"/>
  <c r="BC49" i="148"/>
  <c r="Y50" i="148"/>
  <c r="AV50" i="148"/>
  <c r="S51" i="148"/>
  <c r="AU51" i="148"/>
  <c r="T59" i="148"/>
  <c r="AN59" i="148"/>
  <c r="Z60" i="148"/>
  <c r="L61" i="148"/>
  <c r="AF61" i="148"/>
  <c r="R62" i="148"/>
  <c r="AH62" i="148"/>
  <c r="T63" i="148"/>
  <c r="AU63" i="148"/>
  <c r="R64" i="148"/>
  <c r="AT34" i="148"/>
  <c r="Y5" i="148"/>
  <c r="T7" i="148"/>
  <c r="Y34" i="148"/>
  <c r="Z46" i="148"/>
  <c r="T49" i="148"/>
  <c r="Z50" i="148"/>
  <c r="T51" i="148"/>
  <c r="Y59" i="148"/>
  <c r="Y63" i="148"/>
  <c r="F26" i="117"/>
  <c r="F12" i="117"/>
  <c r="F26" i="116"/>
  <c r="F12" i="116"/>
  <c r="F26" i="115"/>
  <c r="F12" i="115"/>
  <c r="F26" i="114"/>
  <c r="F12" i="114"/>
  <c r="F26" i="113"/>
  <c r="F12" i="113"/>
  <c r="F12" i="112"/>
  <c r="F26" i="112"/>
  <c r="F26" i="111"/>
  <c r="F12" i="111"/>
  <c r="F26" i="145" l="1"/>
  <c r="F26" i="144"/>
  <c r="F12" i="144"/>
  <c r="F26" i="141"/>
  <c r="F12" i="141"/>
  <c r="F26" i="143"/>
  <c r="F12" i="143"/>
  <c r="F26" i="137"/>
  <c r="F12" i="137"/>
  <c r="F26" i="140"/>
  <c r="F12" i="140"/>
  <c r="F26" i="135"/>
  <c r="F12" i="135"/>
  <c r="F12" i="142"/>
  <c r="F26" i="142"/>
  <c r="F26" i="136"/>
  <c r="F12" i="136"/>
  <c r="F26" i="138"/>
  <c r="F12" i="138"/>
  <c r="F12" i="139"/>
  <c r="F26" i="139"/>
  <c r="F66" i="147"/>
  <c r="F65" i="147"/>
  <c r="M65" i="147" s="1"/>
  <c r="F64" i="147"/>
  <c r="F63" i="147"/>
  <c r="F62" i="147"/>
  <c r="BC62" i="147" s="1"/>
  <c r="F61" i="147"/>
  <c r="F60" i="147"/>
  <c r="F59" i="147"/>
  <c r="AO59" i="147" s="1"/>
  <c r="B56" i="147"/>
  <c r="F53" i="147"/>
  <c r="F52" i="147"/>
  <c r="M52" i="147" s="1"/>
  <c r="F51" i="147"/>
  <c r="F50" i="147"/>
  <c r="F49" i="147"/>
  <c r="F48" i="147"/>
  <c r="F47" i="147"/>
  <c r="F46" i="147"/>
  <c r="B43" i="147"/>
  <c r="F40" i="147"/>
  <c r="F39" i="147"/>
  <c r="F38" i="147"/>
  <c r="F37" i="147"/>
  <c r="F36" i="147"/>
  <c r="F35" i="147"/>
  <c r="F34" i="147"/>
  <c r="AO34" i="147" s="1"/>
  <c r="F33" i="147"/>
  <c r="B30" i="147"/>
  <c r="F26" i="147"/>
  <c r="F25" i="147"/>
  <c r="F24" i="147"/>
  <c r="K24" i="147" s="1"/>
  <c r="F23" i="147"/>
  <c r="M23" i="147" s="1"/>
  <c r="F22" i="147"/>
  <c r="F21" i="147"/>
  <c r="F20" i="147"/>
  <c r="F19" i="147"/>
  <c r="B16" i="147"/>
  <c r="F12" i="147"/>
  <c r="F11" i="147"/>
  <c r="F10" i="147"/>
  <c r="L10" i="147" s="1"/>
  <c r="F9" i="147"/>
  <c r="F8" i="147"/>
  <c r="F7" i="147"/>
  <c r="F6" i="147"/>
  <c r="F5" i="147"/>
  <c r="AO5" i="147" s="1"/>
  <c r="B2" i="147"/>
  <c r="F26" i="132"/>
  <c r="F12" i="132"/>
  <c r="F26" i="133"/>
  <c r="F12" i="133"/>
  <c r="F66" i="146"/>
  <c r="F65" i="146"/>
  <c r="M65" i="146" s="1"/>
  <c r="F64" i="146"/>
  <c r="F63" i="146"/>
  <c r="AV63" i="146" s="1"/>
  <c r="F62" i="146"/>
  <c r="F61" i="146"/>
  <c r="F60" i="146"/>
  <c r="F59" i="146"/>
  <c r="AO59" i="146" s="1"/>
  <c r="B56" i="146"/>
  <c r="F53" i="146"/>
  <c r="F52" i="146"/>
  <c r="M52" i="146" s="1"/>
  <c r="F51" i="146"/>
  <c r="F50" i="146"/>
  <c r="F49" i="146"/>
  <c r="F48" i="146"/>
  <c r="F47" i="146"/>
  <c r="F46" i="146"/>
  <c r="B43" i="146"/>
  <c r="F40" i="146"/>
  <c r="F39" i="146"/>
  <c r="F38" i="146"/>
  <c r="F37" i="146"/>
  <c r="F36" i="146"/>
  <c r="F35" i="146"/>
  <c r="F34" i="146"/>
  <c r="AO34" i="146" s="1"/>
  <c r="F33" i="146"/>
  <c r="B30" i="146"/>
  <c r="F26" i="146"/>
  <c r="F25" i="146"/>
  <c r="M25" i="146" s="1"/>
  <c r="F24" i="146"/>
  <c r="F23" i="146"/>
  <c r="F22" i="146"/>
  <c r="Z22" i="146" s="1"/>
  <c r="F21" i="146"/>
  <c r="Z21" i="146" s="1"/>
  <c r="F20" i="146"/>
  <c r="F19" i="146"/>
  <c r="B16" i="146"/>
  <c r="F12" i="146"/>
  <c r="F11" i="146"/>
  <c r="M11" i="146" s="1"/>
  <c r="F10" i="146"/>
  <c r="T10" i="146" s="1"/>
  <c r="F9" i="146"/>
  <c r="Z9" i="146" s="1"/>
  <c r="F8" i="146"/>
  <c r="T8" i="146" s="1"/>
  <c r="F7" i="146"/>
  <c r="F6" i="146"/>
  <c r="F5" i="146"/>
  <c r="AO5" i="146" s="1"/>
  <c r="B2" i="146"/>
  <c r="F26" i="109"/>
  <c r="K12" i="135" l="1"/>
  <c r="M12" i="135"/>
  <c r="L12" i="135"/>
  <c r="L26" i="142"/>
  <c r="K26" i="142"/>
  <c r="M26" i="142"/>
  <c r="K12" i="133"/>
  <c r="M12" i="133"/>
  <c r="L12" i="133"/>
  <c r="AT6" i="146"/>
  <c r="AU6" i="146"/>
  <c r="AG6" i="146"/>
  <c r="AA6" i="146"/>
  <c r="M6" i="146"/>
  <c r="L6" i="146"/>
  <c r="AN7" i="146"/>
  <c r="AO7" i="146"/>
  <c r="Y7" i="146"/>
  <c r="AT19" i="146"/>
  <c r="BC19" i="146"/>
  <c r="BB19" i="146"/>
  <c r="AU19" i="146"/>
  <c r="AM19" i="146"/>
  <c r="AF19" i="146"/>
  <c r="AA19" i="146"/>
  <c r="M19" i="146"/>
  <c r="L19" i="146"/>
  <c r="AU20" i="146"/>
  <c r="AV20" i="146"/>
  <c r="AN20" i="146"/>
  <c r="AM20" i="146"/>
  <c r="AH20" i="146"/>
  <c r="AF20" i="146"/>
  <c r="Y20" i="146"/>
  <c r="T20" i="146"/>
  <c r="R20" i="146"/>
  <c r="M20" i="146"/>
  <c r="L20" i="146"/>
  <c r="AA23" i="146"/>
  <c r="T23" i="146"/>
  <c r="S23" i="146"/>
  <c r="T24" i="146"/>
  <c r="S24" i="146"/>
  <c r="R24" i="146"/>
  <c r="M24" i="146"/>
  <c r="L24" i="146"/>
  <c r="K24" i="146"/>
  <c r="BB33" i="146"/>
  <c r="BC33" i="146"/>
  <c r="AO33" i="146"/>
  <c r="AN33" i="146"/>
  <c r="AM33" i="146"/>
  <c r="Y33" i="146"/>
  <c r="T33" i="146"/>
  <c r="S33" i="146"/>
  <c r="R33" i="146"/>
  <c r="AT35" i="146"/>
  <c r="BA35" i="146"/>
  <c r="AV35" i="146"/>
  <c r="AU35" i="146"/>
  <c r="AG35" i="146"/>
  <c r="AF35" i="146"/>
  <c r="AA35" i="146"/>
  <c r="M35" i="146"/>
  <c r="L35" i="146"/>
  <c r="K35" i="146"/>
  <c r="AT36" i="146"/>
  <c r="BC36" i="146"/>
  <c r="BB36" i="146"/>
  <c r="BA36" i="146"/>
  <c r="AV36" i="146"/>
  <c r="AU36" i="146"/>
  <c r="AN36" i="146"/>
  <c r="AM36" i="146"/>
  <c r="AH36" i="146"/>
  <c r="AG36" i="146"/>
  <c r="AF36" i="146"/>
  <c r="AA36" i="146"/>
  <c r="T36" i="146"/>
  <c r="S36" i="146"/>
  <c r="R36" i="146"/>
  <c r="M36" i="146"/>
  <c r="L36" i="146"/>
  <c r="K36" i="146"/>
  <c r="AN37" i="146"/>
  <c r="AV37" i="146"/>
  <c r="AU37" i="146"/>
  <c r="AO37" i="146"/>
  <c r="Y37" i="146"/>
  <c r="T37" i="146"/>
  <c r="S37" i="146"/>
  <c r="BC38" i="146"/>
  <c r="AV38" i="146"/>
  <c r="AU38" i="146"/>
  <c r="AO38" i="146"/>
  <c r="AN38" i="146"/>
  <c r="AH38" i="146"/>
  <c r="AG38" i="146"/>
  <c r="T38" i="146"/>
  <c r="S38" i="146"/>
  <c r="R38" i="146"/>
  <c r="M38" i="146"/>
  <c r="L38" i="146"/>
  <c r="K38" i="146"/>
  <c r="AN39" i="146"/>
  <c r="BC39" i="146"/>
  <c r="BB39" i="146"/>
  <c r="AV39" i="146"/>
  <c r="AU39" i="146"/>
  <c r="AO39" i="146"/>
  <c r="AA39" i="146"/>
  <c r="Z39" i="146"/>
  <c r="M39" i="146"/>
  <c r="L39" i="146"/>
  <c r="K39" i="146"/>
  <c r="BB40" i="146"/>
  <c r="BC40" i="146"/>
  <c r="AU40" i="146"/>
  <c r="AO40" i="146"/>
  <c r="AN40" i="146"/>
  <c r="AH40" i="146"/>
  <c r="AG40" i="146"/>
  <c r="AA40" i="146"/>
  <c r="AT46" i="146"/>
  <c r="AV46" i="146"/>
  <c r="AU46" i="146"/>
  <c r="AF46" i="146"/>
  <c r="AA46" i="146"/>
  <c r="L46" i="146"/>
  <c r="K46" i="146"/>
  <c r="AT47" i="146"/>
  <c r="BC47" i="146"/>
  <c r="BB47" i="146"/>
  <c r="BA47" i="146"/>
  <c r="AV47" i="146"/>
  <c r="AU47" i="146"/>
  <c r="AM47" i="146"/>
  <c r="AH47" i="146"/>
  <c r="AG47" i="146"/>
  <c r="AF47" i="146"/>
  <c r="AA47" i="146"/>
  <c r="S47" i="146"/>
  <c r="R47" i="146"/>
  <c r="M47" i="146"/>
  <c r="L47" i="146"/>
  <c r="K47" i="146"/>
  <c r="AV48" i="146"/>
  <c r="BC48" i="146"/>
  <c r="BB48" i="146"/>
  <c r="BA48" i="146"/>
  <c r="AO48" i="146"/>
  <c r="AN48" i="146"/>
  <c r="AM48" i="146"/>
  <c r="AH48" i="146"/>
  <c r="AG48" i="146"/>
  <c r="Y48" i="146"/>
  <c r="T48" i="146"/>
  <c r="S48" i="146"/>
  <c r="R48" i="146"/>
  <c r="M48" i="146"/>
  <c r="AN49" i="146"/>
  <c r="AO49" i="146"/>
  <c r="Y49" i="146"/>
  <c r="BB50" i="146"/>
  <c r="BC50" i="146"/>
  <c r="AG50" i="146"/>
  <c r="AA50" i="146"/>
  <c r="L50" i="146"/>
  <c r="K50" i="146"/>
  <c r="AV51" i="146"/>
  <c r="BB51" i="146"/>
  <c r="Z51" i="146"/>
  <c r="AT60" i="146"/>
  <c r="BB60" i="146"/>
  <c r="BA60" i="146"/>
  <c r="AV60" i="146"/>
  <c r="AU60" i="146"/>
  <c r="AH60" i="146"/>
  <c r="AG60" i="146"/>
  <c r="AF60" i="146"/>
  <c r="AA60" i="146"/>
  <c r="R60" i="146"/>
  <c r="M60" i="146"/>
  <c r="L60" i="146"/>
  <c r="K60" i="146"/>
  <c r="AV61" i="146"/>
  <c r="BC61" i="146"/>
  <c r="BB61" i="146"/>
  <c r="BA61" i="146"/>
  <c r="AN61" i="146"/>
  <c r="AM61" i="146"/>
  <c r="AH61" i="146"/>
  <c r="AG61" i="146"/>
  <c r="T61" i="146"/>
  <c r="S61" i="146"/>
  <c r="R61" i="146"/>
  <c r="M61" i="146"/>
  <c r="BC62" i="146"/>
  <c r="AO62" i="146"/>
  <c r="AN62" i="146"/>
  <c r="Y62" i="146"/>
  <c r="T62" i="146"/>
  <c r="AU64" i="146"/>
  <c r="BB64" i="146"/>
  <c r="AV64" i="146"/>
  <c r="Z64" i="146"/>
  <c r="T64" i="146"/>
  <c r="AT6" i="147"/>
  <c r="AU6" i="147"/>
  <c r="AH6" i="147"/>
  <c r="AF6" i="147"/>
  <c r="AA6" i="147"/>
  <c r="R6" i="147"/>
  <c r="Z7" i="147"/>
  <c r="AO7" i="147"/>
  <c r="AH7" i="147"/>
  <c r="AG7" i="147"/>
  <c r="Y7" i="147"/>
  <c r="T7" i="147"/>
  <c r="M7" i="147"/>
  <c r="L7" i="147"/>
  <c r="Z8" i="147"/>
  <c r="Y8" i="147"/>
  <c r="R8" i="147"/>
  <c r="Z9" i="147"/>
  <c r="R9" i="147"/>
  <c r="L11" i="147"/>
  <c r="M11" i="147"/>
  <c r="AU19" i="147"/>
  <c r="BC19" i="147"/>
  <c r="BA19" i="147"/>
  <c r="AM19" i="147"/>
  <c r="T19" i="147"/>
  <c r="S19" i="147"/>
  <c r="M19" i="147"/>
  <c r="AG20" i="147"/>
  <c r="Y20" i="147"/>
  <c r="Z21" i="147"/>
  <c r="R21" i="147"/>
  <c r="L21" i="147"/>
  <c r="Z22" i="147"/>
  <c r="AH22" i="147"/>
  <c r="AF22" i="147"/>
  <c r="K25" i="147"/>
  <c r="M25" i="147"/>
  <c r="L25" i="147"/>
  <c r="BC33" i="147"/>
  <c r="AN33" i="147"/>
  <c r="T33" i="147"/>
  <c r="AT35" i="147"/>
  <c r="BC35" i="147"/>
  <c r="BB35" i="147"/>
  <c r="AV35" i="147"/>
  <c r="AU35" i="147"/>
  <c r="AM35" i="147"/>
  <c r="AH35" i="147"/>
  <c r="AF35" i="147"/>
  <c r="AA35" i="147"/>
  <c r="S35" i="147"/>
  <c r="R35" i="147"/>
  <c r="L35" i="147"/>
  <c r="K35" i="147"/>
  <c r="AT36" i="147"/>
  <c r="BB36" i="147"/>
  <c r="BA36" i="147"/>
  <c r="AV36" i="147"/>
  <c r="AU36" i="147"/>
  <c r="AO36" i="147"/>
  <c r="AN36" i="147"/>
  <c r="AH36" i="147"/>
  <c r="AG36" i="147"/>
  <c r="AF36" i="147"/>
  <c r="AA36" i="147"/>
  <c r="Y36" i="147"/>
  <c r="T36" i="147"/>
  <c r="R36" i="147"/>
  <c r="M36" i="147"/>
  <c r="L36" i="147"/>
  <c r="K36" i="147"/>
  <c r="AO37" i="147"/>
  <c r="AU37" i="147"/>
  <c r="T37" i="147"/>
  <c r="BC38" i="147"/>
  <c r="BB38" i="147"/>
  <c r="AV38" i="147"/>
  <c r="AO38" i="147"/>
  <c r="AN38" i="147"/>
  <c r="AH38" i="147"/>
  <c r="AG38" i="147"/>
  <c r="Z38" i="147"/>
  <c r="T38" i="147"/>
  <c r="R38" i="147"/>
  <c r="M38" i="147"/>
  <c r="L38" i="147"/>
  <c r="K38" i="147"/>
  <c r="AN39" i="147"/>
  <c r="BC39" i="147"/>
  <c r="AV39" i="147"/>
  <c r="AU39" i="147"/>
  <c r="AO39" i="147"/>
  <c r="AG39" i="147"/>
  <c r="AA39" i="147"/>
  <c r="M39" i="147"/>
  <c r="L39" i="147"/>
  <c r="K39" i="147"/>
  <c r="AG40" i="147"/>
  <c r="AU40" i="147"/>
  <c r="AN40" i="147"/>
  <c r="AH40" i="147"/>
  <c r="AT46" i="147"/>
  <c r="BA46" i="147"/>
  <c r="AU46" i="147"/>
  <c r="AG46" i="147"/>
  <c r="AA46" i="147"/>
  <c r="M46" i="147"/>
  <c r="K46" i="147"/>
  <c r="AU47" i="147"/>
  <c r="BC47" i="147"/>
  <c r="BA47" i="147"/>
  <c r="AV47" i="147"/>
  <c r="AN47" i="147"/>
  <c r="AM47" i="147"/>
  <c r="AG47" i="147"/>
  <c r="AF47" i="147"/>
  <c r="T47" i="147"/>
  <c r="S47" i="147"/>
  <c r="M47" i="147"/>
  <c r="L47" i="147"/>
  <c r="BA48" i="147"/>
  <c r="BC48" i="147"/>
  <c r="BB48" i="147"/>
  <c r="AO48" i="147"/>
  <c r="AM48" i="147"/>
  <c r="AH48" i="147"/>
  <c r="Y48" i="147"/>
  <c r="S48" i="147"/>
  <c r="R48" i="147"/>
  <c r="BC49" i="147"/>
  <c r="AV49" i="147"/>
  <c r="AU49" i="147"/>
  <c r="AO49" i="147"/>
  <c r="AN49" i="147"/>
  <c r="AF49" i="147"/>
  <c r="AA49" i="147"/>
  <c r="Y49" i="147"/>
  <c r="T49" i="147"/>
  <c r="L49" i="147"/>
  <c r="K49" i="147"/>
  <c r="BB50" i="147"/>
  <c r="BC50" i="147"/>
  <c r="AH50" i="147"/>
  <c r="AA50" i="147"/>
  <c r="M50" i="147"/>
  <c r="K50" i="147"/>
  <c r="AU51" i="147"/>
  <c r="BB51" i="147"/>
  <c r="AV51" i="147"/>
  <c r="AH51" i="147"/>
  <c r="AG51" i="147"/>
  <c r="Z51" i="147"/>
  <c r="T51" i="147"/>
  <c r="L51" i="147"/>
  <c r="K51" i="147"/>
  <c r="AU60" i="147"/>
  <c r="BC60" i="147"/>
  <c r="BB60" i="147"/>
  <c r="AV60" i="147"/>
  <c r="AM60" i="147"/>
  <c r="AH60" i="147"/>
  <c r="AF60" i="147"/>
  <c r="S60" i="147"/>
  <c r="R60" i="147"/>
  <c r="L60" i="147"/>
  <c r="BA61" i="147"/>
  <c r="BB61" i="147"/>
  <c r="AN61" i="147"/>
  <c r="AH61" i="147"/>
  <c r="Y61" i="147"/>
  <c r="T61" i="147"/>
  <c r="R61" i="147"/>
  <c r="AV63" i="147"/>
  <c r="AG63" i="147"/>
  <c r="AU64" i="147"/>
  <c r="AA64" i="147"/>
  <c r="L24" i="147"/>
  <c r="S24" i="147"/>
  <c r="Y23" i="147"/>
  <c r="M24" i="147"/>
  <c r="T24" i="147"/>
  <c r="S23" i="147"/>
  <c r="R23" i="147"/>
  <c r="K22" i="147"/>
  <c r="L22" i="147"/>
  <c r="R22" i="147"/>
  <c r="S22" i="147"/>
  <c r="AA22" i="147"/>
  <c r="S21" i="147"/>
  <c r="AA21" i="147"/>
  <c r="AF21" i="147"/>
  <c r="AH21" i="147"/>
  <c r="AM21" i="147"/>
  <c r="K21" i="147"/>
  <c r="R20" i="147"/>
  <c r="S20" i="147"/>
  <c r="AH20" i="147"/>
  <c r="AM20" i="147"/>
  <c r="AO20" i="147"/>
  <c r="AF19" i="147"/>
  <c r="AG19" i="147"/>
  <c r="AN19" i="147"/>
  <c r="L19" i="147"/>
  <c r="AV19" i="147"/>
  <c r="K6" i="147"/>
  <c r="AV6" i="147"/>
  <c r="L6" i="147"/>
  <c r="K11" i="147"/>
  <c r="L9" i="147"/>
  <c r="S9" i="147"/>
  <c r="AA9" i="147"/>
  <c r="K9" i="147"/>
  <c r="T8" i="147"/>
  <c r="AA8" i="147"/>
  <c r="K8" i="147"/>
  <c r="AF8" i="147"/>
  <c r="L8" i="147"/>
  <c r="AG8" i="147"/>
  <c r="M8" i="147"/>
  <c r="AH8" i="147"/>
  <c r="S8" i="147"/>
  <c r="S7" i="147"/>
  <c r="AN7" i="147"/>
  <c r="AA7" i="147"/>
  <c r="K7" i="147"/>
  <c r="AF7" i="147"/>
  <c r="R7" i="147"/>
  <c r="AM7" i="147"/>
  <c r="AM6" i="147"/>
  <c r="S6" i="147"/>
  <c r="Z34" i="147"/>
  <c r="AT34" i="147"/>
  <c r="Z59" i="147"/>
  <c r="AT59" i="147"/>
  <c r="T62" i="147"/>
  <c r="AN62" i="147"/>
  <c r="Z63" i="147"/>
  <c r="BB63" i="147"/>
  <c r="T64" i="147"/>
  <c r="AV64" i="147"/>
  <c r="K5" i="147"/>
  <c r="AA5" i="147"/>
  <c r="AU5" i="147"/>
  <c r="M6" i="147"/>
  <c r="AG6" i="147"/>
  <c r="M9" i="147"/>
  <c r="K10" i="147"/>
  <c r="R19" i="147"/>
  <c r="AH19" i="147"/>
  <c r="BB19" i="147"/>
  <c r="T20" i="147"/>
  <c r="AN20" i="147"/>
  <c r="M21" i="147"/>
  <c r="AG21" i="147"/>
  <c r="M22" i="147"/>
  <c r="AG22" i="147"/>
  <c r="T23" i="147"/>
  <c r="R24" i="147"/>
  <c r="Y33" i="147"/>
  <c r="AO33" i="147"/>
  <c r="K34" i="147"/>
  <c r="AA34" i="147"/>
  <c r="AU34" i="147"/>
  <c r="M35" i="147"/>
  <c r="AG35" i="147"/>
  <c r="BA35" i="147"/>
  <c r="S36" i="147"/>
  <c r="AM36" i="147"/>
  <c r="BC36" i="147"/>
  <c r="Y37" i="147"/>
  <c r="AV37" i="147"/>
  <c r="S38" i="147"/>
  <c r="AU38" i="147"/>
  <c r="Z39" i="147"/>
  <c r="BB39" i="147"/>
  <c r="AO40" i="147"/>
  <c r="L46" i="147"/>
  <c r="AF46" i="147"/>
  <c r="AV46" i="147"/>
  <c r="R47" i="147"/>
  <c r="AH47" i="147"/>
  <c r="BB47" i="147"/>
  <c r="T48" i="147"/>
  <c r="AN48" i="147"/>
  <c r="Z49" i="147"/>
  <c r="AT49" i="147"/>
  <c r="L50" i="147"/>
  <c r="AG50" i="147"/>
  <c r="AA51" i="147"/>
  <c r="BC51" i="147"/>
  <c r="K59" i="147"/>
  <c r="AA59" i="147"/>
  <c r="AU59" i="147"/>
  <c r="M60" i="147"/>
  <c r="AG60" i="147"/>
  <c r="BA60" i="147"/>
  <c r="S61" i="147"/>
  <c r="AM61" i="147"/>
  <c r="BC61" i="147"/>
  <c r="Y62" i="147"/>
  <c r="AO62" i="147"/>
  <c r="K63" i="147"/>
  <c r="AA63" i="147"/>
  <c r="BC63" i="147"/>
  <c r="Z64" i="147"/>
  <c r="BB64" i="147"/>
  <c r="AT33" i="147"/>
  <c r="AF59" i="147"/>
  <c r="AG5" i="147"/>
  <c r="BA5" i="147"/>
  <c r="M10" i="147"/>
  <c r="Z20" i="147"/>
  <c r="AT20" i="147"/>
  <c r="Z23" i="147"/>
  <c r="K33" i="147"/>
  <c r="AA33" i="147"/>
  <c r="AU33" i="147"/>
  <c r="M34" i="147"/>
  <c r="AG34" i="147"/>
  <c r="BA34" i="147"/>
  <c r="K37" i="147"/>
  <c r="AA37" i="147"/>
  <c r="BC37" i="147"/>
  <c r="AV40" i="147"/>
  <c r="R46" i="147"/>
  <c r="AH46" i="147"/>
  <c r="BB46" i="147"/>
  <c r="Z48" i="147"/>
  <c r="AT48" i="147"/>
  <c r="R50" i="147"/>
  <c r="AN50" i="147"/>
  <c r="K52" i="147"/>
  <c r="M59" i="147"/>
  <c r="AG59" i="147"/>
  <c r="BA59" i="147"/>
  <c r="AO61" i="147"/>
  <c r="K62" i="147"/>
  <c r="AA62" i="147"/>
  <c r="AU62" i="147"/>
  <c r="M63" i="147"/>
  <c r="AH63" i="147"/>
  <c r="K64" i="147"/>
  <c r="AG64" i="147"/>
  <c r="AF5" i="147"/>
  <c r="Z33" i="147"/>
  <c r="BB37" i="147"/>
  <c r="Z62" i="147"/>
  <c r="AT62" i="147"/>
  <c r="L63" i="147"/>
  <c r="BC64" i="147"/>
  <c r="M5" i="147"/>
  <c r="R5" i="147"/>
  <c r="AH5" i="147"/>
  <c r="BB5" i="147"/>
  <c r="T6" i="147"/>
  <c r="AN6" i="147"/>
  <c r="T9" i="147"/>
  <c r="R10" i="147"/>
  <c r="Y19" i="147"/>
  <c r="AO19" i="147"/>
  <c r="K20" i="147"/>
  <c r="AA20" i="147"/>
  <c r="AU20" i="147"/>
  <c r="T21" i="147"/>
  <c r="AN21" i="147"/>
  <c r="T22" i="147"/>
  <c r="K23" i="147"/>
  <c r="AA23" i="147"/>
  <c r="L33" i="147"/>
  <c r="AF33" i="147"/>
  <c r="AV33" i="147"/>
  <c r="R34" i="147"/>
  <c r="AH34" i="147"/>
  <c r="BB34" i="147"/>
  <c r="T35" i="147"/>
  <c r="AN35" i="147"/>
  <c r="Z36" i="147"/>
  <c r="L37" i="147"/>
  <c r="AG37" i="147"/>
  <c r="AA38" i="147"/>
  <c r="AH39" i="147"/>
  <c r="Z40" i="147"/>
  <c r="BB40" i="147"/>
  <c r="S46" i="147"/>
  <c r="AM46" i="147"/>
  <c r="BC46" i="147"/>
  <c r="Y47" i="147"/>
  <c r="AO47" i="147"/>
  <c r="K48" i="147"/>
  <c r="AA48" i="147"/>
  <c r="AU48" i="147"/>
  <c r="M49" i="147"/>
  <c r="AG49" i="147"/>
  <c r="BA49" i="147"/>
  <c r="S50" i="147"/>
  <c r="AO50" i="147"/>
  <c r="M51" i="147"/>
  <c r="AN51" i="147"/>
  <c r="L52" i="147"/>
  <c r="R59" i="147"/>
  <c r="AH59" i="147"/>
  <c r="BB59" i="147"/>
  <c r="T60" i="147"/>
  <c r="AN60" i="147"/>
  <c r="Z61" i="147"/>
  <c r="AT61" i="147"/>
  <c r="L62" i="147"/>
  <c r="AF62" i="147"/>
  <c r="AV62" i="147"/>
  <c r="R63" i="147"/>
  <c r="AN63" i="147"/>
  <c r="L64" i="147"/>
  <c r="AH64" i="147"/>
  <c r="K65" i="147"/>
  <c r="S5" i="147"/>
  <c r="AM5" i="147"/>
  <c r="BC5" i="147"/>
  <c r="Y6" i="147"/>
  <c r="AO6" i="147"/>
  <c r="Y9" i="147"/>
  <c r="S10" i="147"/>
  <c r="Z19" i="147"/>
  <c r="AT19" i="147"/>
  <c r="L20" i="147"/>
  <c r="AF20" i="147"/>
  <c r="AV20" i="147"/>
  <c r="Y21" i="147"/>
  <c r="AO21" i="147"/>
  <c r="Y22" i="147"/>
  <c r="L23" i="147"/>
  <c r="M33" i="147"/>
  <c r="AG33" i="147"/>
  <c r="BA33" i="147"/>
  <c r="S34" i="147"/>
  <c r="AM34" i="147"/>
  <c r="BC34" i="147"/>
  <c r="Y35" i="147"/>
  <c r="AO35" i="147"/>
  <c r="M37" i="147"/>
  <c r="AH37" i="147"/>
  <c r="AA40" i="147"/>
  <c r="BC40" i="147"/>
  <c r="T46" i="147"/>
  <c r="AN46" i="147"/>
  <c r="Z47" i="147"/>
  <c r="AT47" i="147"/>
  <c r="L48" i="147"/>
  <c r="AF48" i="147"/>
  <c r="AV48" i="147"/>
  <c r="R49" i="147"/>
  <c r="AH49" i="147"/>
  <c r="BB49" i="147"/>
  <c r="T50" i="147"/>
  <c r="AU50" i="147"/>
  <c r="R51" i="147"/>
  <c r="AO51" i="147"/>
  <c r="S59" i="147"/>
  <c r="AM59" i="147"/>
  <c r="BC59" i="147"/>
  <c r="Y60" i="147"/>
  <c r="AO60" i="147"/>
  <c r="K61" i="147"/>
  <c r="AA61" i="147"/>
  <c r="AU61" i="147"/>
  <c r="M62" i="147"/>
  <c r="AG62" i="147"/>
  <c r="BA62" i="147"/>
  <c r="S63" i="147"/>
  <c r="AO63" i="147"/>
  <c r="M64" i="147"/>
  <c r="AN64" i="147"/>
  <c r="L65" i="147"/>
  <c r="Z5" i="147"/>
  <c r="AV5" i="147"/>
  <c r="L34" i="147"/>
  <c r="AV34" i="147"/>
  <c r="L59" i="147"/>
  <c r="AV59" i="147"/>
  <c r="T5" i="147"/>
  <c r="AN5" i="147"/>
  <c r="Z6" i="147"/>
  <c r="T10" i="147"/>
  <c r="K19" i="147"/>
  <c r="AA19" i="147"/>
  <c r="M20" i="147"/>
  <c r="R33" i="147"/>
  <c r="AH33" i="147"/>
  <c r="BB33" i="147"/>
  <c r="T34" i="147"/>
  <c r="AN34" i="147"/>
  <c r="Z35" i="147"/>
  <c r="R37" i="147"/>
  <c r="AN37" i="147"/>
  <c r="Y46" i="147"/>
  <c r="AO46" i="147"/>
  <c r="K47" i="147"/>
  <c r="AA47" i="147"/>
  <c r="M48" i="147"/>
  <c r="AG48" i="147"/>
  <c r="S49" i="147"/>
  <c r="AM49" i="147"/>
  <c r="Y50" i="147"/>
  <c r="AV50" i="147"/>
  <c r="S51" i="147"/>
  <c r="T59" i="147"/>
  <c r="AN59" i="147"/>
  <c r="Z60" i="147"/>
  <c r="AT60" i="147"/>
  <c r="L61" i="147"/>
  <c r="AF61" i="147"/>
  <c r="AV61" i="147"/>
  <c r="R62" i="147"/>
  <c r="AH62" i="147"/>
  <c r="BB62" i="147"/>
  <c r="T63" i="147"/>
  <c r="AU63" i="147"/>
  <c r="R64" i="147"/>
  <c r="AO64" i="147"/>
  <c r="AT5" i="147"/>
  <c r="L5" i="147"/>
  <c r="AF34" i="147"/>
  <c r="Z37" i="147"/>
  <c r="Y5" i="147"/>
  <c r="S33" i="147"/>
  <c r="AM33" i="147"/>
  <c r="Y34" i="147"/>
  <c r="S37" i="147"/>
  <c r="Z46" i="147"/>
  <c r="Z50" i="147"/>
  <c r="Y59" i="147"/>
  <c r="K60" i="147"/>
  <c r="AA60" i="147"/>
  <c r="M61" i="147"/>
  <c r="AG61" i="147"/>
  <c r="S62" i="147"/>
  <c r="AM62" i="147"/>
  <c r="Y63" i="147"/>
  <c r="S64" i="147"/>
  <c r="K25" i="146"/>
  <c r="L25" i="146"/>
  <c r="Y23" i="146"/>
  <c r="L23" i="146"/>
  <c r="M23" i="146"/>
  <c r="R23" i="146"/>
  <c r="M22" i="146"/>
  <c r="AA22" i="146"/>
  <c r="K22" i="146"/>
  <c r="AG22" i="146"/>
  <c r="L22" i="146"/>
  <c r="AF22" i="146"/>
  <c r="K21" i="146"/>
  <c r="L21" i="146"/>
  <c r="M21" i="146"/>
  <c r="AF21" i="146"/>
  <c r="AA21" i="146"/>
  <c r="AG21" i="146"/>
  <c r="S19" i="146"/>
  <c r="BA19" i="146"/>
  <c r="AG19" i="146"/>
  <c r="K19" i="146"/>
  <c r="AH19" i="146"/>
  <c r="R19" i="146"/>
  <c r="AV19" i="146"/>
  <c r="AG20" i="146"/>
  <c r="S20" i="146"/>
  <c r="AO20" i="146"/>
  <c r="L11" i="146"/>
  <c r="K11" i="146"/>
  <c r="K9" i="146"/>
  <c r="L9" i="146"/>
  <c r="M9" i="146"/>
  <c r="AA9" i="146"/>
  <c r="Y8" i="146"/>
  <c r="AV6" i="146"/>
  <c r="K6" i="146"/>
  <c r="AF6" i="146"/>
  <c r="AT5" i="146"/>
  <c r="Z34" i="146"/>
  <c r="AT59" i="146"/>
  <c r="K34" i="146"/>
  <c r="Z49" i="146"/>
  <c r="K63" i="146"/>
  <c r="BC63" i="146"/>
  <c r="AF5" i="146"/>
  <c r="AA7" i="146"/>
  <c r="L10" i="146"/>
  <c r="R21" i="146"/>
  <c r="AH21" i="146"/>
  <c r="R22" i="146"/>
  <c r="AH22" i="146"/>
  <c r="L34" i="146"/>
  <c r="AF34" i="146"/>
  <c r="AV34" i="146"/>
  <c r="R35" i="146"/>
  <c r="AH35" i="146"/>
  <c r="Z37" i="146"/>
  <c r="BB37" i="146"/>
  <c r="M46" i="146"/>
  <c r="AG46" i="146"/>
  <c r="BA46" i="146"/>
  <c r="K49" i="146"/>
  <c r="AA49" i="146"/>
  <c r="AU49" i="146"/>
  <c r="M50" i="146"/>
  <c r="AH50" i="146"/>
  <c r="K51" i="146"/>
  <c r="AG51" i="146"/>
  <c r="L59" i="146"/>
  <c r="AF59" i="146"/>
  <c r="AV59" i="146"/>
  <c r="Z62" i="146"/>
  <c r="AT62" i="146"/>
  <c r="L63" i="146"/>
  <c r="AG63" i="146"/>
  <c r="AA64" i="146"/>
  <c r="BC64" i="146"/>
  <c r="Z59" i="146"/>
  <c r="K5" i="146"/>
  <c r="AU5" i="146"/>
  <c r="Z7" i="146"/>
  <c r="AA34" i="146"/>
  <c r="AA59" i="146"/>
  <c r="AV5" i="146"/>
  <c r="AH6" i="146"/>
  <c r="K8" i="146"/>
  <c r="R9" i="146"/>
  <c r="Z33" i="146"/>
  <c r="BB35" i="146"/>
  <c r="M5" i="146"/>
  <c r="AG5" i="146"/>
  <c r="BA5" i="146"/>
  <c r="S6" i="146"/>
  <c r="AM6" i="146"/>
  <c r="L7" i="146"/>
  <c r="AF7" i="146"/>
  <c r="L8" i="146"/>
  <c r="AF8" i="146"/>
  <c r="S9" i="146"/>
  <c r="M10" i="146"/>
  <c r="T19" i="146"/>
  <c r="AN19" i="146"/>
  <c r="Z20" i="146"/>
  <c r="AT20" i="146"/>
  <c r="S21" i="146"/>
  <c r="AM21" i="146"/>
  <c r="S22" i="146"/>
  <c r="Z23" i="146"/>
  <c r="K33" i="146"/>
  <c r="AA33" i="146"/>
  <c r="AU33" i="146"/>
  <c r="M34" i="146"/>
  <c r="AG34" i="146"/>
  <c r="BA34" i="146"/>
  <c r="S35" i="146"/>
  <c r="AM35" i="146"/>
  <c r="BC35" i="146"/>
  <c r="Y36" i="146"/>
  <c r="AO36" i="146"/>
  <c r="K37" i="146"/>
  <c r="AA37" i="146"/>
  <c r="BC37" i="146"/>
  <c r="Z38" i="146"/>
  <c r="BB38" i="146"/>
  <c r="AG39" i="146"/>
  <c r="AV40" i="146"/>
  <c r="R46" i="146"/>
  <c r="AH46" i="146"/>
  <c r="BB46" i="146"/>
  <c r="T47" i="146"/>
  <c r="AN47" i="146"/>
  <c r="Z48" i="146"/>
  <c r="AT48" i="146"/>
  <c r="L49" i="146"/>
  <c r="AF49" i="146"/>
  <c r="AV49" i="146"/>
  <c r="R50" i="146"/>
  <c r="AN50" i="146"/>
  <c r="L51" i="146"/>
  <c r="AH51" i="146"/>
  <c r="K52" i="146"/>
  <c r="M59" i="146"/>
  <c r="AG59" i="146"/>
  <c r="BA59" i="146"/>
  <c r="S60" i="146"/>
  <c r="AM60" i="146"/>
  <c r="BC60" i="146"/>
  <c r="Y61" i="146"/>
  <c r="AO61" i="146"/>
  <c r="K62" i="146"/>
  <c r="AA62" i="146"/>
  <c r="AU62" i="146"/>
  <c r="M63" i="146"/>
  <c r="AH63" i="146"/>
  <c r="K64" i="146"/>
  <c r="AG64" i="146"/>
  <c r="BB63" i="146"/>
  <c r="K10" i="146"/>
  <c r="AU34" i="146"/>
  <c r="AT49" i="146"/>
  <c r="K59" i="146"/>
  <c r="L5" i="146"/>
  <c r="R6" i="146"/>
  <c r="K7" i="146"/>
  <c r="AA8" i="146"/>
  <c r="AT33" i="146"/>
  <c r="R5" i="146"/>
  <c r="AH5" i="146"/>
  <c r="BB5" i="146"/>
  <c r="T6" i="146"/>
  <c r="AN6" i="146"/>
  <c r="M7" i="146"/>
  <c r="AG7" i="146"/>
  <c r="M8" i="146"/>
  <c r="AG8" i="146"/>
  <c r="T9" i="146"/>
  <c r="R10" i="146"/>
  <c r="Y19" i="146"/>
  <c r="AO19" i="146"/>
  <c r="K20" i="146"/>
  <c r="AA20" i="146"/>
  <c r="T21" i="146"/>
  <c r="AN21" i="146"/>
  <c r="T22" i="146"/>
  <c r="K23" i="146"/>
  <c r="L33" i="146"/>
  <c r="AF33" i="146"/>
  <c r="AV33" i="146"/>
  <c r="R34" i="146"/>
  <c r="AH34" i="146"/>
  <c r="BB34" i="146"/>
  <c r="T35" i="146"/>
  <c r="AN35" i="146"/>
  <c r="Z36" i="146"/>
  <c r="L37" i="146"/>
  <c r="AG37" i="146"/>
  <c r="AA38" i="146"/>
  <c r="AH39" i="146"/>
  <c r="Z40" i="146"/>
  <c r="S46" i="146"/>
  <c r="AM46" i="146"/>
  <c r="BC46" i="146"/>
  <c r="Y47" i="146"/>
  <c r="AO47" i="146"/>
  <c r="K48" i="146"/>
  <c r="AA48" i="146"/>
  <c r="AU48" i="146"/>
  <c r="M49" i="146"/>
  <c r="AG49" i="146"/>
  <c r="BA49" i="146"/>
  <c r="S50" i="146"/>
  <c r="AO50" i="146"/>
  <c r="M51" i="146"/>
  <c r="AN51" i="146"/>
  <c r="L52" i="146"/>
  <c r="R59" i="146"/>
  <c r="AH59" i="146"/>
  <c r="BB59" i="146"/>
  <c r="T60" i="146"/>
  <c r="AN60" i="146"/>
  <c r="Z61" i="146"/>
  <c r="AT61" i="146"/>
  <c r="L62" i="146"/>
  <c r="AF62" i="146"/>
  <c r="AV62" i="146"/>
  <c r="R63" i="146"/>
  <c r="AN63" i="146"/>
  <c r="L64" i="146"/>
  <c r="AH64" i="146"/>
  <c r="K65" i="146"/>
  <c r="AT34" i="146"/>
  <c r="Z8" i="146"/>
  <c r="AA51" i="146"/>
  <c r="BC51" i="146"/>
  <c r="AU59" i="146"/>
  <c r="AA63" i="146"/>
  <c r="S5" i="146"/>
  <c r="AM5" i="146"/>
  <c r="BC5" i="146"/>
  <c r="Y6" i="146"/>
  <c r="AO6" i="146"/>
  <c r="R7" i="146"/>
  <c r="AH7" i="146"/>
  <c r="R8" i="146"/>
  <c r="AH8" i="146"/>
  <c r="Y9" i="146"/>
  <c r="S10" i="146"/>
  <c r="Z19" i="146"/>
  <c r="Y21" i="146"/>
  <c r="AO21" i="146"/>
  <c r="Y22" i="146"/>
  <c r="M33" i="146"/>
  <c r="AG33" i="146"/>
  <c r="BA33" i="146"/>
  <c r="S34" i="146"/>
  <c r="AM34" i="146"/>
  <c r="BC34" i="146"/>
  <c r="Y35" i="146"/>
  <c r="AO35" i="146"/>
  <c r="M37" i="146"/>
  <c r="AH37" i="146"/>
  <c r="T46" i="146"/>
  <c r="AN46" i="146"/>
  <c r="Z47" i="146"/>
  <c r="L48" i="146"/>
  <c r="AF48" i="146"/>
  <c r="R49" i="146"/>
  <c r="AH49" i="146"/>
  <c r="BB49" i="146"/>
  <c r="T50" i="146"/>
  <c r="AU50" i="146"/>
  <c r="R51" i="146"/>
  <c r="AO51" i="146"/>
  <c r="S59" i="146"/>
  <c r="AM59" i="146"/>
  <c r="BC59" i="146"/>
  <c r="Y60" i="146"/>
  <c r="AO60" i="146"/>
  <c r="K61" i="146"/>
  <c r="AA61" i="146"/>
  <c r="AU61" i="146"/>
  <c r="M62" i="146"/>
  <c r="AG62" i="146"/>
  <c r="BA62" i="146"/>
  <c r="S63" i="146"/>
  <c r="AO63" i="146"/>
  <c r="M64" i="146"/>
  <c r="AN64" i="146"/>
  <c r="L65" i="146"/>
  <c r="Z5" i="146"/>
  <c r="Z63" i="146"/>
  <c r="AA5" i="146"/>
  <c r="T5" i="146"/>
  <c r="AN5" i="146"/>
  <c r="Z6" i="146"/>
  <c r="S7" i="146"/>
  <c r="AM7" i="146"/>
  <c r="S8" i="146"/>
  <c r="AH33" i="146"/>
  <c r="T34" i="146"/>
  <c r="AN34" i="146"/>
  <c r="Z35" i="146"/>
  <c r="R37" i="146"/>
  <c r="Y46" i="146"/>
  <c r="AO46" i="146"/>
  <c r="S49" i="146"/>
  <c r="AM49" i="146"/>
  <c r="BC49" i="146"/>
  <c r="Y50" i="146"/>
  <c r="AV50" i="146"/>
  <c r="S51" i="146"/>
  <c r="AU51" i="146"/>
  <c r="T59" i="146"/>
  <c r="AN59" i="146"/>
  <c r="Z60" i="146"/>
  <c r="L61" i="146"/>
  <c r="AF61" i="146"/>
  <c r="R62" i="146"/>
  <c r="AH62" i="146"/>
  <c r="BB62" i="146"/>
  <c r="T63" i="146"/>
  <c r="AU63" i="146"/>
  <c r="R64" i="146"/>
  <c r="AO64" i="146"/>
  <c r="Y5" i="146"/>
  <c r="T7" i="146"/>
  <c r="Y34" i="146"/>
  <c r="Z46" i="146"/>
  <c r="T49" i="146"/>
  <c r="Z50" i="146"/>
  <c r="T51" i="146"/>
  <c r="Y59" i="146"/>
  <c r="S62" i="146"/>
  <c r="AM62" i="146"/>
  <c r="Y63" i="146"/>
  <c r="S64" i="146"/>
  <c r="F12" i="109"/>
  <c r="F12" i="110"/>
  <c r="F26" i="110"/>
  <c r="F55" i="108"/>
  <c r="F26" i="108"/>
  <c r="F9" i="108"/>
  <c r="AA9" i="108" s="1"/>
  <c r="F12" i="108"/>
  <c r="Z9" i="108" l="1"/>
  <c r="Y9" i="108"/>
  <c r="F26" i="107"/>
  <c r="F12" i="107"/>
  <c r="F26" i="106"/>
  <c r="F12" i="106"/>
  <c r="F26" i="105"/>
  <c r="F12" i="105"/>
  <c r="F26" i="104" l="1"/>
  <c r="F12" i="104"/>
  <c r="F5" i="103"/>
  <c r="F19" i="103" l="1"/>
  <c r="F5" i="144" l="1"/>
  <c r="F6" i="144"/>
  <c r="F7" i="144"/>
  <c r="F8" i="144"/>
  <c r="F9" i="144"/>
  <c r="F10" i="144"/>
  <c r="F66" i="145"/>
  <c r="F65" i="145"/>
  <c r="L65" i="145" s="1"/>
  <c r="F64" i="145"/>
  <c r="BC64" i="145" s="1"/>
  <c r="F63" i="145"/>
  <c r="BC63" i="145" s="1"/>
  <c r="F62" i="145"/>
  <c r="AV62" i="145" s="1"/>
  <c r="F61" i="145"/>
  <c r="F60" i="145"/>
  <c r="F59" i="145"/>
  <c r="AF59" i="145" s="1"/>
  <c r="B56" i="145"/>
  <c r="F53" i="145"/>
  <c r="F52" i="145"/>
  <c r="F51" i="145"/>
  <c r="BB51" i="145" s="1"/>
  <c r="F50" i="145"/>
  <c r="AN50" i="145" s="1"/>
  <c r="F49" i="145"/>
  <c r="BC49" i="145" s="1"/>
  <c r="F48" i="145"/>
  <c r="F47" i="145"/>
  <c r="AO47" i="145" s="1"/>
  <c r="F46" i="145"/>
  <c r="AG46" i="145" s="1"/>
  <c r="B43" i="145"/>
  <c r="F40" i="145"/>
  <c r="BB40" i="145" s="1"/>
  <c r="F39" i="145"/>
  <c r="BB39" i="145" s="1"/>
  <c r="F38" i="145"/>
  <c r="BC38" i="145" s="1"/>
  <c r="F37" i="145"/>
  <c r="AO37" i="145" s="1"/>
  <c r="F36" i="145"/>
  <c r="BB36" i="145" s="1"/>
  <c r="F35" i="145"/>
  <c r="F34" i="145"/>
  <c r="F33" i="145"/>
  <c r="AT33" i="145" s="1"/>
  <c r="B30" i="145"/>
  <c r="F25" i="145"/>
  <c r="F24" i="145"/>
  <c r="F23" i="145"/>
  <c r="F22" i="145"/>
  <c r="F21" i="145"/>
  <c r="F20" i="145"/>
  <c r="F19" i="145"/>
  <c r="B16" i="145"/>
  <c r="F12" i="145"/>
  <c r="F11" i="145"/>
  <c r="F10" i="145"/>
  <c r="F9" i="145"/>
  <c r="F8" i="145"/>
  <c r="F7" i="145"/>
  <c r="R7" i="145" s="1"/>
  <c r="F6" i="145"/>
  <c r="F5" i="145"/>
  <c r="BB5" i="145" s="1"/>
  <c r="B2" i="145"/>
  <c r="F66" i="144"/>
  <c r="F65" i="144"/>
  <c r="M65" i="144" s="1"/>
  <c r="F64" i="144"/>
  <c r="BB64" i="144" s="1"/>
  <c r="F63" i="144"/>
  <c r="F62" i="144"/>
  <c r="F61" i="144"/>
  <c r="BC61" i="144" s="1"/>
  <c r="F60" i="144"/>
  <c r="F59" i="144"/>
  <c r="BA59" i="144" s="1"/>
  <c r="B56" i="144"/>
  <c r="F53" i="144"/>
  <c r="F52" i="144"/>
  <c r="L52" i="144" s="1"/>
  <c r="F51" i="144"/>
  <c r="AN51" i="144" s="1"/>
  <c r="F50" i="144"/>
  <c r="AN50" i="144" s="1"/>
  <c r="F49" i="144"/>
  <c r="M49" i="144" s="1"/>
  <c r="F48" i="144"/>
  <c r="AT48" i="144" s="1"/>
  <c r="F47" i="144"/>
  <c r="AU47" i="144" s="1"/>
  <c r="F46" i="144"/>
  <c r="B43" i="144"/>
  <c r="F40" i="144"/>
  <c r="BB40" i="144" s="1"/>
  <c r="F39" i="144"/>
  <c r="AO39" i="144" s="1"/>
  <c r="F38" i="144"/>
  <c r="AG38" i="144" s="1"/>
  <c r="F37" i="144"/>
  <c r="F36" i="144"/>
  <c r="BB36" i="144" s="1"/>
  <c r="F35" i="144"/>
  <c r="BB35" i="144" s="1"/>
  <c r="F34" i="144"/>
  <c r="F33" i="144"/>
  <c r="B30" i="144"/>
  <c r="F25" i="144"/>
  <c r="F24" i="144"/>
  <c r="F23" i="144"/>
  <c r="F22" i="144"/>
  <c r="F21" i="144"/>
  <c r="F20" i="144"/>
  <c r="Y20" i="144" s="1"/>
  <c r="F19" i="144"/>
  <c r="B16" i="144"/>
  <c r="F11" i="144"/>
  <c r="B2" i="144"/>
  <c r="AO33" i="144" l="1"/>
  <c r="AT33" i="144"/>
  <c r="AM33" i="144"/>
  <c r="S33" i="144"/>
  <c r="K33" i="144"/>
  <c r="BB34" i="144"/>
  <c r="T34" i="144"/>
  <c r="AA37" i="144"/>
  <c r="R37" i="144"/>
  <c r="AV46" i="144"/>
  <c r="BA46" i="144"/>
  <c r="AV62" i="144"/>
  <c r="T62" i="144"/>
  <c r="AV63" i="144"/>
  <c r="Y63" i="144"/>
  <c r="AA34" i="145"/>
  <c r="Y34" i="145"/>
  <c r="BB48" i="145"/>
  <c r="AV48" i="145"/>
  <c r="BB60" i="145"/>
  <c r="AN60" i="145"/>
  <c r="AF60" i="145"/>
  <c r="Y60" i="145"/>
  <c r="K60" i="145"/>
  <c r="M23" i="145"/>
  <c r="Y23" i="145"/>
  <c r="Z23" i="145"/>
  <c r="AA23" i="145"/>
  <c r="S24" i="145"/>
  <c r="R24" i="145"/>
  <c r="T24" i="145"/>
  <c r="AA60" i="145"/>
  <c r="AV19" i="145"/>
  <c r="BA19" i="145"/>
  <c r="BB19" i="145"/>
  <c r="BC19" i="145"/>
  <c r="AO39" i="145"/>
  <c r="S49" i="145"/>
  <c r="AN59" i="145"/>
  <c r="K25" i="145"/>
  <c r="L25" i="145"/>
  <c r="M25" i="145"/>
  <c r="AH20" i="145"/>
  <c r="AT20" i="145"/>
  <c r="AU20" i="145"/>
  <c r="AV20" i="145"/>
  <c r="S21" i="145"/>
  <c r="AO21" i="145"/>
  <c r="AM21" i="145"/>
  <c r="AN21" i="145"/>
  <c r="L59" i="145"/>
  <c r="AF22" i="145"/>
  <c r="AG22" i="145"/>
  <c r="AH22" i="145"/>
  <c r="T60" i="145"/>
  <c r="K39" i="145"/>
  <c r="M51" i="145"/>
  <c r="AO59" i="145"/>
  <c r="AO36" i="145"/>
  <c r="L39" i="145"/>
  <c r="T48" i="145"/>
  <c r="AV59" i="145"/>
  <c r="AV60" i="145"/>
  <c r="AV36" i="145"/>
  <c r="AA39" i="145"/>
  <c r="AO48" i="145"/>
  <c r="AN37" i="145"/>
  <c r="AH62" i="145"/>
  <c r="AG34" i="145"/>
  <c r="L38" i="145"/>
  <c r="Y59" i="145"/>
  <c r="K23" i="145"/>
  <c r="Z46" i="145"/>
  <c r="L63" i="145"/>
  <c r="M65" i="145"/>
  <c r="L23" i="145"/>
  <c r="AU34" i="145"/>
  <c r="T37" i="145"/>
  <c r="AG39" i="145"/>
  <c r="AO46" i="145"/>
  <c r="AO60" i="145"/>
  <c r="R63" i="145"/>
  <c r="T63" i="145"/>
  <c r="AU39" i="145"/>
  <c r="AN47" i="145"/>
  <c r="Z49" i="145"/>
  <c r="L60" i="145"/>
  <c r="BC60" i="145"/>
  <c r="AG63" i="145"/>
  <c r="L36" i="145"/>
  <c r="AH63" i="145"/>
  <c r="T36" i="145"/>
  <c r="L48" i="145"/>
  <c r="AU63" i="145"/>
  <c r="K47" i="144"/>
  <c r="AO47" i="144"/>
  <c r="M61" i="144"/>
  <c r="AF22" i="144"/>
  <c r="AG22" i="144"/>
  <c r="AH22" i="144"/>
  <c r="Z33" i="144"/>
  <c r="AA35" i="144"/>
  <c r="Z39" i="144"/>
  <c r="L47" i="144"/>
  <c r="AV47" i="144"/>
  <c r="AG61" i="144"/>
  <c r="AN64" i="144"/>
  <c r="BA47" i="144"/>
  <c r="S24" i="144"/>
  <c r="T24" i="144"/>
  <c r="R24" i="144"/>
  <c r="S47" i="144"/>
  <c r="M47" i="144"/>
  <c r="AU61" i="144"/>
  <c r="K25" i="144"/>
  <c r="L25" i="144"/>
  <c r="M25" i="144"/>
  <c r="BB33" i="144"/>
  <c r="Y47" i="144"/>
  <c r="L48" i="144"/>
  <c r="S59" i="144"/>
  <c r="AN47" i="144"/>
  <c r="AO21" i="144"/>
  <c r="AM21" i="144"/>
  <c r="AN21" i="144"/>
  <c r="L35" i="144"/>
  <c r="Y23" i="144"/>
  <c r="Z23" i="144"/>
  <c r="AA23" i="144"/>
  <c r="AM35" i="144"/>
  <c r="T46" i="144"/>
  <c r="AA47" i="144"/>
  <c r="BC59" i="144"/>
  <c r="AT62" i="144"/>
  <c r="BA35" i="144"/>
  <c r="AO19" i="144"/>
  <c r="BA19" i="144"/>
  <c r="BB19" i="144"/>
  <c r="BC19" i="144"/>
  <c r="T20" i="144"/>
  <c r="AT20" i="144"/>
  <c r="AV20" i="144"/>
  <c r="AU20" i="144"/>
  <c r="AG47" i="144"/>
  <c r="R33" i="144"/>
  <c r="AG35" i="144"/>
  <c r="AN37" i="144"/>
  <c r="AN39" i="144"/>
  <c r="BB50" i="144"/>
  <c r="AO61" i="144"/>
  <c r="AU64" i="144"/>
  <c r="AO35" i="144"/>
  <c r="K38" i="144"/>
  <c r="AO63" i="144"/>
  <c r="AA33" i="144"/>
  <c r="K35" i="144"/>
  <c r="AU35" i="144"/>
  <c r="R38" i="144"/>
  <c r="K61" i="144"/>
  <c r="L62" i="144"/>
  <c r="BC63" i="144"/>
  <c r="AA38" i="144"/>
  <c r="S35" i="144"/>
  <c r="BC38" i="144"/>
  <c r="Y61" i="144"/>
  <c r="Z62" i="144"/>
  <c r="S64" i="144"/>
  <c r="M20" i="144"/>
  <c r="R20" i="144"/>
  <c r="AU33" i="144"/>
  <c r="T35" i="144"/>
  <c r="AM47" i="144"/>
  <c r="AT49" i="144"/>
  <c r="L59" i="144"/>
  <c r="AA61" i="144"/>
  <c r="AF62" i="144"/>
  <c r="AG64" i="144"/>
  <c r="S10" i="144"/>
  <c r="T10" i="144"/>
  <c r="R10" i="144"/>
  <c r="Z34" i="144"/>
  <c r="R36" i="144"/>
  <c r="AO38" i="144"/>
  <c r="Y46" i="144"/>
  <c r="BB46" i="144"/>
  <c r="M52" i="144"/>
  <c r="AA59" i="144"/>
  <c r="Z9" i="144"/>
  <c r="Y9" i="144"/>
  <c r="AA9" i="144"/>
  <c r="L20" i="144"/>
  <c r="Y33" i="144"/>
  <c r="BA33" i="144"/>
  <c r="AH34" i="144"/>
  <c r="M35" i="144"/>
  <c r="AN35" i="144"/>
  <c r="S36" i="144"/>
  <c r="AV37" i="144"/>
  <c r="AU38" i="144"/>
  <c r="AA40" i="144"/>
  <c r="Z46" i="144"/>
  <c r="AF47" i="144"/>
  <c r="BC47" i="144"/>
  <c r="R50" i="144"/>
  <c r="AF59" i="144"/>
  <c r="BA61" i="144"/>
  <c r="K63" i="144"/>
  <c r="K64" i="144"/>
  <c r="AF8" i="144"/>
  <c r="AG8" i="144"/>
  <c r="AH8" i="144"/>
  <c r="AN34" i="144"/>
  <c r="Z36" i="144"/>
  <c r="BB38" i="144"/>
  <c r="AF46" i="144"/>
  <c r="AG59" i="144"/>
  <c r="S63" i="144"/>
  <c r="M64" i="144"/>
  <c r="AO7" i="144"/>
  <c r="AM7" i="144"/>
  <c r="AN7" i="144"/>
  <c r="K11" i="144"/>
  <c r="L11" i="144"/>
  <c r="M11" i="144"/>
  <c r="AN36" i="144"/>
  <c r="AH46" i="144"/>
  <c r="AM59" i="144"/>
  <c r="AT6" i="144"/>
  <c r="AU6" i="144"/>
  <c r="AV6" i="144"/>
  <c r="AO34" i="144"/>
  <c r="AH33" i="144"/>
  <c r="L34" i="144"/>
  <c r="AT34" i="144"/>
  <c r="Y35" i="144"/>
  <c r="AV35" i="144"/>
  <c r="AT36" i="144"/>
  <c r="M38" i="144"/>
  <c r="L46" i="144"/>
  <c r="AO46" i="144"/>
  <c r="R51" i="144"/>
  <c r="K59" i="144"/>
  <c r="AU59" i="144"/>
  <c r="AA63" i="144"/>
  <c r="AT5" i="144"/>
  <c r="BA5" i="144"/>
  <c r="BB5" i="144"/>
  <c r="BC5" i="144"/>
  <c r="T51" i="144"/>
  <c r="AV59" i="144"/>
  <c r="M34" i="144"/>
  <c r="BA34" i="144"/>
  <c r="AV36" i="144"/>
  <c r="M46" i="144"/>
  <c r="AT46" i="144"/>
  <c r="M33" i="144"/>
  <c r="R34" i="144"/>
  <c r="AF35" i="144"/>
  <c r="BC35" i="144"/>
  <c r="S38" i="144"/>
  <c r="AA39" i="144"/>
  <c r="R46" i="144"/>
  <c r="T47" i="144"/>
  <c r="AH51" i="144"/>
  <c r="M59" i="144"/>
  <c r="L33" i="145"/>
  <c r="AO34" i="145"/>
  <c r="S36" i="145"/>
  <c r="AU36" i="145"/>
  <c r="Z37" i="145"/>
  <c r="BC40" i="145"/>
  <c r="AU46" i="145"/>
  <c r="S48" i="145"/>
  <c r="AU48" i="145"/>
  <c r="T49" i="145"/>
  <c r="AO50" i="145"/>
  <c r="AM60" i="145"/>
  <c r="AM62" i="145"/>
  <c r="M63" i="145"/>
  <c r="AV50" i="145"/>
  <c r="AO62" i="145"/>
  <c r="AV33" i="145"/>
  <c r="BA34" i="145"/>
  <c r="Y36" i="145"/>
  <c r="BC36" i="145"/>
  <c r="AU37" i="145"/>
  <c r="Z40" i="145"/>
  <c r="Y48" i="145"/>
  <c r="BC48" i="145"/>
  <c r="AH49" i="145"/>
  <c r="M50" i="145"/>
  <c r="M62" i="145"/>
  <c r="BA62" i="145"/>
  <c r="K34" i="145"/>
  <c r="AA36" i="145"/>
  <c r="AH39" i="145"/>
  <c r="AA40" i="145"/>
  <c r="K46" i="145"/>
  <c r="AA48" i="145"/>
  <c r="AM49" i="145"/>
  <c r="R50" i="145"/>
  <c r="S60" i="145"/>
  <c r="AU60" i="145"/>
  <c r="R62" i="145"/>
  <c r="BB62" i="145"/>
  <c r="Y63" i="145"/>
  <c r="Z64" i="145"/>
  <c r="M34" i="145"/>
  <c r="AF36" i="145"/>
  <c r="AN40" i="145"/>
  <c r="Y46" i="145"/>
  <c r="AF48" i="145"/>
  <c r="AN49" i="145"/>
  <c r="S50" i="145"/>
  <c r="S62" i="145"/>
  <c r="BC62" i="145"/>
  <c r="AM36" i="145"/>
  <c r="AO40" i="145"/>
  <c r="AM48" i="145"/>
  <c r="BB49" i="145"/>
  <c r="Y50" i="145"/>
  <c r="Y62" i="145"/>
  <c r="K36" i="145"/>
  <c r="AN36" i="145"/>
  <c r="R37" i="145"/>
  <c r="BC39" i="145"/>
  <c r="AU40" i="145"/>
  <c r="AA46" i="145"/>
  <c r="K48" i="145"/>
  <c r="AN48" i="145"/>
  <c r="R49" i="145"/>
  <c r="AH50" i="145"/>
  <c r="AG62" i="145"/>
  <c r="AN63" i="145"/>
  <c r="AN20" i="145"/>
  <c r="M20" i="145"/>
  <c r="R20" i="145"/>
  <c r="AO20" i="145"/>
  <c r="R23" i="145"/>
  <c r="AM20" i="145"/>
  <c r="S20" i="145"/>
  <c r="Z22" i="145"/>
  <c r="S23" i="145"/>
  <c r="T20" i="145"/>
  <c r="T23" i="145"/>
  <c r="Y20" i="145"/>
  <c r="AG20" i="145"/>
  <c r="K24" i="145"/>
  <c r="AM19" i="145"/>
  <c r="M19" i="145"/>
  <c r="AN19" i="145"/>
  <c r="R19" i="145"/>
  <c r="AO19" i="145"/>
  <c r="S19" i="145"/>
  <c r="T19" i="145"/>
  <c r="Y19" i="145"/>
  <c r="AG19" i="145"/>
  <c r="AH19" i="145"/>
  <c r="S6" i="145"/>
  <c r="T7" i="145"/>
  <c r="BA5" i="145"/>
  <c r="M11" i="145"/>
  <c r="R8" i="145"/>
  <c r="AH7" i="145"/>
  <c r="R10" i="145"/>
  <c r="AO6" i="145"/>
  <c r="S8" i="145"/>
  <c r="AG8" i="145"/>
  <c r="AA5" i="145"/>
  <c r="M10" i="145"/>
  <c r="AF5" i="145"/>
  <c r="AU6" i="145"/>
  <c r="T6" i="145"/>
  <c r="K5" i="145"/>
  <c r="AG5" i="145"/>
  <c r="Y6" i="145"/>
  <c r="AV6" i="145"/>
  <c r="AN7" i="145"/>
  <c r="Y8" i="145"/>
  <c r="S10" i="145"/>
  <c r="BC5" i="145"/>
  <c r="L5" i="145"/>
  <c r="AM5" i="145"/>
  <c r="AA6" i="145"/>
  <c r="AA8" i="145"/>
  <c r="T10" i="145"/>
  <c r="M5" i="145"/>
  <c r="AF6" i="145"/>
  <c r="S5" i="145"/>
  <c r="AO5" i="145"/>
  <c r="K6" i="145"/>
  <c r="AG6" i="145"/>
  <c r="AH8" i="145"/>
  <c r="AN5" i="145"/>
  <c r="T5" i="145"/>
  <c r="AU5" i="145"/>
  <c r="L6" i="145"/>
  <c r="AM6" i="145"/>
  <c r="K8" i="145"/>
  <c r="K10" i="145"/>
  <c r="K11" i="145"/>
  <c r="Y5" i="145"/>
  <c r="AV5" i="145"/>
  <c r="M6" i="145"/>
  <c r="AN6" i="145"/>
  <c r="M8" i="145"/>
  <c r="L10" i="145"/>
  <c r="L11" i="145"/>
  <c r="AF20" i="144"/>
  <c r="T22" i="144"/>
  <c r="L24" i="144"/>
  <c r="AN20" i="144"/>
  <c r="Y22" i="144"/>
  <c r="K24" i="144"/>
  <c r="S9" i="144"/>
  <c r="K8" i="144"/>
  <c r="AO5" i="144"/>
  <c r="L8" i="144"/>
  <c r="S8" i="144"/>
  <c r="AF6" i="144"/>
  <c r="AM6" i="144"/>
  <c r="T7" i="144"/>
  <c r="K5" i="144"/>
  <c r="L6" i="144"/>
  <c r="M8" i="144"/>
  <c r="AO6" i="144"/>
  <c r="M10" i="144"/>
  <c r="M6" i="144"/>
  <c r="R5" i="144"/>
  <c r="Y5" i="144"/>
  <c r="R6" i="144"/>
  <c r="T8" i="144"/>
  <c r="AG5" i="144"/>
  <c r="S6" i="144"/>
  <c r="AV5" i="144"/>
  <c r="AG6" i="144"/>
  <c r="M21" i="144"/>
  <c r="AA22" i="144"/>
  <c r="AO20" i="144"/>
  <c r="S21" i="144"/>
  <c r="K22" i="144"/>
  <c r="K23" i="144"/>
  <c r="R21" i="144"/>
  <c r="Z21" i="144"/>
  <c r="L22" i="144"/>
  <c r="K21" i="144"/>
  <c r="AH21" i="144"/>
  <c r="M22" i="144"/>
  <c r="S22" i="144"/>
  <c r="AH7" i="144"/>
  <c r="AA5" i="144"/>
  <c r="Y6" i="144"/>
  <c r="R8" i="144"/>
  <c r="AF5" i="144"/>
  <c r="L5" i="144"/>
  <c r="AH5" i="144"/>
  <c r="AH6" i="144"/>
  <c r="M7" i="144"/>
  <c r="Y8" i="144"/>
  <c r="T9" i="144"/>
  <c r="M5" i="144"/>
  <c r="AN5" i="144"/>
  <c r="R7" i="144"/>
  <c r="AA8" i="144"/>
  <c r="T5" i="144"/>
  <c r="AU5" i="144"/>
  <c r="AG7" i="144"/>
  <c r="Z9" i="145"/>
  <c r="BC35" i="145"/>
  <c r="AM35" i="145"/>
  <c r="S35" i="145"/>
  <c r="BB35" i="145"/>
  <c r="AH35" i="145"/>
  <c r="R35" i="145"/>
  <c r="BA35" i="145"/>
  <c r="AG35" i="145"/>
  <c r="M35" i="145"/>
  <c r="AU35" i="145"/>
  <c r="AA35" i="145"/>
  <c r="K35" i="145"/>
  <c r="AT35" i="145"/>
  <c r="M52" i="145"/>
  <c r="L52" i="145"/>
  <c r="K52" i="145"/>
  <c r="BA61" i="145"/>
  <c r="AG61" i="145"/>
  <c r="M61" i="145"/>
  <c r="AV61" i="145"/>
  <c r="AF61" i="145"/>
  <c r="L61" i="145"/>
  <c r="AU61" i="145"/>
  <c r="AA61" i="145"/>
  <c r="K61" i="145"/>
  <c r="AO61" i="145"/>
  <c r="Y61" i="145"/>
  <c r="AT61" i="145"/>
  <c r="Y7" i="145"/>
  <c r="AO7" i="145"/>
  <c r="Z8" i="145"/>
  <c r="K9" i="145"/>
  <c r="AA9" i="145"/>
  <c r="T21" i="145"/>
  <c r="R33" i="145"/>
  <c r="BB33" i="145"/>
  <c r="L35" i="145"/>
  <c r="AV35" i="145"/>
  <c r="R38" i="145"/>
  <c r="Z51" i="145"/>
  <c r="R61" i="145"/>
  <c r="BB61" i="145"/>
  <c r="AA64" i="145"/>
  <c r="S61" i="145"/>
  <c r="BC61" i="145"/>
  <c r="AV64" i="145"/>
  <c r="Z7" i="145"/>
  <c r="L9" i="145"/>
  <c r="S22" i="145"/>
  <c r="R22" i="145"/>
  <c r="M22" i="145"/>
  <c r="AA22" i="145"/>
  <c r="K22" i="145"/>
  <c r="Z33" i="145"/>
  <c r="T35" i="145"/>
  <c r="AA38" i="145"/>
  <c r="BC47" i="145"/>
  <c r="AM47" i="145"/>
  <c r="S47" i="145"/>
  <c r="BB47" i="145"/>
  <c r="AH47" i="145"/>
  <c r="R47" i="145"/>
  <c r="BA47" i="145"/>
  <c r="AG47" i="145"/>
  <c r="M47" i="145"/>
  <c r="AU47" i="145"/>
  <c r="AA47" i="145"/>
  <c r="K47" i="145"/>
  <c r="AT47" i="145"/>
  <c r="AA51" i="145"/>
  <c r="Z5" i="145"/>
  <c r="AT5" i="145"/>
  <c r="Z6" i="145"/>
  <c r="AT6" i="145"/>
  <c r="K7" i="145"/>
  <c r="AA7" i="145"/>
  <c r="L8" i="145"/>
  <c r="AF8" i="145"/>
  <c r="M9" i="145"/>
  <c r="AH21" i="145"/>
  <c r="L22" i="145"/>
  <c r="AA33" i="145"/>
  <c r="AN34" i="145"/>
  <c r="T34" i="145"/>
  <c r="BC34" i="145"/>
  <c r="AM34" i="145"/>
  <c r="S34" i="145"/>
  <c r="BB34" i="145"/>
  <c r="AH34" i="145"/>
  <c r="R34" i="145"/>
  <c r="AV34" i="145"/>
  <c r="AF34" i="145"/>
  <c r="L34" i="145"/>
  <c r="AT34" i="145"/>
  <c r="Y35" i="145"/>
  <c r="AG38" i="145"/>
  <c r="L47" i="145"/>
  <c r="AV47" i="145"/>
  <c r="AG51" i="145"/>
  <c r="BC59" i="145"/>
  <c r="AM59" i="145"/>
  <c r="S59" i="145"/>
  <c r="BB59" i="145"/>
  <c r="AH59" i="145"/>
  <c r="R59" i="145"/>
  <c r="BA59" i="145"/>
  <c r="AG59" i="145"/>
  <c r="M59" i="145"/>
  <c r="AU59" i="145"/>
  <c r="AA59" i="145"/>
  <c r="K59" i="145"/>
  <c r="AT59" i="145"/>
  <c r="T61" i="145"/>
  <c r="BB64" i="145"/>
  <c r="L7" i="145"/>
  <c r="AF7" i="145"/>
  <c r="R9" i="145"/>
  <c r="T22" i="145"/>
  <c r="AF33" i="145"/>
  <c r="Z35" i="145"/>
  <c r="AH38" i="145"/>
  <c r="T47" i="145"/>
  <c r="AN51" i="145"/>
  <c r="Z61" i="145"/>
  <c r="Z21" i="145"/>
  <c r="M7" i="145"/>
  <c r="AG7" i="145"/>
  <c r="S9" i="145"/>
  <c r="Y22" i="145"/>
  <c r="AH33" i="145"/>
  <c r="AF35" i="145"/>
  <c r="AH37" i="145"/>
  <c r="M37" i="145"/>
  <c r="AG37" i="145"/>
  <c r="L37" i="145"/>
  <c r="BC37" i="145"/>
  <c r="AA37" i="145"/>
  <c r="K37" i="145"/>
  <c r="AV37" i="145"/>
  <c r="Y37" i="145"/>
  <c r="BB37" i="145"/>
  <c r="AO38" i="145"/>
  <c r="AN46" i="145"/>
  <c r="T46" i="145"/>
  <c r="BC46" i="145"/>
  <c r="AM46" i="145"/>
  <c r="S46" i="145"/>
  <c r="BB46" i="145"/>
  <c r="AH46" i="145"/>
  <c r="R46" i="145"/>
  <c r="AV46" i="145"/>
  <c r="AF46" i="145"/>
  <c r="L46" i="145"/>
  <c r="AT46" i="145"/>
  <c r="Y47" i="145"/>
  <c r="T59" i="145"/>
  <c r="AH61" i="145"/>
  <c r="T9" i="145"/>
  <c r="AV51" i="145"/>
  <c r="T51" i="145"/>
  <c r="AU51" i="145"/>
  <c r="S51" i="145"/>
  <c r="AO51" i="145"/>
  <c r="R51" i="145"/>
  <c r="AH51" i="145"/>
  <c r="L51" i="145"/>
  <c r="BC51" i="145"/>
  <c r="AM61" i="145"/>
  <c r="AG21" i="145"/>
  <c r="M21" i="145"/>
  <c r="AF21" i="145"/>
  <c r="L21" i="145"/>
  <c r="AA21" i="145"/>
  <c r="K21" i="145"/>
  <c r="Y21" i="145"/>
  <c r="AO33" i="145"/>
  <c r="Y33" i="145"/>
  <c r="AN33" i="145"/>
  <c r="T33" i="145"/>
  <c r="BC33" i="145"/>
  <c r="AM33" i="145"/>
  <c r="S33" i="145"/>
  <c r="BA33" i="145"/>
  <c r="AG33" i="145"/>
  <c r="M33" i="145"/>
  <c r="AN35" i="145"/>
  <c r="BB38" i="145"/>
  <c r="Z38" i="145"/>
  <c r="AV38" i="145"/>
  <c r="T38" i="145"/>
  <c r="AU38" i="145"/>
  <c r="S38" i="145"/>
  <c r="AN38" i="145"/>
  <c r="M38" i="145"/>
  <c r="Z47" i="145"/>
  <c r="AU64" i="145"/>
  <c r="S64" i="145"/>
  <c r="AO64" i="145"/>
  <c r="R64" i="145"/>
  <c r="AN64" i="145"/>
  <c r="M64" i="145"/>
  <c r="AH64" i="145"/>
  <c r="L64" i="145"/>
  <c r="AG64" i="145"/>
  <c r="K64" i="145"/>
  <c r="R5" i="145"/>
  <c r="AH5" i="145"/>
  <c r="R6" i="145"/>
  <c r="AH6" i="145"/>
  <c r="S7" i="145"/>
  <c r="AM7" i="145"/>
  <c r="T8" i="145"/>
  <c r="Y9" i="145"/>
  <c r="R21" i="145"/>
  <c r="K33" i="145"/>
  <c r="AU33" i="145"/>
  <c r="Z34" i="145"/>
  <c r="AO35" i="145"/>
  <c r="S37" i="145"/>
  <c r="K38" i="145"/>
  <c r="M46" i="145"/>
  <c r="BA46" i="145"/>
  <c r="AF47" i="145"/>
  <c r="BA49" i="145"/>
  <c r="AG49" i="145"/>
  <c r="M49" i="145"/>
  <c r="AV49" i="145"/>
  <c r="AF49" i="145"/>
  <c r="L49" i="145"/>
  <c r="AU49" i="145"/>
  <c r="AA49" i="145"/>
  <c r="K49" i="145"/>
  <c r="AO49" i="145"/>
  <c r="Y49" i="145"/>
  <c r="AT49" i="145"/>
  <c r="K51" i="145"/>
  <c r="Z59" i="145"/>
  <c r="AN61" i="145"/>
  <c r="T64" i="145"/>
  <c r="Z36" i="145"/>
  <c r="AT36" i="145"/>
  <c r="AN39" i="145"/>
  <c r="AV40" i="145"/>
  <c r="Z48" i="145"/>
  <c r="AT48" i="145"/>
  <c r="T50" i="145"/>
  <c r="AU50" i="145"/>
  <c r="Z60" i="145"/>
  <c r="AT60" i="145"/>
  <c r="T62" i="145"/>
  <c r="AN62" i="145"/>
  <c r="S63" i="145"/>
  <c r="AO63" i="145"/>
  <c r="Z19" i="145"/>
  <c r="AT19" i="145"/>
  <c r="Z20" i="145"/>
  <c r="L24" i="145"/>
  <c r="Z50" i="145"/>
  <c r="BB50" i="145"/>
  <c r="Z62" i="145"/>
  <c r="AT62" i="145"/>
  <c r="AV63" i="145"/>
  <c r="K19" i="145"/>
  <c r="AA19" i="145"/>
  <c r="AU19" i="145"/>
  <c r="K20" i="145"/>
  <c r="AA20" i="145"/>
  <c r="M24" i="145"/>
  <c r="M36" i="145"/>
  <c r="AG36" i="145"/>
  <c r="BA36" i="145"/>
  <c r="M39" i="145"/>
  <c r="AV39" i="145"/>
  <c r="AG40" i="145"/>
  <c r="M48" i="145"/>
  <c r="AG48" i="145"/>
  <c r="BA48" i="145"/>
  <c r="K50" i="145"/>
  <c r="AA50" i="145"/>
  <c r="BC50" i="145"/>
  <c r="M60" i="145"/>
  <c r="AG60" i="145"/>
  <c r="BA60" i="145"/>
  <c r="K62" i="145"/>
  <c r="AA62" i="145"/>
  <c r="AU62" i="145"/>
  <c r="Z63" i="145"/>
  <c r="BB63" i="145"/>
  <c r="K65" i="145"/>
  <c r="L19" i="145"/>
  <c r="AF19" i="145"/>
  <c r="L20" i="145"/>
  <c r="AF20" i="145"/>
  <c r="R36" i="145"/>
  <c r="AH36" i="145"/>
  <c r="Z39" i="145"/>
  <c r="AH40" i="145"/>
  <c r="R48" i="145"/>
  <c r="AH48" i="145"/>
  <c r="L50" i="145"/>
  <c r="AG50" i="145"/>
  <c r="R60" i="145"/>
  <c r="AH60" i="145"/>
  <c r="L62" i="145"/>
  <c r="AF62" i="145"/>
  <c r="K63" i="145"/>
  <c r="AA63" i="145"/>
  <c r="AH19" i="144"/>
  <c r="R23" i="144"/>
  <c r="AN60" i="144"/>
  <c r="T60" i="144"/>
  <c r="BC60" i="144"/>
  <c r="AM60" i="144"/>
  <c r="S60" i="144"/>
  <c r="BA60" i="144"/>
  <c r="AG60" i="144"/>
  <c r="M60" i="144"/>
  <c r="AU60" i="144"/>
  <c r="AA60" i="144"/>
  <c r="K60" i="144"/>
  <c r="AO60" i="144"/>
  <c r="Y60" i="144"/>
  <c r="BB60" i="144"/>
  <c r="S5" i="144"/>
  <c r="AM5" i="144"/>
  <c r="T6" i="144"/>
  <c r="AN6" i="144"/>
  <c r="Y7" i="144"/>
  <c r="Z8" i="144"/>
  <c r="K9" i="144"/>
  <c r="R19" i="144"/>
  <c r="AM19" i="144"/>
  <c r="Z20" i="144"/>
  <c r="Y21" i="144"/>
  <c r="S23" i="144"/>
  <c r="AN33" i="144"/>
  <c r="T33" i="144"/>
  <c r="AV33" i="144"/>
  <c r="AF33" i="144"/>
  <c r="L33" i="144"/>
  <c r="AG33" i="144"/>
  <c r="BC33" i="144"/>
  <c r="Y34" i="144"/>
  <c r="AV34" i="144"/>
  <c r="AA36" i="144"/>
  <c r="S37" i="144"/>
  <c r="BB37" i="144"/>
  <c r="Z38" i="144"/>
  <c r="AH40" i="144"/>
  <c r="BC46" i="144"/>
  <c r="AM46" i="144"/>
  <c r="S46" i="144"/>
  <c r="AU46" i="144"/>
  <c r="AA46" i="144"/>
  <c r="K46" i="144"/>
  <c r="AG46" i="144"/>
  <c r="R48" i="144"/>
  <c r="AU48" i="144"/>
  <c r="S49" i="144"/>
  <c r="AU49" i="144"/>
  <c r="T50" i="144"/>
  <c r="L60" i="144"/>
  <c r="AN62" i="144"/>
  <c r="Z7" i="144"/>
  <c r="L9" i="144"/>
  <c r="S19" i="144"/>
  <c r="AN19" i="144"/>
  <c r="T23" i="144"/>
  <c r="BA36" i="144"/>
  <c r="AG36" i="144"/>
  <c r="M36" i="144"/>
  <c r="AO36" i="144"/>
  <c r="Y36" i="144"/>
  <c r="AF36" i="144"/>
  <c r="BC36" i="144"/>
  <c r="Y37" i="144"/>
  <c r="BC37" i="144"/>
  <c r="AV39" i="144"/>
  <c r="M39" i="144"/>
  <c r="AH39" i="144"/>
  <c r="AU39" i="144"/>
  <c r="AN40" i="144"/>
  <c r="T48" i="144"/>
  <c r="AV48" i="144"/>
  <c r="Y49" i="144"/>
  <c r="BA49" i="144"/>
  <c r="Y50" i="144"/>
  <c r="BB51" i="144"/>
  <c r="Z51" i="144"/>
  <c r="AU51" i="144"/>
  <c r="S51" i="144"/>
  <c r="AG51" i="144"/>
  <c r="K51" i="144"/>
  <c r="AO51" i="144"/>
  <c r="R60" i="144"/>
  <c r="M19" i="144"/>
  <c r="Z6" i="144"/>
  <c r="K7" i="144"/>
  <c r="AA7" i="144"/>
  <c r="M9" i="144"/>
  <c r="K10" i="144"/>
  <c r="T19" i="144"/>
  <c r="AA20" i="144"/>
  <c r="K20" i="144"/>
  <c r="AM20" i="144"/>
  <c r="S20" i="144"/>
  <c r="AG20" i="144"/>
  <c r="AA21" i="144"/>
  <c r="AF34" i="144"/>
  <c r="K36" i="144"/>
  <c r="AH36" i="144"/>
  <c r="Z37" i="144"/>
  <c r="K39" i="144"/>
  <c r="BB39" i="144"/>
  <c r="AO40" i="144"/>
  <c r="AN46" i="144"/>
  <c r="Z48" i="144"/>
  <c r="BB48" i="144"/>
  <c r="Z49" i="144"/>
  <c r="BC49" i="144"/>
  <c r="Z50" i="144"/>
  <c r="L51" i="144"/>
  <c r="AV51" i="144"/>
  <c r="Z60" i="144"/>
  <c r="AU19" i="144"/>
  <c r="AA19" i="144"/>
  <c r="K19" i="144"/>
  <c r="Z5" i="144"/>
  <c r="K6" i="144"/>
  <c r="AA6" i="144"/>
  <c r="L7" i="144"/>
  <c r="AF7" i="144"/>
  <c r="R9" i="144"/>
  <c r="L10" i="144"/>
  <c r="Y19" i="144"/>
  <c r="AT19" i="144"/>
  <c r="AH20" i="144"/>
  <c r="AF21" i="144"/>
  <c r="L21" i="144"/>
  <c r="T21" i="144"/>
  <c r="AG21" i="144"/>
  <c r="M24" i="144"/>
  <c r="BC34" i="144"/>
  <c r="AM34" i="144"/>
  <c r="S34" i="144"/>
  <c r="AU34" i="144"/>
  <c r="AA34" i="144"/>
  <c r="K34" i="144"/>
  <c r="AG34" i="144"/>
  <c r="L36" i="144"/>
  <c r="AM36" i="144"/>
  <c r="AV38" i="144"/>
  <c r="T38" i="144"/>
  <c r="AH38" i="144"/>
  <c r="L38" i="144"/>
  <c r="AN38" i="144"/>
  <c r="L39" i="144"/>
  <c r="BC39" i="144"/>
  <c r="AV40" i="144"/>
  <c r="AA48" i="144"/>
  <c r="AA49" i="144"/>
  <c r="AG50" i="144"/>
  <c r="M51" i="144"/>
  <c r="BC51" i="144"/>
  <c r="AF60" i="144"/>
  <c r="BB62" i="144"/>
  <c r="AH62" i="144"/>
  <c r="R62" i="144"/>
  <c r="BA62" i="144"/>
  <c r="AG62" i="144"/>
  <c r="M62" i="144"/>
  <c r="AU62" i="144"/>
  <c r="AA62" i="144"/>
  <c r="K62" i="144"/>
  <c r="AO62" i="144"/>
  <c r="Y62" i="144"/>
  <c r="BC62" i="144"/>
  <c r="AM62" i="144"/>
  <c r="S62" i="144"/>
  <c r="Z19" i="144"/>
  <c r="AV19" i="144"/>
  <c r="M23" i="144"/>
  <c r="AG37" i="144"/>
  <c r="L37" i="144"/>
  <c r="AU37" i="144"/>
  <c r="T37" i="144"/>
  <c r="AH37" i="144"/>
  <c r="AF48" i="144"/>
  <c r="AG49" i="144"/>
  <c r="AH60" i="144"/>
  <c r="K37" i="144"/>
  <c r="AG40" i="144"/>
  <c r="AU40" i="144"/>
  <c r="BC40" i="144"/>
  <c r="BC48" i="144"/>
  <c r="AM48" i="144"/>
  <c r="S48" i="144"/>
  <c r="BA48" i="144"/>
  <c r="AG48" i="144"/>
  <c r="M48" i="144"/>
  <c r="AO48" i="144"/>
  <c r="Y48" i="144"/>
  <c r="AH48" i="144"/>
  <c r="BB49" i="144"/>
  <c r="AH49" i="144"/>
  <c r="R49" i="144"/>
  <c r="AV49" i="144"/>
  <c r="AF49" i="144"/>
  <c r="L49" i="144"/>
  <c r="AN49" i="144"/>
  <c r="T49" i="144"/>
  <c r="AM49" i="144"/>
  <c r="AH50" i="144"/>
  <c r="M50" i="144"/>
  <c r="BC50" i="144"/>
  <c r="AA50" i="144"/>
  <c r="K50" i="144"/>
  <c r="AO50" i="144"/>
  <c r="S50" i="144"/>
  <c r="AU50" i="144"/>
  <c r="AT60" i="144"/>
  <c r="AF19" i="144"/>
  <c r="S7" i="144"/>
  <c r="L19" i="144"/>
  <c r="AG19" i="144"/>
  <c r="L23" i="144"/>
  <c r="T36" i="144"/>
  <c r="AU36" i="144"/>
  <c r="M37" i="144"/>
  <c r="AO37" i="144"/>
  <c r="AG39" i="144"/>
  <c r="Z40" i="144"/>
  <c r="K48" i="144"/>
  <c r="AN48" i="144"/>
  <c r="K49" i="144"/>
  <c r="AO49" i="144"/>
  <c r="L50" i="144"/>
  <c r="AV50" i="144"/>
  <c r="AA51" i="144"/>
  <c r="K52" i="144"/>
  <c r="AV60" i="144"/>
  <c r="Z22" i="144"/>
  <c r="Z35" i="144"/>
  <c r="AT35" i="144"/>
  <c r="Z47" i="144"/>
  <c r="AT47" i="144"/>
  <c r="Z59" i="144"/>
  <c r="AT59" i="144"/>
  <c r="T61" i="144"/>
  <c r="AN61" i="144"/>
  <c r="R63" i="144"/>
  <c r="AN63" i="144"/>
  <c r="AA64" i="144"/>
  <c r="BC64" i="144"/>
  <c r="Z61" i="144"/>
  <c r="AT61" i="144"/>
  <c r="T63" i="144"/>
  <c r="AU63" i="144"/>
  <c r="L64" i="144"/>
  <c r="AH64" i="144"/>
  <c r="R22" i="144"/>
  <c r="R35" i="144"/>
  <c r="AH35" i="144"/>
  <c r="R47" i="144"/>
  <c r="AH47" i="144"/>
  <c r="BB47" i="144"/>
  <c r="R59" i="144"/>
  <c r="AH59" i="144"/>
  <c r="BB59" i="144"/>
  <c r="L61" i="144"/>
  <c r="AF61" i="144"/>
  <c r="AV61" i="144"/>
  <c r="Z63" i="144"/>
  <c r="BB63" i="144"/>
  <c r="R64" i="144"/>
  <c r="AO64" i="144"/>
  <c r="K65" i="144"/>
  <c r="L65" i="144"/>
  <c r="T59" i="144"/>
  <c r="AN59" i="144"/>
  <c r="R61" i="144"/>
  <c r="AH61" i="144"/>
  <c r="BB61" i="144"/>
  <c r="L63" i="144"/>
  <c r="AG63" i="144"/>
  <c r="T64" i="144"/>
  <c r="AV64" i="144"/>
  <c r="Y59" i="144"/>
  <c r="AO59" i="144"/>
  <c r="S61" i="144"/>
  <c r="AM61" i="144"/>
  <c r="M63" i="144"/>
  <c r="AH63" i="144"/>
  <c r="Z64" i="144"/>
  <c r="F66" i="143"/>
  <c r="F65" i="143"/>
  <c r="M65" i="143" s="1"/>
  <c r="F64" i="143"/>
  <c r="AA64" i="143" s="1"/>
  <c r="F63" i="143"/>
  <c r="BB63" i="143" s="1"/>
  <c r="F62" i="143"/>
  <c r="F61" i="143"/>
  <c r="AV61" i="143" s="1"/>
  <c r="F60" i="143"/>
  <c r="F59" i="143"/>
  <c r="AM59" i="143" s="1"/>
  <c r="B56" i="143"/>
  <c r="F53" i="143"/>
  <c r="F52" i="143"/>
  <c r="L52" i="143" s="1"/>
  <c r="F51" i="143"/>
  <c r="AO51" i="143" s="1"/>
  <c r="F50" i="143"/>
  <c r="AG50" i="143" s="1"/>
  <c r="F49" i="143"/>
  <c r="AV49" i="143" s="1"/>
  <c r="F48" i="143"/>
  <c r="F47" i="143"/>
  <c r="BA47" i="143" s="1"/>
  <c r="F46" i="143"/>
  <c r="AU46" i="143" s="1"/>
  <c r="B43" i="143"/>
  <c r="F40" i="143"/>
  <c r="AV40" i="143" s="1"/>
  <c r="F39" i="143"/>
  <c r="F38" i="143"/>
  <c r="AH38" i="143" s="1"/>
  <c r="F37" i="143"/>
  <c r="T37" i="143" s="1"/>
  <c r="F36" i="143"/>
  <c r="F35" i="143"/>
  <c r="Z35" i="143" s="1"/>
  <c r="F34" i="143"/>
  <c r="F33" i="143"/>
  <c r="BB33" i="143" s="1"/>
  <c r="B30" i="143"/>
  <c r="F25" i="143"/>
  <c r="F24" i="143"/>
  <c r="F23" i="143"/>
  <c r="F22" i="143"/>
  <c r="S22" i="143" s="1"/>
  <c r="F21" i="143"/>
  <c r="F20" i="143"/>
  <c r="F19" i="143"/>
  <c r="B16" i="143"/>
  <c r="F11" i="143"/>
  <c r="F10" i="143"/>
  <c r="F9" i="143"/>
  <c r="F8" i="143"/>
  <c r="Z8" i="143" s="1"/>
  <c r="F7" i="143"/>
  <c r="F6" i="143"/>
  <c r="F5" i="143"/>
  <c r="B2" i="143"/>
  <c r="F66" i="142"/>
  <c r="F65" i="142"/>
  <c r="L65" i="142" s="1"/>
  <c r="F64" i="142"/>
  <c r="BB64" i="142" s="1"/>
  <c r="F63" i="142"/>
  <c r="AH63" i="142" s="1"/>
  <c r="F62" i="142"/>
  <c r="F61" i="142"/>
  <c r="AT61" i="142" s="1"/>
  <c r="F60" i="142"/>
  <c r="F59" i="142"/>
  <c r="B56" i="142"/>
  <c r="F53" i="142"/>
  <c r="F52" i="142"/>
  <c r="F51" i="142"/>
  <c r="F50" i="142"/>
  <c r="BC50" i="142" s="1"/>
  <c r="F49" i="142"/>
  <c r="F48" i="142"/>
  <c r="BB48" i="142" s="1"/>
  <c r="F47" i="142"/>
  <c r="AO47" i="142" s="1"/>
  <c r="F46" i="142"/>
  <c r="AO46" i="142" s="1"/>
  <c r="B43" i="142"/>
  <c r="F40" i="142"/>
  <c r="AO40" i="142" s="1"/>
  <c r="F39" i="142"/>
  <c r="F38" i="142"/>
  <c r="F37" i="142"/>
  <c r="AG37" i="142" s="1"/>
  <c r="F36" i="142"/>
  <c r="BB36" i="142" s="1"/>
  <c r="F35" i="142"/>
  <c r="BB35" i="142" s="1"/>
  <c r="F34" i="142"/>
  <c r="BA34" i="142" s="1"/>
  <c r="F33" i="142"/>
  <c r="AV33" i="142" s="1"/>
  <c r="B30" i="142"/>
  <c r="F25" i="142"/>
  <c r="F24" i="142"/>
  <c r="F23" i="142"/>
  <c r="F22" i="142"/>
  <c r="F21" i="142"/>
  <c r="F20" i="142"/>
  <c r="F19" i="142"/>
  <c r="R19" i="142" s="1"/>
  <c r="B16" i="142"/>
  <c r="F11" i="142"/>
  <c r="F10" i="142"/>
  <c r="F9" i="142"/>
  <c r="F8" i="142"/>
  <c r="F7" i="142"/>
  <c r="F6" i="142"/>
  <c r="F5" i="142"/>
  <c r="B2" i="142"/>
  <c r="F66" i="141"/>
  <c r="F65" i="141"/>
  <c r="K65" i="141" s="1"/>
  <c r="F64" i="141"/>
  <c r="BC64" i="141" s="1"/>
  <c r="F63" i="141"/>
  <c r="BB63" i="141" s="1"/>
  <c r="F62" i="141"/>
  <c r="F61" i="141"/>
  <c r="AM61" i="141" s="1"/>
  <c r="F60" i="141"/>
  <c r="AV60" i="141" s="1"/>
  <c r="F59" i="141"/>
  <c r="T59" i="141" s="1"/>
  <c r="B56" i="141"/>
  <c r="F53" i="141"/>
  <c r="F52" i="141"/>
  <c r="M52" i="141" s="1"/>
  <c r="F51" i="141"/>
  <c r="AN51" i="141" s="1"/>
  <c r="F50" i="141"/>
  <c r="F49" i="141"/>
  <c r="BA49" i="141" s="1"/>
  <c r="F48" i="141"/>
  <c r="AV48" i="141" s="1"/>
  <c r="F47" i="141"/>
  <c r="F46" i="141"/>
  <c r="BA46" i="141" s="1"/>
  <c r="B43" i="141"/>
  <c r="F40" i="141"/>
  <c r="BC40" i="141" s="1"/>
  <c r="F39" i="141"/>
  <c r="F38" i="141"/>
  <c r="AH38" i="141" s="1"/>
  <c r="F37" i="141"/>
  <c r="F36" i="141"/>
  <c r="F35" i="141"/>
  <c r="AT35" i="141" s="1"/>
  <c r="F34" i="141"/>
  <c r="AT34" i="141" s="1"/>
  <c r="F33" i="141"/>
  <c r="AT33" i="141" s="1"/>
  <c r="B30" i="141"/>
  <c r="F25" i="141"/>
  <c r="F24" i="141"/>
  <c r="F23" i="141"/>
  <c r="F22" i="141"/>
  <c r="F21" i="141"/>
  <c r="F20" i="141"/>
  <c r="F19" i="141"/>
  <c r="B16" i="141"/>
  <c r="F11" i="141"/>
  <c r="F10" i="141"/>
  <c r="F9" i="141"/>
  <c r="F8" i="141"/>
  <c r="F7" i="141"/>
  <c r="F6" i="141"/>
  <c r="AF6" i="141" s="1"/>
  <c r="F5" i="141"/>
  <c r="B2" i="141"/>
  <c r="F66" i="140"/>
  <c r="F65" i="140"/>
  <c r="K65" i="140" s="1"/>
  <c r="F64" i="140"/>
  <c r="AN64" i="140" s="1"/>
  <c r="F63" i="140"/>
  <c r="BB63" i="140" s="1"/>
  <c r="F62" i="140"/>
  <c r="BB62" i="140" s="1"/>
  <c r="F61" i="140"/>
  <c r="AU61" i="140" s="1"/>
  <c r="F60" i="140"/>
  <c r="AV60" i="140" s="1"/>
  <c r="F59" i="140"/>
  <c r="M59" i="140" s="1"/>
  <c r="B56" i="140"/>
  <c r="F53" i="140"/>
  <c r="F52" i="140"/>
  <c r="F51" i="140"/>
  <c r="F50" i="140"/>
  <c r="AH50" i="140" s="1"/>
  <c r="F49" i="140"/>
  <c r="AU49" i="140" s="1"/>
  <c r="F48" i="140"/>
  <c r="AV48" i="140" s="1"/>
  <c r="F47" i="140"/>
  <c r="Y47" i="140" s="1"/>
  <c r="F46" i="140"/>
  <c r="AA46" i="140" s="1"/>
  <c r="B43" i="140"/>
  <c r="F40" i="140"/>
  <c r="AV40" i="140" s="1"/>
  <c r="F39" i="140"/>
  <c r="AN39" i="140" s="1"/>
  <c r="F38" i="140"/>
  <c r="F37" i="140"/>
  <c r="F36" i="140"/>
  <c r="AU36" i="140" s="1"/>
  <c r="F35" i="140"/>
  <c r="M35" i="140" s="1"/>
  <c r="F34" i="140"/>
  <c r="AO34" i="140" s="1"/>
  <c r="F33" i="140"/>
  <c r="AO33" i="140" s="1"/>
  <c r="B30" i="140"/>
  <c r="F25" i="140"/>
  <c r="F24" i="140"/>
  <c r="F23" i="140"/>
  <c r="F22" i="140"/>
  <c r="F21" i="140"/>
  <c r="F20" i="140"/>
  <c r="M20" i="140" s="1"/>
  <c r="F19" i="140"/>
  <c r="B16" i="140"/>
  <c r="F11" i="140"/>
  <c r="F10" i="140"/>
  <c r="F9" i="140"/>
  <c r="F8" i="140"/>
  <c r="F7" i="140"/>
  <c r="F6" i="140"/>
  <c r="F5" i="140"/>
  <c r="B2" i="140"/>
  <c r="F66" i="139"/>
  <c r="F65" i="139"/>
  <c r="M65" i="139" s="1"/>
  <c r="F64" i="139"/>
  <c r="F63" i="139"/>
  <c r="F62" i="139"/>
  <c r="F61" i="139"/>
  <c r="F60" i="139"/>
  <c r="T60" i="139" s="1"/>
  <c r="F59" i="139"/>
  <c r="Z59" i="139" s="1"/>
  <c r="B56" i="139"/>
  <c r="F53" i="139"/>
  <c r="F52" i="139"/>
  <c r="M52" i="139" s="1"/>
  <c r="F51" i="139"/>
  <c r="BC51" i="139" s="1"/>
  <c r="F50" i="139"/>
  <c r="BB50" i="139" s="1"/>
  <c r="F49" i="139"/>
  <c r="F48" i="139"/>
  <c r="F47" i="139"/>
  <c r="AT47" i="139" s="1"/>
  <c r="F46" i="139"/>
  <c r="B43" i="139"/>
  <c r="F40" i="139"/>
  <c r="AV40" i="139" s="1"/>
  <c r="F39" i="139"/>
  <c r="F38" i="139"/>
  <c r="F37" i="139"/>
  <c r="F36" i="139"/>
  <c r="F35" i="139"/>
  <c r="F34" i="139"/>
  <c r="F33" i="139"/>
  <c r="B30" i="139"/>
  <c r="F25" i="139"/>
  <c r="F24" i="139"/>
  <c r="F23" i="139"/>
  <c r="F22" i="139"/>
  <c r="F21" i="139"/>
  <c r="AG21" i="139" s="1"/>
  <c r="F20" i="139"/>
  <c r="F19" i="139"/>
  <c r="Z19" i="139" s="1"/>
  <c r="B16" i="139"/>
  <c r="F11" i="139"/>
  <c r="F10" i="139"/>
  <c r="F9" i="139"/>
  <c r="F8" i="139"/>
  <c r="F7" i="139"/>
  <c r="F6" i="139"/>
  <c r="F5" i="139"/>
  <c r="L5" i="139" s="1"/>
  <c r="B2" i="139"/>
  <c r="F66" i="138"/>
  <c r="F65" i="138"/>
  <c r="K65" i="138" s="1"/>
  <c r="F64" i="138"/>
  <c r="AN64" i="138" s="1"/>
  <c r="F63" i="138"/>
  <c r="F62" i="138"/>
  <c r="BC62" i="138" s="1"/>
  <c r="F61" i="138"/>
  <c r="BC61" i="138" s="1"/>
  <c r="F60" i="138"/>
  <c r="F59" i="138"/>
  <c r="T59" i="138" s="1"/>
  <c r="B56" i="138"/>
  <c r="F53" i="138"/>
  <c r="F52" i="138"/>
  <c r="M52" i="138" s="1"/>
  <c r="F51" i="138"/>
  <c r="BC51" i="138" s="1"/>
  <c r="F50" i="138"/>
  <c r="Z50" i="138" s="1"/>
  <c r="F49" i="138"/>
  <c r="F48" i="138"/>
  <c r="BA48" i="138" s="1"/>
  <c r="F47" i="138"/>
  <c r="AM47" i="138" s="1"/>
  <c r="F46" i="138"/>
  <c r="AH46" i="138" s="1"/>
  <c r="B43" i="138"/>
  <c r="F40" i="138"/>
  <c r="F39" i="138"/>
  <c r="F38" i="138"/>
  <c r="AH38" i="138" s="1"/>
  <c r="F37" i="138"/>
  <c r="F36" i="138"/>
  <c r="F35" i="138"/>
  <c r="AM35" i="138" s="1"/>
  <c r="F34" i="138"/>
  <c r="K34" i="138" s="1"/>
  <c r="F33" i="138"/>
  <c r="S33" i="138" s="1"/>
  <c r="B30" i="138"/>
  <c r="F25" i="138"/>
  <c r="F24" i="138"/>
  <c r="F23" i="138"/>
  <c r="F22" i="138"/>
  <c r="F21" i="138"/>
  <c r="F20" i="138"/>
  <c r="F19" i="138"/>
  <c r="B16" i="138"/>
  <c r="F11" i="138"/>
  <c r="F10" i="138"/>
  <c r="F9" i="138"/>
  <c r="F8" i="138"/>
  <c r="F7" i="138"/>
  <c r="F6" i="138"/>
  <c r="AO6" i="138" s="1"/>
  <c r="F5" i="138"/>
  <c r="K5" i="138" s="1"/>
  <c r="B2" i="138"/>
  <c r="F66" i="137"/>
  <c r="F65" i="137"/>
  <c r="L65" i="137" s="1"/>
  <c r="F64" i="137"/>
  <c r="AO64" i="137" s="1"/>
  <c r="F63" i="137"/>
  <c r="AG63" i="137" s="1"/>
  <c r="F62" i="137"/>
  <c r="BB62" i="137" s="1"/>
  <c r="F61" i="137"/>
  <c r="BC61" i="137" s="1"/>
  <c r="F60" i="137"/>
  <c r="AM60" i="137" s="1"/>
  <c r="F59" i="137"/>
  <c r="AT59" i="137" s="1"/>
  <c r="B56" i="137"/>
  <c r="F53" i="137"/>
  <c r="F52" i="137"/>
  <c r="M52" i="137" s="1"/>
  <c r="F51" i="137"/>
  <c r="BC51" i="137" s="1"/>
  <c r="F50" i="137"/>
  <c r="S50" i="137" s="1"/>
  <c r="F49" i="137"/>
  <c r="BA49" i="137" s="1"/>
  <c r="F48" i="137"/>
  <c r="BB48" i="137" s="1"/>
  <c r="F47" i="137"/>
  <c r="BB47" i="137" s="1"/>
  <c r="F46" i="137"/>
  <c r="BC46" i="137" s="1"/>
  <c r="B43" i="137"/>
  <c r="F40" i="137"/>
  <c r="AN40" i="137" s="1"/>
  <c r="F39" i="137"/>
  <c r="BB39" i="137" s="1"/>
  <c r="F38" i="137"/>
  <c r="F37" i="137"/>
  <c r="AO37" i="137" s="1"/>
  <c r="F36" i="137"/>
  <c r="F35" i="137"/>
  <c r="AT35" i="137" s="1"/>
  <c r="F34" i="137"/>
  <c r="AU34" i="137" s="1"/>
  <c r="F33" i="137"/>
  <c r="AV33" i="137" s="1"/>
  <c r="B30" i="137"/>
  <c r="F25" i="137"/>
  <c r="F24" i="137"/>
  <c r="F23" i="137"/>
  <c r="F22" i="137"/>
  <c r="F21" i="137"/>
  <c r="F20" i="137"/>
  <c r="F19" i="137"/>
  <c r="B16" i="137"/>
  <c r="F11" i="137"/>
  <c r="F10" i="137"/>
  <c r="F9" i="137"/>
  <c r="F8" i="137"/>
  <c r="T8" i="137" s="1"/>
  <c r="F7" i="137"/>
  <c r="M7" i="137" s="1"/>
  <c r="F6" i="137"/>
  <c r="F5" i="137"/>
  <c r="B2" i="137"/>
  <c r="F66" i="136"/>
  <c r="F65" i="136"/>
  <c r="F64" i="136"/>
  <c r="F63" i="136"/>
  <c r="BB63" i="136" s="1"/>
  <c r="F62" i="136"/>
  <c r="AU62" i="136" s="1"/>
  <c r="F61" i="136"/>
  <c r="F60" i="136"/>
  <c r="BA60" i="136" s="1"/>
  <c r="F59" i="136"/>
  <c r="BC59" i="136" s="1"/>
  <c r="B56" i="136"/>
  <c r="F53" i="136"/>
  <c r="F52" i="136"/>
  <c r="F51" i="136"/>
  <c r="AN51" i="136" s="1"/>
  <c r="F50" i="136"/>
  <c r="F49" i="136"/>
  <c r="F48" i="136"/>
  <c r="BA48" i="136" s="1"/>
  <c r="F47" i="136"/>
  <c r="S47" i="136" s="1"/>
  <c r="F46" i="136"/>
  <c r="Y46" i="136" s="1"/>
  <c r="B43" i="136"/>
  <c r="F40" i="136"/>
  <c r="BC40" i="136" s="1"/>
  <c r="F39" i="136"/>
  <c r="F38" i="136"/>
  <c r="F37" i="136"/>
  <c r="AN37" i="136" s="1"/>
  <c r="F36" i="136"/>
  <c r="BA36" i="136" s="1"/>
  <c r="F35" i="136"/>
  <c r="AF35" i="136" s="1"/>
  <c r="F34" i="136"/>
  <c r="AA34" i="136" s="1"/>
  <c r="F33" i="136"/>
  <c r="AH33" i="136" s="1"/>
  <c r="B30" i="136"/>
  <c r="F25" i="136"/>
  <c r="F24" i="136"/>
  <c r="F23" i="136"/>
  <c r="F22" i="136"/>
  <c r="T22" i="136" s="1"/>
  <c r="F21" i="136"/>
  <c r="F20" i="136"/>
  <c r="AM20" i="136" s="1"/>
  <c r="F19" i="136"/>
  <c r="B16" i="136"/>
  <c r="F11" i="136"/>
  <c r="F10" i="136"/>
  <c r="F9" i="136"/>
  <c r="F8" i="136"/>
  <c r="F7" i="136"/>
  <c r="F6" i="136"/>
  <c r="F5" i="136"/>
  <c r="B2" i="136"/>
  <c r="F66" i="135"/>
  <c r="F65" i="135"/>
  <c r="M65" i="135" s="1"/>
  <c r="F64" i="135"/>
  <c r="AO64" i="135" s="1"/>
  <c r="F63" i="135"/>
  <c r="BB63" i="135" s="1"/>
  <c r="F62" i="135"/>
  <c r="BA62" i="135" s="1"/>
  <c r="F61" i="135"/>
  <c r="AO61" i="135" s="1"/>
  <c r="F60" i="135"/>
  <c r="F59" i="135"/>
  <c r="B56" i="135"/>
  <c r="F53" i="135"/>
  <c r="F52" i="135"/>
  <c r="K52" i="135" s="1"/>
  <c r="F51" i="135"/>
  <c r="F50" i="135"/>
  <c r="AN50" i="135" s="1"/>
  <c r="F49" i="135"/>
  <c r="AU49" i="135" s="1"/>
  <c r="F48" i="135"/>
  <c r="BC48" i="135" s="1"/>
  <c r="F47" i="135"/>
  <c r="F46" i="135"/>
  <c r="B43" i="135"/>
  <c r="F40" i="135"/>
  <c r="BC40" i="135" s="1"/>
  <c r="F39" i="135"/>
  <c r="BB39" i="135" s="1"/>
  <c r="F38" i="135"/>
  <c r="BC38" i="135" s="1"/>
  <c r="F37" i="135"/>
  <c r="F36" i="135"/>
  <c r="BB36" i="135" s="1"/>
  <c r="F35" i="135"/>
  <c r="F34" i="135"/>
  <c r="R34" i="135" s="1"/>
  <c r="F33" i="135"/>
  <c r="K33" i="135" s="1"/>
  <c r="B30" i="135"/>
  <c r="F25" i="135"/>
  <c r="F24" i="135"/>
  <c r="L24" i="135" s="1"/>
  <c r="F23" i="135"/>
  <c r="F22" i="135"/>
  <c r="F21" i="135"/>
  <c r="F20" i="135"/>
  <c r="F19" i="135"/>
  <c r="B16" i="135"/>
  <c r="F11" i="135"/>
  <c r="F10" i="135"/>
  <c r="F9" i="135"/>
  <c r="F8" i="135"/>
  <c r="F7" i="135"/>
  <c r="F6" i="135"/>
  <c r="F5" i="135"/>
  <c r="B2" i="135"/>
  <c r="F66" i="133"/>
  <c r="F65" i="133"/>
  <c r="M65" i="133" s="1"/>
  <c r="F64" i="133"/>
  <c r="F63" i="133"/>
  <c r="R63" i="133" s="1"/>
  <c r="F62" i="133"/>
  <c r="BB62" i="133" s="1"/>
  <c r="F61" i="133"/>
  <c r="BC61" i="133" s="1"/>
  <c r="F60" i="133"/>
  <c r="BC60" i="133" s="1"/>
  <c r="F59" i="133"/>
  <c r="B56" i="133"/>
  <c r="F53" i="133"/>
  <c r="F52" i="133"/>
  <c r="L52" i="133" s="1"/>
  <c r="F51" i="133"/>
  <c r="BC51" i="133" s="1"/>
  <c r="F50" i="133"/>
  <c r="S50" i="133" s="1"/>
  <c r="F49" i="133"/>
  <c r="BB49" i="133" s="1"/>
  <c r="F48" i="133"/>
  <c r="BC48" i="133" s="1"/>
  <c r="F47" i="133"/>
  <c r="Z47" i="133" s="1"/>
  <c r="F46" i="133"/>
  <c r="AN46" i="133" s="1"/>
  <c r="B43" i="133"/>
  <c r="F40" i="133"/>
  <c r="BB40" i="133" s="1"/>
  <c r="F39" i="133"/>
  <c r="AO39" i="133" s="1"/>
  <c r="F38" i="133"/>
  <c r="BC38" i="133" s="1"/>
  <c r="F37" i="133"/>
  <c r="BB37" i="133" s="1"/>
  <c r="F36" i="133"/>
  <c r="AU36" i="133" s="1"/>
  <c r="F35" i="133"/>
  <c r="F34" i="133"/>
  <c r="AN34" i="133" s="1"/>
  <c r="F33" i="133"/>
  <c r="AF33" i="133" s="1"/>
  <c r="B30" i="133"/>
  <c r="F25" i="133"/>
  <c r="F24" i="133"/>
  <c r="F23" i="133"/>
  <c r="F22" i="133"/>
  <c r="F21" i="133"/>
  <c r="F20" i="133"/>
  <c r="F19" i="133"/>
  <c r="B16" i="133"/>
  <c r="F11" i="133"/>
  <c r="F10" i="133"/>
  <c r="F9" i="133"/>
  <c r="F8" i="133"/>
  <c r="F7" i="133"/>
  <c r="F6" i="133"/>
  <c r="F5" i="133"/>
  <c r="B2" i="133"/>
  <c r="F66" i="132"/>
  <c r="F65" i="132"/>
  <c r="K65" i="132" s="1"/>
  <c r="F64" i="132"/>
  <c r="AN64" i="132" s="1"/>
  <c r="F63" i="132"/>
  <c r="BB63" i="132" s="1"/>
  <c r="F62" i="132"/>
  <c r="BB62" i="132" s="1"/>
  <c r="F61" i="132"/>
  <c r="AU61" i="132" s="1"/>
  <c r="F60" i="132"/>
  <c r="AV60" i="132" s="1"/>
  <c r="F59" i="132"/>
  <c r="BA59" i="132" s="1"/>
  <c r="B56" i="132"/>
  <c r="F53" i="132"/>
  <c r="F52" i="132"/>
  <c r="M52" i="132" s="1"/>
  <c r="F51" i="132"/>
  <c r="BB51" i="132" s="1"/>
  <c r="F50" i="132"/>
  <c r="BB50" i="132" s="1"/>
  <c r="F49" i="132"/>
  <c r="F48" i="132"/>
  <c r="F47" i="132"/>
  <c r="F46" i="132"/>
  <c r="B43" i="132"/>
  <c r="F40" i="132"/>
  <c r="F39" i="132"/>
  <c r="F38" i="132"/>
  <c r="F37" i="132"/>
  <c r="BB37" i="132" s="1"/>
  <c r="F36" i="132"/>
  <c r="F35" i="132"/>
  <c r="F34" i="132"/>
  <c r="F33" i="132"/>
  <c r="AO33" i="132" s="1"/>
  <c r="B30" i="132"/>
  <c r="F25" i="132"/>
  <c r="F24" i="132"/>
  <c r="F23" i="132"/>
  <c r="F22" i="132"/>
  <c r="F21" i="132"/>
  <c r="F20" i="132"/>
  <c r="F19" i="132"/>
  <c r="B16" i="132"/>
  <c r="F11" i="132"/>
  <c r="F10" i="132"/>
  <c r="F9" i="132"/>
  <c r="F8" i="132"/>
  <c r="F7" i="132"/>
  <c r="F6" i="132"/>
  <c r="F5" i="132"/>
  <c r="B2" i="132"/>
  <c r="R11" i="135" l="1"/>
  <c r="S11" i="135"/>
  <c r="T11" i="135"/>
  <c r="BA6" i="135"/>
  <c r="BB6" i="135"/>
  <c r="BC6" i="135"/>
  <c r="AT7" i="135"/>
  <c r="AU7" i="135"/>
  <c r="AV7" i="135"/>
  <c r="AM8" i="135"/>
  <c r="AN8" i="135"/>
  <c r="AO8" i="135"/>
  <c r="AH9" i="135"/>
  <c r="AF9" i="135"/>
  <c r="AG9" i="135"/>
  <c r="AA10" i="135"/>
  <c r="Y10" i="135"/>
  <c r="Z10" i="135"/>
  <c r="AA24" i="142"/>
  <c r="Y24" i="142"/>
  <c r="Z24" i="142"/>
  <c r="R25" i="142"/>
  <c r="S25" i="142"/>
  <c r="T25" i="142"/>
  <c r="AV21" i="142"/>
  <c r="AT21" i="142"/>
  <c r="AU21" i="142"/>
  <c r="AH20" i="142"/>
  <c r="BA20" i="142"/>
  <c r="BB20" i="142"/>
  <c r="BC20" i="142"/>
  <c r="AM22" i="142"/>
  <c r="AN22" i="142"/>
  <c r="AO22" i="142"/>
  <c r="AF23" i="142"/>
  <c r="AG23" i="142"/>
  <c r="AH23" i="142"/>
  <c r="R11" i="133"/>
  <c r="S11" i="133"/>
  <c r="T11" i="133"/>
  <c r="Y10" i="133"/>
  <c r="Z10" i="133"/>
  <c r="AA10" i="133"/>
  <c r="AF9" i="133"/>
  <c r="AG9" i="133"/>
  <c r="AH9" i="133"/>
  <c r="AM8" i="133"/>
  <c r="AN8" i="133"/>
  <c r="AO8" i="133"/>
  <c r="AT7" i="133"/>
  <c r="AU7" i="133"/>
  <c r="AV7" i="133"/>
  <c r="BA6" i="133"/>
  <c r="BB6" i="133"/>
  <c r="BC6" i="133"/>
  <c r="AN34" i="132"/>
  <c r="BB34" i="132"/>
  <c r="AV35" i="132"/>
  <c r="Y35" i="132"/>
  <c r="AO36" i="132"/>
  <c r="Y36" i="132"/>
  <c r="S36" i="132"/>
  <c r="AN39" i="132"/>
  <c r="BC39" i="132"/>
  <c r="AV40" i="132"/>
  <c r="AG40" i="132"/>
  <c r="AO46" i="132"/>
  <c r="AT46" i="132"/>
  <c r="BA47" i="132"/>
  <c r="S47" i="132"/>
  <c r="AU48" i="132"/>
  <c r="T48" i="132"/>
  <c r="BB35" i="135"/>
  <c r="K35" i="135"/>
  <c r="BB37" i="135"/>
  <c r="M37" i="135"/>
  <c r="Z46" i="135"/>
  <c r="AT46" i="135"/>
  <c r="BB47" i="135"/>
  <c r="AU47" i="135"/>
  <c r="K47" i="135"/>
  <c r="BC59" i="135"/>
  <c r="AO59" i="135"/>
  <c r="S59" i="135"/>
  <c r="BC60" i="135"/>
  <c r="T60" i="135"/>
  <c r="K38" i="136"/>
  <c r="BB38" i="136"/>
  <c r="AG38" i="136"/>
  <c r="AV39" i="136"/>
  <c r="BC39" i="136"/>
  <c r="Z39" i="136"/>
  <c r="BB49" i="136"/>
  <c r="BC49" i="136"/>
  <c r="AH49" i="136"/>
  <c r="T49" i="136"/>
  <c r="S49" i="136"/>
  <c r="BC50" i="136"/>
  <c r="AH50" i="136"/>
  <c r="S50" i="136"/>
  <c r="L50" i="136"/>
  <c r="BA61" i="136"/>
  <c r="BB61" i="136"/>
  <c r="Z61" i="136"/>
  <c r="M61" i="136"/>
  <c r="K65" i="136"/>
  <c r="M65" i="136"/>
  <c r="AF6" i="137"/>
  <c r="L6" i="137"/>
  <c r="BB36" i="137"/>
  <c r="T36" i="137"/>
  <c r="M36" i="137"/>
  <c r="L36" i="137"/>
  <c r="AV36" i="138"/>
  <c r="AH36" i="138"/>
  <c r="AO37" i="138"/>
  <c r="T37" i="138"/>
  <c r="S37" i="138"/>
  <c r="R37" i="138"/>
  <c r="AN39" i="138"/>
  <c r="BC39" i="138"/>
  <c r="AV40" i="138"/>
  <c r="AU40" i="138"/>
  <c r="AH40" i="138"/>
  <c r="BB49" i="138"/>
  <c r="T49" i="138"/>
  <c r="M49" i="138"/>
  <c r="AU60" i="138"/>
  <c r="AH60" i="138"/>
  <c r="S60" i="138"/>
  <c r="BB63" i="138"/>
  <c r="AG63" i="138"/>
  <c r="AT35" i="139"/>
  <c r="S35" i="139"/>
  <c r="R35" i="139"/>
  <c r="AH36" i="139"/>
  <c r="AN36" i="139"/>
  <c r="AG36" i="139"/>
  <c r="Y36" i="139"/>
  <c r="L36" i="139"/>
  <c r="BB37" i="139"/>
  <c r="AA37" i="139"/>
  <c r="AA38" i="139"/>
  <c r="AG38" i="139"/>
  <c r="T38" i="139"/>
  <c r="L38" i="139"/>
  <c r="K38" i="139"/>
  <c r="AN39" i="139"/>
  <c r="BB39" i="139"/>
  <c r="AU39" i="139"/>
  <c r="M39" i="139"/>
  <c r="K39" i="139"/>
  <c r="AM48" i="139"/>
  <c r="BB48" i="139"/>
  <c r="AG48" i="139"/>
  <c r="R48" i="139"/>
  <c r="L48" i="139"/>
  <c r="BC49" i="139"/>
  <c r="BA49" i="139"/>
  <c r="AN49" i="139"/>
  <c r="AA49" i="139"/>
  <c r="T49" i="139"/>
  <c r="R49" i="139"/>
  <c r="L49" i="139"/>
  <c r="BA62" i="139"/>
  <c r="BC62" i="139"/>
  <c r="BB37" i="140"/>
  <c r="R37" i="140"/>
  <c r="AA38" i="140"/>
  <c r="BC38" i="140"/>
  <c r="AG38" i="140"/>
  <c r="L38" i="140"/>
  <c r="L52" i="140"/>
  <c r="M52" i="140"/>
  <c r="AV36" i="141"/>
  <c r="Y36" i="141"/>
  <c r="T37" i="141"/>
  <c r="AU37" i="141"/>
  <c r="AU39" i="141"/>
  <c r="AO39" i="141"/>
  <c r="AH39" i="141"/>
  <c r="BC47" i="141"/>
  <c r="T47" i="141"/>
  <c r="BB50" i="141"/>
  <c r="K50" i="141"/>
  <c r="AU62" i="141"/>
  <c r="BA62" i="141"/>
  <c r="AH38" i="142"/>
  <c r="T38" i="142"/>
  <c r="BB39" i="142"/>
  <c r="AG39" i="142"/>
  <c r="M39" i="142"/>
  <c r="K39" i="142"/>
  <c r="AN49" i="142"/>
  <c r="T49" i="142"/>
  <c r="BB60" i="142"/>
  <c r="AV60" i="142"/>
  <c r="AV62" i="142"/>
  <c r="AG62" i="142"/>
  <c r="BB34" i="143"/>
  <c r="K34" i="143"/>
  <c r="AV36" i="143"/>
  <c r="AN36" i="143"/>
  <c r="L36" i="143"/>
  <c r="AN39" i="143"/>
  <c r="AU39" i="143"/>
  <c r="AH39" i="143"/>
  <c r="AV48" i="143"/>
  <c r="BC48" i="143"/>
  <c r="BB48" i="143"/>
  <c r="AO48" i="143"/>
  <c r="AM48" i="143"/>
  <c r="T48" i="143"/>
  <c r="S48" i="143"/>
  <c r="R48" i="143"/>
  <c r="L48" i="143"/>
  <c r="BC60" i="143"/>
  <c r="AN60" i="143"/>
  <c r="AM60" i="143"/>
  <c r="Y60" i="143"/>
  <c r="R60" i="143"/>
  <c r="AV62" i="143"/>
  <c r="AG62" i="143"/>
  <c r="AF62" i="143"/>
  <c r="L62" i="143"/>
  <c r="M25" i="141"/>
  <c r="K25" i="141"/>
  <c r="L25" i="141"/>
  <c r="BC39" i="141"/>
  <c r="M48" i="141"/>
  <c r="AA50" i="141"/>
  <c r="BC63" i="141"/>
  <c r="M24" i="141"/>
  <c r="T24" i="141"/>
  <c r="R24" i="141"/>
  <c r="S24" i="141"/>
  <c r="AT19" i="141"/>
  <c r="BB19" i="141"/>
  <c r="BC19" i="141"/>
  <c r="BA19" i="141"/>
  <c r="Y48" i="141"/>
  <c r="AH50" i="141"/>
  <c r="AA48" i="141"/>
  <c r="AN50" i="141"/>
  <c r="AH21" i="141"/>
  <c r="AM21" i="141"/>
  <c r="AN21" i="141"/>
  <c r="AO21" i="141"/>
  <c r="R38" i="141"/>
  <c r="AM48" i="141"/>
  <c r="AM20" i="141"/>
  <c r="AV20" i="141"/>
  <c r="AT20" i="141"/>
  <c r="AU20" i="141"/>
  <c r="AF22" i="141"/>
  <c r="AG22" i="141"/>
  <c r="AH22" i="141"/>
  <c r="AA46" i="141"/>
  <c r="AO48" i="141"/>
  <c r="K62" i="141"/>
  <c r="T22" i="141"/>
  <c r="S35" i="141"/>
  <c r="M39" i="141"/>
  <c r="AO62" i="141"/>
  <c r="Y23" i="141"/>
  <c r="Z23" i="141"/>
  <c r="AA23" i="141"/>
  <c r="AG20" i="141"/>
  <c r="AH20" i="141"/>
  <c r="S49" i="141"/>
  <c r="AV62" i="141"/>
  <c r="K20" i="141"/>
  <c r="R21" i="141"/>
  <c r="BA36" i="141"/>
  <c r="AN48" i="141"/>
  <c r="AO50" i="141"/>
  <c r="AV59" i="141"/>
  <c r="R62" i="141"/>
  <c r="BB62" i="141"/>
  <c r="L65" i="141"/>
  <c r="L20" i="141"/>
  <c r="AF21" i="141"/>
  <c r="L33" i="141"/>
  <c r="S62" i="141"/>
  <c r="M20" i="141"/>
  <c r="M37" i="141"/>
  <c r="Z39" i="141"/>
  <c r="R48" i="141"/>
  <c r="AU48" i="141"/>
  <c r="L50" i="141"/>
  <c r="T51" i="141"/>
  <c r="AG60" i="141"/>
  <c r="Y62" i="141"/>
  <c r="M63" i="141"/>
  <c r="S20" i="141"/>
  <c r="Z37" i="141"/>
  <c r="AA39" i="141"/>
  <c r="T46" i="141"/>
  <c r="S48" i="141"/>
  <c r="BA48" i="141"/>
  <c r="M50" i="141"/>
  <c r="BC60" i="141"/>
  <c r="AA62" i="141"/>
  <c r="R63" i="141"/>
  <c r="Y20" i="141"/>
  <c r="AH37" i="141"/>
  <c r="AG39" i="141"/>
  <c r="Y46" i="141"/>
  <c r="T48" i="141"/>
  <c r="BB48" i="141"/>
  <c r="Y50" i="141"/>
  <c r="AG62" i="141"/>
  <c r="AA63" i="141"/>
  <c r="L6" i="141"/>
  <c r="AU6" i="141"/>
  <c r="AV6" i="141"/>
  <c r="AT6" i="141"/>
  <c r="AA36" i="141"/>
  <c r="BB36" i="141"/>
  <c r="AN37" i="141"/>
  <c r="Z40" i="141"/>
  <c r="Y47" i="141"/>
  <c r="AG50" i="141"/>
  <c r="K60" i="141"/>
  <c r="AH60" i="141"/>
  <c r="T63" i="141"/>
  <c r="AG36" i="141"/>
  <c r="BC36" i="141"/>
  <c r="AG40" i="141"/>
  <c r="AF47" i="141"/>
  <c r="M60" i="141"/>
  <c r="AM60" i="141"/>
  <c r="M7" i="141"/>
  <c r="AO7" i="141"/>
  <c r="AM7" i="141"/>
  <c r="AN7" i="141"/>
  <c r="K36" i="141"/>
  <c r="AH36" i="141"/>
  <c r="AH40" i="141"/>
  <c r="AV47" i="141"/>
  <c r="R60" i="141"/>
  <c r="AN60" i="141"/>
  <c r="AF62" i="141"/>
  <c r="BC62" i="141"/>
  <c r="AG63" i="141"/>
  <c r="M65" i="141"/>
  <c r="AT5" i="141"/>
  <c r="BA5" i="141"/>
  <c r="BC5" i="141"/>
  <c r="BB5" i="141"/>
  <c r="Z8" i="141"/>
  <c r="AG8" i="141"/>
  <c r="AH8" i="141"/>
  <c r="AF8" i="141"/>
  <c r="M36" i="141"/>
  <c r="AM36" i="141"/>
  <c r="AN40" i="141"/>
  <c r="S60" i="141"/>
  <c r="AO60" i="141"/>
  <c r="AH63" i="141"/>
  <c r="Y9" i="141"/>
  <c r="Z9" i="141"/>
  <c r="AA9" i="141"/>
  <c r="K24" i="141"/>
  <c r="M34" i="141"/>
  <c r="R36" i="141"/>
  <c r="AN36" i="141"/>
  <c r="S37" i="141"/>
  <c r="AV39" i="141"/>
  <c r="AO40" i="141"/>
  <c r="AU46" i="141"/>
  <c r="AG48" i="141"/>
  <c r="BC48" i="141"/>
  <c r="R50" i="141"/>
  <c r="AV50" i="141"/>
  <c r="T60" i="141"/>
  <c r="AU60" i="141"/>
  <c r="L62" i="141"/>
  <c r="AH62" i="141"/>
  <c r="K63" i="141"/>
  <c r="AN63" i="141"/>
  <c r="K10" i="141"/>
  <c r="S10" i="141"/>
  <c r="T10" i="141"/>
  <c r="R10" i="141"/>
  <c r="S36" i="141"/>
  <c r="AO36" i="141"/>
  <c r="K39" i="141"/>
  <c r="BB39" i="141"/>
  <c r="AU40" i="141"/>
  <c r="K48" i="141"/>
  <c r="AH48" i="141"/>
  <c r="S50" i="141"/>
  <c r="BC50" i="141"/>
  <c r="Y60" i="141"/>
  <c r="BA60" i="141"/>
  <c r="M62" i="141"/>
  <c r="AM62" i="141"/>
  <c r="L63" i="141"/>
  <c r="AU63" i="141"/>
  <c r="K11" i="141"/>
  <c r="M11" i="141"/>
  <c r="L11" i="141"/>
  <c r="T36" i="141"/>
  <c r="AU36" i="141"/>
  <c r="BB40" i="141"/>
  <c r="AA60" i="141"/>
  <c r="BB60" i="141"/>
  <c r="K8" i="141"/>
  <c r="M8" i="141"/>
  <c r="R8" i="141"/>
  <c r="S8" i="141"/>
  <c r="R34" i="143"/>
  <c r="AH40" i="143"/>
  <c r="T63" i="143"/>
  <c r="K49" i="143"/>
  <c r="S23" i="143"/>
  <c r="Y23" i="143"/>
  <c r="AA23" i="143"/>
  <c r="Z23" i="143"/>
  <c r="AA34" i="143"/>
  <c r="AO37" i="143"/>
  <c r="AF48" i="143"/>
  <c r="M49" i="143"/>
  <c r="BC63" i="143"/>
  <c r="AA37" i="143"/>
  <c r="K24" i="143"/>
  <c r="S24" i="143"/>
  <c r="T24" i="143"/>
  <c r="R24" i="143"/>
  <c r="AH34" i="143"/>
  <c r="AA49" i="143"/>
  <c r="K25" i="143"/>
  <c r="L25" i="143"/>
  <c r="M25" i="143"/>
  <c r="AG49" i="143"/>
  <c r="Y22" i="143"/>
  <c r="AG22" i="143"/>
  <c r="AF22" i="143"/>
  <c r="AH22" i="143"/>
  <c r="AF19" i="143"/>
  <c r="BA19" i="143"/>
  <c r="BB19" i="143"/>
  <c r="BC19" i="143"/>
  <c r="K39" i="143"/>
  <c r="BA48" i="143"/>
  <c r="AM49" i="143"/>
  <c r="Z62" i="143"/>
  <c r="AF20" i="143"/>
  <c r="AT20" i="143"/>
  <c r="AU20" i="143"/>
  <c r="AV20" i="143"/>
  <c r="AN49" i="143"/>
  <c r="M21" i="143"/>
  <c r="AO21" i="143"/>
  <c r="AN21" i="143"/>
  <c r="AM21" i="143"/>
  <c r="AH36" i="143"/>
  <c r="L22" i="143"/>
  <c r="K36" i="143"/>
  <c r="AM36" i="143"/>
  <c r="AH37" i="143"/>
  <c r="AG39" i="143"/>
  <c r="BC40" i="143"/>
  <c r="M48" i="143"/>
  <c r="AN48" i="143"/>
  <c r="T49" i="143"/>
  <c r="BB50" i="143"/>
  <c r="S60" i="143"/>
  <c r="R62" i="143"/>
  <c r="Y63" i="143"/>
  <c r="AH19" i="143"/>
  <c r="R36" i="143"/>
  <c r="BB36" i="143"/>
  <c r="L38" i="143"/>
  <c r="K46" i="143"/>
  <c r="M36" i="143"/>
  <c r="BA36" i="143"/>
  <c r="AV19" i="143"/>
  <c r="S36" i="143"/>
  <c r="BC36" i="143"/>
  <c r="Z38" i="143"/>
  <c r="Z40" i="143"/>
  <c r="AU60" i="143"/>
  <c r="BA62" i="143"/>
  <c r="AO34" i="143"/>
  <c r="AF36" i="143"/>
  <c r="BC38" i="143"/>
  <c r="AA40" i="143"/>
  <c r="AG48" i="143"/>
  <c r="BB49" i="143"/>
  <c r="BB62" i="143"/>
  <c r="AG36" i="143"/>
  <c r="K37" i="143"/>
  <c r="AG40" i="143"/>
  <c r="K48" i="143"/>
  <c r="AH48" i="143"/>
  <c r="BC49" i="143"/>
  <c r="BB5" i="143"/>
  <c r="BC5" i="143"/>
  <c r="BA5" i="143"/>
  <c r="AT59" i="143"/>
  <c r="L5" i="143"/>
  <c r="AF8" i="143"/>
  <c r="AG8" i="143"/>
  <c r="AH8" i="143"/>
  <c r="L23" i="143"/>
  <c r="S33" i="143"/>
  <c r="AN37" i="143"/>
  <c r="AO39" i="143"/>
  <c r="T47" i="143"/>
  <c r="AH49" i="143"/>
  <c r="L50" i="143"/>
  <c r="AG51" i="143"/>
  <c r="S59" i="143"/>
  <c r="BA59" i="143"/>
  <c r="T60" i="143"/>
  <c r="AO60" i="143"/>
  <c r="M61" i="143"/>
  <c r="AN61" i="143"/>
  <c r="S62" i="143"/>
  <c r="BC62" i="143"/>
  <c r="AA63" i="143"/>
  <c r="M64" i="143"/>
  <c r="Y5" i="143"/>
  <c r="Z33" i="143"/>
  <c r="Z47" i="143"/>
  <c r="M50" i="143"/>
  <c r="T59" i="143"/>
  <c r="BC59" i="143"/>
  <c r="R61" i="143"/>
  <c r="AU61" i="143"/>
  <c r="AG63" i="143"/>
  <c r="M47" i="143"/>
  <c r="AM61" i="143"/>
  <c r="AG5" i="143"/>
  <c r="K9" i="143"/>
  <c r="Y9" i="143"/>
  <c r="Z9" i="143"/>
  <c r="AA9" i="143"/>
  <c r="L19" i="143"/>
  <c r="AT33" i="143"/>
  <c r="T36" i="143"/>
  <c r="AO36" i="143"/>
  <c r="M37" i="143"/>
  <c r="AU37" i="143"/>
  <c r="L39" i="143"/>
  <c r="AV39" i="143"/>
  <c r="AN40" i="143"/>
  <c r="T46" i="143"/>
  <c r="AO47" i="143"/>
  <c r="R50" i="143"/>
  <c r="K52" i="143"/>
  <c r="Y59" i="143"/>
  <c r="AA60" i="143"/>
  <c r="AV60" i="143"/>
  <c r="S61" i="143"/>
  <c r="BA61" i="143"/>
  <c r="K63" i="143"/>
  <c r="AH63" i="143"/>
  <c r="AH7" i="143"/>
  <c r="AM7" i="143"/>
  <c r="AN7" i="143"/>
  <c r="AO7" i="143"/>
  <c r="AH61" i="143"/>
  <c r="M7" i="143"/>
  <c r="M59" i="143"/>
  <c r="AM5" i="143"/>
  <c r="R9" i="143"/>
  <c r="S19" i="143"/>
  <c r="AV33" i="143"/>
  <c r="Y36" i="143"/>
  <c r="AU36" i="143"/>
  <c r="R37" i="143"/>
  <c r="BC37" i="143"/>
  <c r="M39" i="143"/>
  <c r="BB39" i="143"/>
  <c r="AO40" i="143"/>
  <c r="Z46" i="143"/>
  <c r="Y48" i="143"/>
  <c r="AU48" i="143"/>
  <c r="R49" i="143"/>
  <c r="AU49" i="143"/>
  <c r="Z50" i="143"/>
  <c r="M52" i="143"/>
  <c r="Z59" i="143"/>
  <c r="K60" i="143"/>
  <c r="AF60" i="143"/>
  <c r="BA60" i="143"/>
  <c r="T61" i="143"/>
  <c r="BB61" i="143"/>
  <c r="L63" i="143"/>
  <c r="AN63" i="143"/>
  <c r="AO59" i="143"/>
  <c r="K5" i="143"/>
  <c r="K61" i="143"/>
  <c r="AV5" i="143"/>
  <c r="T10" i="143"/>
  <c r="S10" i="143"/>
  <c r="R10" i="143"/>
  <c r="Y19" i="143"/>
  <c r="AA36" i="143"/>
  <c r="S37" i="143"/>
  <c r="Z39" i="143"/>
  <c r="BC39" i="143"/>
  <c r="AU40" i="143"/>
  <c r="AO46" i="143"/>
  <c r="AA48" i="143"/>
  <c r="S49" i="143"/>
  <c r="BA49" i="143"/>
  <c r="AH50" i="143"/>
  <c r="AG59" i="143"/>
  <c r="L60" i="143"/>
  <c r="AG60" i="143"/>
  <c r="BB60" i="143"/>
  <c r="AA61" i="143"/>
  <c r="BC61" i="143"/>
  <c r="AM62" i="143"/>
  <c r="M63" i="143"/>
  <c r="AU63" i="143"/>
  <c r="L33" i="143"/>
  <c r="AO6" i="143"/>
  <c r="AT6" i="143"/>
  <c r="AU6" i="143"/>
  <c r="AV6" i="143"/>
  <c r="K11" i="143"/>
  <c r="M11" i="143"/>
  <c r="L11" i="143"/>
  <c r="AA39" i="143"/>
  <c r="BB40" i="143"/>
  <c r="AO50" i="143"/>
  <c r="M60" i="143"/>
  <c r="AH60" i="143"/>
  <c r="AG61" i="143"/>
  <c r="R63" i="143"/>
  <c r="AV63" i="143"/>
  <c r="S7" i="143"/>
  <c r="AF7" i="143"/>
  <c r="AH21" i="137"/>
  <c r="AO21" i="137"/>
  <c r="AM21" i="137"/>
  <c r="AN21" i="137"/>
  <c r="K34" i="137"/>
  <c r="K50" i="137"/>
  <c r="L22" i="137"/>
  <c r="AF22" i="137"/>
  <c r="AG22" i="137"/>
  <c r="AH22" i="137"/>
  <c r="S34" i="137"/>
  <c r="S36" i="137"/>
  <c r="AU46" i="137"/>
  <c r="Y50" i="137"/>
  <c r="AN63" i="137"/>
  <c r="AG20" i="137"/>
  <c r="AT20" i="137"/>
  <c r="AU20" i="137"/>
  <c r="AV20" i="137"/>
  <c r="T23" i="137"/>
  <c r="Y23" i="137"/>
  <c r="Z23" i="137"/>
  <c r="AA23" i="137"/>
  <c r="Y34" i="137"/>
  <c r="AA50" i="137"/>
  <c r="L24" i="137"/>
  <c r="T24" i="137"/>
  <c r="R24" i="137"/>
  <c r="S24" i="137"/>
  <c r="AA34" i="137"/>
  <c r="AH50" i="137"/>
  <c r="M25" i="137"/>
  <c r="K25" i="137"/>
  <c r="L25" i="137"/>
  <c r="BC34" i="137"/>
  <c r="L61" i="137"/>
  <c r="AF49" i="137"/>
  <c r="AU51" i="137"/>
  <c r="T61" i="137"/>
  <c r="AV19" i="137"/>
  <c r="BB19" i="137"/>
  <c r="BC19" i="137"/>
  <c r="BA19" i="137"/>
  <c r="AM49" i="137"/>
  <c r="AV61" i="137"/>
  <c r="K46" i="137"/>
  <c r="AV49" i="137"/>
  <c r="AO50" i="137"/>
  <c r="AH61" i="137"/>
  <c r="AV64" i="137"/>
  <c r="S46" i="137"/>
  <c r="BB49" i="137"/>
  <c r="S20" i="137"/>
  <c r="AG36" i="137"/>
  <c r="Z40" i="137"/>
  <c r="Y46" i="137"/>
  <c r="L49" i="137"/>
  <c r="BC49" i="137"/>
  <c r="K51" i="137"/>
  <c r="M65" i="137"/>
  <c r="AO20" i="137"/>
  <c r="AH35" i="137"/>
  <c r="AM36" i="137"/>
  <c r="AO40" i="137"/>
  <c r="AA46" i="137"/>
  <c r="R49" i="137"/>
  <c r="S51" i="137"/>
  <c r="Z59" i="137"/>
  <c r="AA62" i="137"/>
  <c r="AN36" i="137"/>
  <c r="AU40" i="137"/>
  <c r="AM46" i="137"/>
  <c r="S49" i="137"/>
  <c r="Z51" i="137"/>
  <c r="M34" i="137"/>
  <c r="K36" i="137"/>
  <c r="AU36" i="137"/>
  <c r="BB40" i="137"/>
  <c r="AO46" i="137"/>
  <c r="T49" i="137"/>
  <c r="AG51" i="137"/>
  <c r="R63" i="137"/>
  <c r="Y9" i="137"/>
  <c r="Z9" i="137"/>
  <c r="AA9" i="137"/>
  <c r="M19" i="137"/>
  <c r="K24" i="137"/>
  <c r="L37" i="137"/>
  <c r="K39" i="137"/>
  <c r="AV39" i="137"/>
  <c r="K48" i="137"/>
  <c r="AM48" i="137"/>
  <c r="K60" i="137"/>
  <c r="BA60" i="137"/>
  <c r="AN61" i="137"/>
  <c r="AG62" i="137"/>
  <c r="Z63" i="137"/>
  <c r="BC64" i="137"/>
  <c r="AO7" i="137"/>
  <c r="AM7" i="137"/>
  <c r="AN7" i="137"/>
  <c r="S10" i="137"/>
  <c r="T10" i="137"/>
  <c r="R10" i="137"/>
  <c r="R19" i="137"/>
  <c r="M20" i="137"/>
  <c r="R35" i="137"/>
  <c r="R37" i="137"/>
  <c r="L39" i="137"/>
  <c r="BC39" i="137"/>
  <c r="L48" i="137"/>
  <c r="AN48" i="137"/>
  <c r="M60" i="137"/>
  <c r="BC60" i="137"/>
  <c r="AM62" i="137"/>
  <c r="AU19" i="137"/>
  <c r="AG48" i="137"/>
  <c r="AO60" i="137"/>
  <c r="L7" i="137"/>
  <c r="K11" i="137"/>
  <c r="L11" i="137"/>
  <c r="M11" i="137"/>
  <c r="S19" i="137"/>
  <c r="R20" i="137"/>
  <c r="Z35" i="137"/>
  <c r="AO36" i="137"/>
  <c r="T37" i="137"/>
  <c r="M39" i="137"/>
  <c r="BC40" i="137"/>
  <c r="M48" i="137"/>
  <c r="AO48" i="137"/>
  <c r="AN50" i="137"/>
  <c r="R59" i="137"/>
  <c r="S60" i="137"/>
  <c r="BB61" i="137"/>
  <c r="AU62" i="137"/>
  <c r="BB63" i="137"/>
  <c r="K65" i="137"/>
  <c r="AT5" i="137"/>
  <c r="BA5" i="137"/>
  <c r="BB5" i="137"/>
  <c r="BC5" i="137"/>
  <c r="AG7" i="137"/>
  <c r="AA19" i="137"/>
  <c r="Y20" i="137"/>
  <c r="K23" i="137"/>
  <c r="AM34" i="137"/>
  <c r="AN35" i="137"/>
  <c r="Y36" i="137"/>
  <c r="AV36" i="137"/>
  <c r="AN37" i="137"/>
  <c r="AG39" i="137"/>
  <c r="AA40" i="137"/>
  <c r="T48" i="137"/>
  <c r="BA48" i="137"/>
  <c r="AH49" i="137"/>
  <c r="M50" i="137"/>
  <c r="AV50" i="137"/>
  <c r="BB51" i="137"/>
  <c r="AH59" i="137"/>
  <c r="AA60" i="137"/>
  <c r="R61" i="137"/>
  <c r="K62" i="137"/>
  <c r="BC62" i="137"/>
  <c r="R64" i="137"/>
  <c r="AU39" i="137"/>
  <c r="AG37" i="137"/>
  <c r="AA39" i="137"/>
  <c r="S48" i="137"/>
  <c r="AU48" i="137"/>
  <c r="BA62" i="137"/>
  <c r="AU5" i="137"/>
  <c r="AH7" i="137"/>
  <c r="AG19" i="137"/>
  <c r="AA20" i="137"/>
  <c r="L23" i="137"/>
  <c r="T33" i="137"/>
  <c r="AO34" i="137"/>
  <c r="BB35" i="137"/>
  <c r="AA36" i="137"/>
  <c r="BA36" i="137"/>
  <c r="AU37" i="137"/>
  <c r="AH39" i="137"/>
  <c r="AG40" i="137"/>
  <c r="Y48" i="137"/>
  <c r="BC48" i="137"/>
  <c r="R50" i="137"/>
  <c r="BC50" i="137"/>
  <c r="AN59" i="137"/>
  <c r="AG60" i="137"/>
  <c r="M62" i="137"/>
  <c r="T64" i="137"/>
  <c r="Y19" i="137"/>
  <c r="Y60" i="137"/>
  <c r="AT6" i="137"/>
  <c r="AU6" i="137"/>
  <c r="AV6" i="137"/>
  <c r="L8" i="137"/>
  <c r="AF8" i="137"/>
  <c r="AG8" i="137"/>
  <c r="AH8" i="137"/>
  <c r="AO19" i="137"/>
  <c r="AF36" i="137"/>
  <c r="BC36" i="137"/>
  <c r="AO39" i="137"/>
  <c r="AT47" i="137"/>
  <c r="AA48" i="137"/>
  <c r="AN49" i="137"/>
  <c r="L52" i="137"/>
  <c r="BB59" i="137"/>
  <c r="AF61" i="137"/>
  <c r="S62" i="137"/>
  <c r="L63" i="137"/>
  <c r="AA64" i="137"/>
  <c r="AH21" i="140"/>
  <c r="AO21" i="140"/>
  <c r="AM21" i="140"/>
  <c r="AN21" i="140"/>
  <c r="Z33" i="140"/>
  <c r="S35" i="140"/>
  <c r="AF48" i="140"/>
  <c r="AF22" i="140"/>
  <c r="AG22" i="140"/>
  <c r="AH22" i="140"/>
  <c r="AF33" i="140"/>
  <c r="AM48" i="140"/>
  <c r="Y23" i="140"/>
  <c r="Z23" i="140"/>
  <c r="AA23" i="140"/>
  <c r="AT33" i="140"/>
  <c r="AO48" i="140"/>
  <c r="M23" i="140"/>
  <c r="BC33" i="140"/>
  <c r="L37" i="140"/>
  <c r="T59" i="140"/>
  <c r="L19" i="140"/>
  <c r="BA19" i="140"/>
  <c r="BB19" i="140"/>
  <c r="BC19" i="140"/>
  <c r="L24" i="140"/>
  <c r="S24" i="140"/>
  <c r="T24" i="140"/>
  <c r="R24" i="140"/>
  <c r="AU19" i="140"/>
  <c r="K25" i="140"/>
  <c r="L25" i="140"/>
  <c r="M25" i="140"/>
  <c r="K34" i="140"/>
  <c r="S37" i="140"/>
  <c r="K60" i="140"/>
  <c r="AT20" i="140"/>
  <c r="AU20" i="140"/>
  <c r="AV20" i="140"/>
  <c r="AT34" i="140"/>
  <c r="R60" i="140"/>
  <c r="AM35" i="140"/>
  <c r="T60" i="140"/>
  <c r="M63" i="140"/>
  <c r="L21" i="140"/>
  <c r="AO35" i="140"/>
  <c r="AA37" i="140"/>
  <c r="AM47" i="140"/>
  <c r="BA48" i="140"/>
  <c r="AF60" i="140"/>
  <c r="BC63" i="140"/>
  <c r="R21" i="140"/>
  <c r="AN37" i="140"/>
  <c r="AM60" i="140"/>
  <c r="S21" i="140"/>
  <c r="Z34" i="140"/>
  <c r="Y36" i="140"/>
  <c r="AU37" i="140"/>
  <c r="AA40" i="140"/>
  <c r="K48" i="140"/>
  <c r="AG59" i="140"/>
  <c r="AO60" i="140"/>
  <c r="AH19" i="140"/>
  <c r="AA21" i="140"/>
  <c r="K33" i="140"/>
  <c r="AH34" i="140"/>
  <c r="BA36" i="140"/>
  <c r="BC37" i="140"/>
  <c r="AG40" i="140"/>
  <c r="R48" i="140"/>
  <c r="BA59" i="140"/>
  <c r="BA60" i="140"/>
  <c r="AN40" i="140"/>
  <c r="T48" i="140"/>
  <c r="AU46" i="140"/>
  <c r="AF8" i="140"/>
  <c r="AG8" i="140"/>
  <c r="AH8" i="140"/>
  <c r="M21" i="140"/>
  <c r="L33" i="140"/>
  <c r="R34" i="140"/>
  <c r="Z35" i="140"/>
  <c r="S36" i="140"/>
  <c r="AO36" i="140"/>
  <c r="M37" i="140"/>
  <c r="AO37" i="140"/>
  <c r="AH38" i="140"/>
  <c r="AG39" i="140"/>
  <c r="Z40" i="140"/>
  <c r="BC40" i="140"/>
  <c r="AH46" i="140"/>
  <c r="Z47" i="140"/>
  <c r="L48" i="140"/>
  <c r="AG48" i="140"/>
  <c r="BB48" i="140"/>
  <c r="T49" i="140"/>
  <c r="AV49" i="140"/>
  <c r="K52" i="140"/>
  <c r="Y59" i="140"/>
  <c r="L60" i="140"/>
  <c r="AG60" i="140"/>
  <c r="BB60" i="140"/>
  <c r="T61" i="140"/>
  <c r="AV61" i="140"/>
  <c r="K63" i="140"/>
  <c r="AN63" i="140"/>
  <c r="AU64" i="140"/>
  <c r="AO39" i="140"/>
  <c r="BB49" i="140"/>
  <c r="Y9" i="140"/>
  <c r="Z9" i="140"/>
  <c r="AA9" i="140"/>
  <c r="T36" i="140"/>
  <c r="AV36" i="140"/>
  <c r="AH39" i="140"/>
  <c r="AO46" i="140"/>
  <c r="AG47" i="140"/>
  <c r="M48" i="140"/>
  <c r="AH48" i="140"/>
  <c r="BC48" i="140"/>
  <c r="AA49" i="140"/>
  <c r="BA49" i="140"/>
  <c r="Z59" i="140"/>
  <c r="M60" i="140"/>
  <c r="AH60" i="140"/>
  <c r="BC60" i="140"/>
  <c r="AA61" i="140"/>
  <c r="BA61" i="140"/>
  <c r="L63" i="140"/>
  <c r="AV63" i="140"/>
  <c r="BC64" i="140"/>
  <c r="AF49" i="140"/>
  <c r="K11" i="140"/>
  <c r="L11" i="140"/>
  <c r="M11" i="140"/>
  <c r="T21" i="140"/>
  <c r="AT35" i="140"/>
  <c r="AF36" i="140"/>
  <c r="BB36" i="140"/>
  <c r="T37" i="140"/>
  <c r="K39" i="140"/>
  <c r="AU39" i="140"/>
  <c r="AH40" i="140"/>
  <c r="K46" i="140"/>
  <c r="BB46" i="140"/>
  <c r="AO47" i="140"/>
  <c r="S48" i="140"/>
  <c r="AN48" i="140"/>
  <c r="K49" i="140"/>
  <c r="AG49" i="140"/>
  <c r="BC49" i="140"/>
  <c r="AO59" i="140"/>
  <c r="S60" i="140"/>
  <c r="AN60" i="140"/>
  <c r="K61" i="140"/>
  <c r="AG61" i="140"/>
  <c r="BC61" i="140"/>
  <c r="R63" i="140"/>
  <c r="L65" i="140"/>
  <c r="AF61" i="140"/>
  <c r="AO5" i="140"/>
  <c r="BA5" i="140"/>
  <c r="BB5" i="140"/>
  <c r="BC5" i="140"/>
  <c r="AG36" i="140"/>
  <c r="BC36" i="140"/>
  <c r="L39" i="140"/>
  <c r="AV39" i="140"/>
  <c r="T46" i="140"/>
  <c r="BA47" i="140"/>
  <c r="L49" i="140"/>
  <c r="AH49" i="140"/>
  <c r="L61" i="140"/>
  <c r="AH61" i="140"/>
  <c r="Y63" i="140"/>
  <c r="S64" i="140"/>
  <c r="M65" i="140"/>
  <c r="S10" i="140"/>
  <c r="T10" i="140"/>
  <c r="R10" i="140"/>
  <c r="AT6" i="140"/>
  <c r="AU6" i="140"/>
  <c r="AV6" i="140"/>
  <c r="AG21" i="140"/>
  <c r="L36" i="140"/>
  <c r="AH36" i="140"/>
  <c r="AG37" i="140"/>
  <c r="Z38" i="140"/>
  <c r="M39" i="140"/>
  <c r="BB39" i="140"/>
  <c r="AO40" i="140"/>
  <c r="Y46" i="140"/>
  <c r="M47" i="140"/>
  <c r="BC47" i="140"/>
  <c r="Y48" i="140"/>
  <c r="AU48" i="140"/>
  <c r="M49" i="140"/>
  <c r="AM49" i="140"/>
  <c r="Z50" i="140"/>
  <c r="BC59" i="140"/>
  <c r="Y60" i="140"/>
  <c r="AU60" i="140"/>
  <c r="M61" i="140"/>
  <c r="AM61" i="140"/>
  <c r="Z62" i="140"/>
  <c r="AA63" i="140"/>
  <c r="Z64" i="140"/>
  <c r="BB61" i="140"/>
  <c r="T6" i="140"/>
  <c r="K21" i="140"/>
  <c r="M36" i="140"/>
  <c r="AM36" i="140"/>
  <c r="K37" i="140"/>
  <c r="AH37" i="140"/>
  <c r="Z39" i="140"/>
  <c r="BC39" i="140"/>
  <c r="AU40" i="140"/>
  <c r="Z46" i="140"/>
  <c r="T47" i="140"/>
  <c r="AA48" i="140"/>
  <c r="R49" i="140"/>
  <c r="AN49" i="140"/>
  <c r="AA60" i="140"/>
  <c r="R61" i="140"/>
  <c r="AN61" i="140"/>
  <c r="AG63" i="140"/>
  <c r="AA64" i="140"/>
  <c r="AG7" i="140"/>
  <c r="AO7" i="140"/>
  <c r="AM7" i="140"/>
  <c r="AN7" i="140"/>
  <c r="R36" i="140"/>
  <c r="AN36" i="140"/>
  <c r="AA39" i="140"/>
  <c r="BB40" i="140"/>
  <c r="S49" i="140"/>
  <c r="S61" i="140"/>
  <c r="AH63" i="140"/>
  <c r="S7" i="140"/>
  <c r="S24" i="135"/>
  <c r="T24" i="135"/>
  <c r="R24" i="135"/>
  <c r="M35" i="135"/>
  <c r="AH37" i="135"/>
  <c r="R50" i="135"/>
  <c r="K23" i="135"/>
  <c r="Y23" i="135"/>
  <c r="AA23" i="135"/>
  <c r="Z23" i="135"/>
  <c r="AN37" i="135"/>
  <c r="AH19" i="135"/>
  <c r="BA19" i="135"/>
  <c r="BB19" i="135"/>
  <c r="BC19" i="135"/>
  <c r="K25" i="135"/>
  <c r="L25" i="135"/>
  <c r="M25" i="135"/>
  <c r="AN35" i="135"/>
  <c r="S47" i="135"/>
  <c r="T35" i="135"/>
  <c r="AH20" i="135"/>
  <c r="AT20" i="135"/>
  <c r="AU20" i="135"/>
  <c r="AV20" i="135"/>
  <c r="BA35" i="135"/>
  <c r="AA47" i="135"/>
  <c r="AU61" i="135"/>
  <c r="S21" i="135"/>
  <c r="AO21" i="135"/>
  <c r="AN21" i="135"/>
  <c r="AM21" i="135"/>
  <c r="AA21" i="135"/>
  <c r="AF36" i="135"/>
  <c r="L22" i="135"/>
  <c r="AF22" i="135"/>
  <c r="AG22" i="135"/>
  <c r="AH22" i="135"/>
  <c r="L23" i="135"/>
  <c r="AG21" i="135"/>
  <c r="AO35" i="135"/>
  <c r="Y37" i="135"/>
  <c r="AA39" i="135"/>
  <c r="BA47" i="135"/>
  <c r="AU59" i="135"/>
  <c r="AG39" i="135"/>
  <c r="BB62" i="135"/>
  <c r="K22" i="135"/>
  <c r="BC39" i="135"/>
  <c r="S22" i="135"/>
  <c r="S35" i="135"/>
  <c r="T36" i="135"/>
  <c r="BC37" i="135"/>
  <c r="T47" i="135"/>
  <c r="M59" i="135"/>
  <c r="AV60" i="135"/>
  <c r="AG63" i="135"/>
  <c r="Y22" i="135"/>
  <c r="L21" i="135"/>
  <c r="S33" i="135"/>
  <c r="AA35" i="135"/>
  <c r="S38" i="135"/>
  <c r="AG47" i="135"/>
  <c r="Y59" i="135"/>
  <c r="Y61" i="135"/>
  <c r="S64" i="135"/>
  <c r="M21" i="135"/>
  <c r="AA33" i="135"/>
  <c r="AG35" i="135"/>
  <c r="L37" i="135"/>
  <c r="AG38" i="135"/>
  <c r="AN47" i="135"/>
  <c r="AG59" i="135"/>
  <c r="AA61" i="135"/>
  <c r="T64" i="135"/>
  <c r="AT6" i="135"/>
  <c r="AU6" i="135"/>
  <c r="AV6" i="135"/>
  <c r="AG20" i="135"/>
  <c r="AM33" i="135"/>
  <c r="AU35" i="135"/>
  <c r="AM36" i="135"/>
  <c r="R37" i="135"/>
  <c r="AO37" i="135"/>
  <c r="AU38" i="135"/>
  <c r="AA40" i="135"/>
  <c r="AM47" i="135"/>
  <c r="S48" i="135"/>
  <c r="L49" i="135"/>
  <c r="AG49" i="135"/>
  <c r="BB49" i="135"/>
  <c r="L52" i="135"/>
  <c r="T59" i="135"/>
  <c r="BA59" i="135"/>
  <c r="K61" i="135"/>
  <c r="AF61" i="135"/>
  <c r="BA61" i="135"/>
  <c r="K63" i="135"/>
  <c r="AO63" i="135"/>
  <c r="Z64" i="135"/>
  <c r="AH63" i="135"/>
  <c r="AO7" i="135"/>
  <c r="AM7" i="135"/>
  <c r="AN7" i="135"/>
  <c r="AU33" i="135"/>
  <c r="AN36" i="135"/>
  <c r="S37" i="135"/>
  <c r="AU37" i="135"/>
  <c r="AN40" i="135"/>
  <c r="T48" i="135"/>
  <c r="M49" i="135"/>
  <c r="AH49" i="135"/>
  <c r="BC49" i="135"/>
  <c r="M52" i="135"/>
  <c r="L61" i="135"/>
  <c r="AG61" i="135"/>
  <c r="BB61" i="135"/>
  <c r="L63" i="135"/>
  <c r="AV63" i="135"/>
  <c r="AG64" i="135"/>
  <c r="AU5" i="135"/>
  <c r="BA5" i="135"/>
  <c r="BB5" i="135"/>
  <c r="BC5" i="135"/>
  <c r="AF8" i="135"/>
  <c r="AG8" i="135"/>
  <c r="AH8" i="135"/>
  <c r="K21" i="135"/>
  <c r="BC33" i="135"/>
  <c r="Y35" i="135"/>
  <c r="BC35" i="135"/>
  <c r="AV36" i="135"/>
  <c r="T37" i="135"/>
  <c r="AV37" i="135"/>
  <c r="L39" i="135"/>
  <c r="AO40" i="135"/>
  <c r="M47" i="135"/>
  <c r="AO47" i="135"/>
  <c r="AF48" i="135"/>
  <c r="R49" i="135"/>
  <c r="AM49" i="135"/>
  <c r="AA59" i="135"/>
  <c r="L60" i="135"/>
  <c r="M61" i="135"/>
  <c r="AH61" i="135"/>
  <c r="BC61" i="135"/>
  <c r="M63" i="135"/>
  <c r="BC63" i="135"/>
  <c r="AN64" i="135"/>
  <c r="AF49" i="135"/>
  <c r="BC36" i="135"/>
  <c r="AM48" i="135"/>
  <c r="S49" i="135"/>
  <c r="AN49" i="135"/>
  <c r="R61" i="135"/>
  <c r="AM61" i="135"/>
  <c r="S63" i="135"/>
  <c r="AU64" i="135"/>
  <c r="AA49" i="135"/>
  <c r="AV49" i="135"/>
  <c r="Z20" i="135"/>
  <c r="L48" i="135"/>
  <c r="BA49" i="135"/>
  <c r="AN48" i="135"/>
  <c r="T49" i="135"/>
  <c r="AO49" i="135"/>
  <c r="AM59" i="135"/>
  <c r="AF60" i="135"/>
  <c r="S61" i="135"/>
  <c r="AN61" i="135"/>
  <c r="R62" i="135"/>
  <c r="Y63" i="135"/>
  <c r="K64" i="135"/>
  <c r="AV64" i="135"/>
  <c r="K49" i="135"/>
  <c r="AV61" i="135"/>
  <c r="Z9" i="135"/>
  <c r="Y9" i="135"/>
  <c r="AA9" i="135"/>
  <c r="S10" i="135"/>
  <c r="T10" i="135"/>
  <c r="R10" i="135"/>
  <c r="L36" i="135"/>
  <c r="AA37" i="135"/>
  <c r="K11" i="135"/>
  <c r="L11" i="135"/>
  <c r="M11" i="135"/>
  <c r="AM35" i="135"/>
  <c r="S36" i="135"/>
  <c r="K37" i="135"/>
  <c r="AG37" i="135"/>
  <c r="K38" i="135"/>
  <c r="AU39" i="135"/>
  <c r="Y47" i="135"/>
  <c r="BC47" i="135"/>
  <c r="AV48" i="135"/>
  <c r="Y49" i="135"/>
  <c r="K59" i="135"/>
  <c r="AN59" i="135"/>
  <c r="AN60" i="135"/>
  <c r="T61" i="135"/>
  <c r="AH62" i="135"/>
  <c r="AA63" i="135"/>
  <c r="M64" i="135"/>
  <c r="BB64" i="135"/>
  <c r="AT6" i="142"/>
  <c r="AU6" i="142"/>
  <c r="AV6" i="142"/>
  <c r="AG7" i="142"/>
  <c r="AM7" i="142"/>
  <c r="AN7" i="142"/>
  <c r="AO7" i="142"/>
  <c r="AA39" i="142"/>
  <c r="Y9" i="142"/>
  <c r="Z9" i="142"/>
  <c r="AA9" i="142"/>
  <c r="AV39" i="142"/>
  <c r="M60" i="142"/>
  <c r="AG8" i="142"/>
  <c r="AH8" i="142"/>
  <c r="AF8" i="142"/>
  <c r="L10" i="142"/>
  <c r="R10" i="142"/>
  <c r="S10" i="142"/>
  <c r="T10" i="142"/>
  <c r="S50" i="142"/>
  <c r="Y60" i="142"/>
  <c r="K11" i="142"/>
  <c r="L11" i="142"/>
  <c r="M11" i="142"/>
  <c r="AN60" i="142"/>
  <c r="AU60" i="142"/>
  <c r="AT5" i="142"/>
  <c r="BC5" i="142"/>
  <c r="BB5" i="142"/>
  <c r="BA5" i="142"/>
  <c r="K7" i="142"/>
  <c r="L37" i="142"/>
  <c r="AA38" i="142"/>
  <c r="AH39" i="142"/>
  <c r="K48" i="142"/>
  <c r="AO48" i="142"/>
  <c r="Z49" i="142"/>
  <c r="AA50" i="142"/>
  <c r="R61" i="142"/>
  <c r="BB62" i="142"/>
  <c r="L7" i="142"/>
  <c r="Z37" i="142"/>
  <c r="AG38" i="142"/>
  <c r="L48" i="142"/>
  <c r="AU48" i="142"/>
  <c r="AF49" i="142"/>
  <c r="AH50" i="142"/>
  <c r="T61" i="142"/>
  <c r="AA7" i="142"/>
  <c r="AN37" i="142"/>
  <c r="AV38" i="142"/>
  <c r="S48" i="142"/>
  <c r="AV48" i="142"/>
  <c r="AT49" i="142"/>
  <c r="AO50" i="142"/>
  <c r="T60" i="142"/>
  <c r="Z61" i="142"/>
  <c r="AU63" i="142"/>
  <c r="AM48" i="142"/>
  <c r="T33" i="142"/>
  <c r="AU37" i="142"/>
  <c r="AU40" i="142"/>
  <c r="T48" i="142"/>
  <c r="BA48" i="142"/>
  <c r="BB49" i="142"/>
  <c r="AV61" i="142"/>
  <c r="Y48" i="142"/>
  <c r="BC49" i="142"/>
  <c r="BC61" i="142"/>
  <c r="K38" i="142"/>
  <c r="AA48" i="142"/>
  <c r="L49" i="142"/>
  <c r="L38" i="142"/>
  <c r="AG48" i="142"/>
  <c r="S49" i="142"/>
  <c r="K50" i="142"/>
  <c r="Y62" i="142"/>
  <c r="AA21" i="142"/>
  <c r="AO21" i="142"/>
  <c r="AN21" i="142"/>
  <c r="AM21" i="142"/>
  <c r="AF36" i="142"/>
  <c r="BC36" i="142"/>
  <c r="K10" i="142"/>
  <c r="L21" i="142"/>
  <c r="K36" i="142"/>
  <c r="AG36" i="142"/>
  <c r="R38" i="142"/>
  <c r="L39" i="142"/>
  <c r="BC39" i="142"/>
  <c r="BB40" i="142"/>
  <c r="M48" i="142"/>
  <c r="AN48" i="142"/>
  <c r="R49" i="142"/>
  <c r="AV49" i="142"/>
  <c r="Y50" i="142"/>
  <c r="S60" i="142"/>
  <c r="AO60" i="142"/>
  <c r="S61" i="142"/>
  <c r="BB61" i="142"/>
  <c r="AA62" i="142"/>
  <c r="BC62" i="142"/>
  <c r="BB63" i="142"/>
  <c r="M10" i="142"/>
  <c r="Y23" i="142"/>
  <c r="Z23" i="142"/>
  <c r="AA23" i="142"/>
  <c r="Y34" i="142"/>
  <c r="M36" i="142"/>
  <c r="AN36" i="142"/>
  <c r="Z40" i="142"/>
  <c r="AH62" i="142"/>
  <c r="L63" i="142"/>
  <c r="Y5" i="142"/>
  <c r="AT20" i="142"/>
  <c r="AU20" i="142"/>
  <c r="AV20" i="142"/>
  <c r="S24" i="142"/>
  <c r="T24" i="142"/>
  <c r="R24" i="142"/>
  <c r="S36" i="142"/>
  <c r="AO36" i="142"/>
  <c r="AA40" i="142"/>
  <c r="AN50" i="142"/>
  <c r="AA60" i="142"/>
  <c r="BA60" i="142"/>
  <c r="AF61" i="142"/>
  <c r="K62" i="142"/>
  <c r="AM62" i="142"/>
  <c r="M63" i="142"/>
  <c r="K65" i="142"/>
  <c r="L36" i="142"/>
  <c r="AA5" i="142"/>
  <c r="R20" i="142"/>
  <c r="K25" i="142"/>
  <c r="L25" i="142"/>
  <c r="M25" i="142"/>
  <c r="T36" i="142"/>
  <c r="AU36" i="142"/>
  <c r="AG40" i="142"/>
  <c r="AF60" i="142"/>
  <c r="BC60" i="142"/>
  <c r="AH61" i="142"/>
  <c r="M62" i="142"/>
  <c r="AO62" i="142"/>
  <c r="R63" i="142"/>
  <c r="M65" i="142"/>
  <c r="AF22" i="142"/>
  <c r="AG22" i="142"/>
  <c r="AH22" i="142"/>
  <c r="AO5" i="142"/>
  <c r="Y35" i="142"/>
  <c r="Y36" i="142"/>
  <c r="AV36" i="142"/>
  <c r="BC38" i="142"/>
  <c r="AO39" i="142"/>
  <c r="AN40" i="142"/>
  <c r="AF48" i="142"/>
  <c r="BC48" i="142"/>
  <c r="AH49" i="142"/>
  <c r="M50" i="142"/>
  <c r="AV50" i="142"/>
  <c r="K60" i="142"/>
  <c r="AG60" i="142"/>
  <c r="AN61" i="142"/>
  <c r="R62" i="142"/>
  <c r="AU62" i="142"/>
  <c r="T63" i="142"/>
  <c r="BA19" i="142"/>
  <c r="BB19" i="142"/>
  <c r="BC19" i="142"/>
  <c r="AM36" i="142"/>
  <c r="BC40" i="142"/>
  <c r="AU5" i="142"/>
  <c r="AO20" i="142"/>
  <c r="AA36" i="142"/>
  <c r="BA36" i="142"/>
  <c r="AU39" i="142"/>
  <c r="R50" i="142"/>
  <c r="L60" i="142"/>
  <c r="AM60" i="142"/>
  <c r="L61" i="142"/>
  <c r="S62" i="142"/>
  <c r="BA62" i="142"/>
  <c r="Z63" i="142"/>
  <c r="S62" i="136"/>
  <c r="L20" i="136"/>
  <c r="AT20" i="136"/>
  <c r="AU20" i="136"/>
  <c r="AV20" i="136"/>
  <c r="AA40" i="136"/>
  <c r="Z49" i="136"/>
  <c r="AO50" i="136"/>
  <c r="AN60" i="136"/>
  <c r="AF62" i="136"/>
  <c r="K25" i="136"/>
  <c r="L25" i="136"/>
  <c r="M25" i="136"/>
  <c r="AM62" i="136"/>
  <c r="AH21" i="136"/>
  <c r="AO21" i="136"/>
  <c r="AM21" i="136"/>
  <c r="AN21" i="136"/>
  <c r="AA33" i="136"/>
  <c r="BA62" i="136"/>
  <c r="AU19" i="136"/>
  <c r="BA19" i="136"/>
  <c r="BB19" i="136"/>
  <c r="BC19" i="136"/>
  <c r="L22" i="136"/>
  <c r="AF22" i="136"/>
  <c r="AG22" i="136"/>
  <c r="AH22" i="136"/>
  <c r="AG19" i="136"/>
  <c r="K24" i="136"/>
  <c r="R24" i="136"/>
  <c r="S24" i="136"/>
  <c r="T24" i="136"/>
  <c r="AM60" i="136"/>
  <c r="Z23" i="136"/>
  <c r="Y23" i="136"/>
  <c r="AA23" i="136"/>
  <c r="AO39" i="136"/>
  <c r="M50" i="136"/>
  <c r="BC61" i="136"/>
  <c r="M37" i="136"/>
  <c r="L36" i="136"/>
  <c r="S37" i="136"/>
  <c r="Y47" i="136"/>
  <c r="AU60" i="136"/>
  <c r="BB62" i="136"/>
  <c r="S21" i="136"/>
  <c r="L19" i="136"/>
  <c r="S22" i="136"/>
  <c r="R36" i="136"/>
  <c r="AU37" i="136"/>
  <c r="L39" i="136"/>
  <c r="Z40" i="136"/>
  <c r="AT47" i="136"/>
  <c r="AG49" i="136"/>
  <c r="L62" i="136"/>
  <c r="BC62" i="136"/>
  <c r="T36" i="136"/>
  <c r="Y22" i="136"/>
  <c r="AM36" i="136"/>
  <c r="R38" i="136"/>
  <c r="AA39" i="136"/>
  <c r="AN40" i="136"/>
  <c r="Y48" i="136"/>
  <c r="AN49" i="136"/>
  <c r="AV50" i="136"/>
  <c r="L60" i="136"/>
  <c r="S61" i="136"/>
  <c r="Y62" i="136"/>
  <c r="AG20" i="136"/>
  <c r="Z22" i="136"/>
  <c r="AN36" i="136"/>
  <c r="Z38" i="136"/>
  <c r="AG39" i="136"/>
  <c r="BB40" i="136"/>
  <c r="AV48" i="136"/>
  <c r="R60" i="136"/>
  <c r="AU36" i="136"/>
  <c r="AA38" i="136"/>
  <c r="AH39" i="136"/>
  <c r="M51" i="136"/>
  <c r="T60" i="136"/>
  <c r="AN61" i="136"/>
  <c r="AG62" i="136"/>
  <c r="L65" i="136"/>
  <c r="K10" i="136"/>
  <c r="T10" i="136"/>
  <c r="S10" i="136"/>
  <c r="R10" i="136"/>
  <c r="AG63" i="136"/>
  <c r="M11" i="136"/>
  <c r="K11" i="136"/>
  <c r="L11" i="136"/>
  <c r="S36" i="136"/>
  <c r="AO36" i="136"/>
  <c r="Z37" i="136"/>
  <c r="AH38" i="136"/>
  <c r="AH40" i="136"/>
  <c r="M46" i="136"/>
  <c r="BC47" i="136"/>
  <c r="AA48" i="136"/>
  <c r="BB48" i="136"/>
  <c r="R50" i="136"/>
  <c r="S59" i="136"/>
  <c r="S60" i="136"/>
  <c r="AO60" i="136"/>
  <c r="T61" i="136"/>
  <c r="AH62" i="136"/>
  <c r="K63" i="136"/>
  <c r="AH63" i="136"/>
  <c r="AT5" i="136"/>
  <c r="BB5" i="136"/>
  <c r="BC5" i="136"/>
  <c r="BA5" i="136"/>
  <c r="BC48" i="136"/>
  <c r="S5" i="136"/>
  <c r="Y36" i="136"/>
  <c r="AV36" i="136"/>
  <c r="AU39" i="136"/>
  <c r="AO40" i="136"/>
  <c r="AT46" i="136"/>
  <c r="K48" i="136"/>
  <c r="AH48" i="136"/>
  <c r="BA49" i="136"/>
  <c r="Y50" i="136"/>
  <c r="Z51" i="136"/>
  <c r="AT59" i="136"/>
  <c r="Y60" i="136"/>
  <c r="AV60" i="136"/>
  <c r="AG61" i="136"/>
  <c r="M62" i="136"/>
  <c r="AO62" i="136"/>
  <c r="M63" i="136"/>
  <c r="AU63" i="136"/>
  <c r="Y59" i="136"/>
  <c r="L63" i="136"/>
  <c r="AN63" i="136"/>
  <c r="T6" i="136"/>
  <c r="AT6" i="136"/>
  <c r="AU6" i="136"/>
  <c r="AV6" i="136"/>
  <c r="AM19" i="136"/>
  <c r="AA36" i="136"/>
  <c r="BB36" i="136"/>
  <c r="K39" i="136"/>
  <c r="BB39" i="136"/>
  <c r="AU40" i="136"/>
  <c r="BA46" i="136"/>
  <c r="L48" i="136"/>
  <c r="AM48" i="136"/>
  <c r="M49" i="136"/>
  <c r="AG50" i="136"/>
  <c r="BC51" i="136"/>
  <c r="AA60" i="136"/>
  <c r="BB60" i="136"/>
  <c r="AH61" i="136"/>
  <c r="R62" i="136"/>
  <c r="AV62" i="136"/>
  <c r="R63" i="136"/>
  <c r="BC63" i="136"/>
  <c r="AN48" i="136"/>
  <c r="AF60" i="136"/>
  <c r="R7" i="136"/>
  <c r="AM7" i="136"/>
  <c r="AN7" i="136"/>
  <c r="AO7" i="136"/>
  <c r="AF36" i="136"/>
  <c r="BC36" i="136"/>
  <c r="R48" i="136"/>
  <c r="BC60" i="136"/>
  <c r="T63" i="136"/>
  <c r="AF8" i="136"/>
  <c r="AG8" i="136"/>
  <c r="AH8" i="136"/>
  <c r="K36" i="136"/>
  <c r="AH36" i="136"/>
  <c r="S48" i="136"/>
  <c r="AO48" i="136"/>
  <c r="AN50" i="136"/>
  <c r="K60" i="136"/>
  <c r="AH60" i="136"/>
  <c r="Y63" i="136"/>
  <c r="AF48" i="136"/>
  <c r="Y9" i="136"/>
  <c r="Z9" i="136"/>
  <c r="AA9" i="136"/>
  <c r="T48" i="136"/>
  <c r="AU48" i="136"/>
  <c r="AA63" i="136"/>
  <c r="R5" i="136"/>
  <c r="T5" i="136"/>
  <c r="Y5" i="136"/>
  <c r="AM5" i="136"/>
  <c r="AN5" i="136"/>
  <c r="AO5" i="136"/>
  <c r="AU5" i="136"/>
  <c r="AO20" i="138"/>
  <c r="AT20" i="138"/>
  <c r="AU20" i="138"/>
  <c r="AV20" i="138"/>
  <c r="M21" i="138"/>
  <c r="AM21" i="138"/>
  <c r="AN21" i="138"/>
  <c r="AO21" i="138"/>
  <c r="AO34" i="138"/>
  <c r="Y60" i="138"/>
  <c r="M23" i="138"/>
  <c r="Y23" i="138"/>
  <c r="Z23" i="138"/>
  <c r="AA23" i="138"/>
  <c r="M35" i="138"/>
  <c r="AN60" i="138"/>
  <c r="T24" i="138"/>
  <c r="R24" i="138"/>
  <c r="S24" i="138"/>
  <c r="BC49" i="138"/>
  <c r="AV60" i="138"/>
  <c r="K25" i="138"/>
  <c r="L25" i="138"/>
  <c r="M25" i="138"/>
  <c r="K36" i="138"/>
  <c r="AG22" i="138"/>
  <c r="AH22" i="138"/>
  <c r="AF22" i="138"/>
  <c r="BC19" i="138"/>
  <c r="BB19" i="138"/>
  <c r="BA19" i="138"/>
  <c r="T36" i="138"/>
  <c r="R50" i="138"/>
  <c r="L60" i="138"/>
  <c r="L61" i="138"/>
  <c r="AF19" i="138"/>
  <c r="AF36" i="138"/>
  <c r="K39" i="138"/>
  <c r="BA47" i="138"/>
  <c r="S50" i="138"/>
  <c r="M60" i="138"/>
  <c r="AH61" i="138"/>
  <c r="R20" i="138"/>
  <c r="AF33" i="138"/>
  <c r="T35" i="138"/>
  <c r="L39" i="138"/>
  <c r="T46" i="138"/>
  <c r="L48" i="138"/>
  <c r="AN48" i="138"/>
  <c r="AG49" i="138"/>
  <c r="AG50" i="138"/>
  <c r="Z59" i="138"/>
  <c r="AG60" i="138"/>
  <c r="R61" i="138"/>
  <c r="AV63" i="138"/>
  <c r="AM48" i="138"/>
  <c r="AO35" i="138"/>
  <c r="AO36" i="138"/>
  <c r="AH37" i="138"/>
  <c r="Z39" i="138"/>
  <c r="Z40" i="138"/>
  <c r="Z46" i="138"/>
  <c r="M48" i="138"/>
  <c r="AU48" i="138"/>
  <c r="AM49" i="138"/>
  <c r="AH50" i="138"/>
  <c r="BA59" i="138"/>
  <c r="T34" i="138"/>
  <c r="BA35" i="138"/>
  <c r="BA36" i="138"/>
  <c r="AU37" i="138"/>
  <c r="AA39" i="138"/>
  <c r="AA40" i="138"/>
  <c r="AU46" i="138"/>
  <c r="R48" i="138"/>
  <c r="BB48" i="138"/>
  <c r="AV49" i="138"/>
  <c r="BB50" i="138"/>
  <c r="AM60" i="138"/>
  <c r="AN61" i="138"/>
  <c r="AU64" i="138"/>
  <c r="AH34" i="138"/>
  <c r="BC36" i="138"/>
  <c r="BC37" i="138"/>
  <c r="AG39" i="138"/>
  <c r="S48" i="138"/>
  <c r="BC48" i="138"/>
  <c r="AH39" i="138"/>
  <c r="T47" i="138"/>
  <c r="Y48" i="138"/>
  <c r="AU34" i="138"/>
  <c r="M36" i="138"/>
  <c r="M37" i="138"/>
  <c r="AG38" i="138"/>
  <c r="AU39" i="138"/>
  <c r="BC40" i="138"/>
  <c r="Z47" i="138"/>
  <c r="AG48" i="138"/>
  <c r="K49" i="138"/>
  <c r="M50" i="138"/>
  <c r="R60" i="138"/>
  <c r="BC60" i="138"/>
  <c r="L63" i="138"/>
  <c r="AV39" i="138"/>
  <c r="AH48" i="138"/>
  <c r="R63" i="138"/>
  <c r="AO7" i="138"/>
  <c r="AM7" i="138"/>
  <c r="AN7" i="138"/>
  <c r="AO33" i="138"/>
  <c r="L36" i="138"/>
  <c r="AG36" i="138"/>
  <c r="BB36" i="138"/>
  <c r="AA37" i="138"/>
  <c r="AO39" i="138"/>
  <c r="AG40" i="138"/>
  <c r="T48" i="138"/>
  <c r="AO48" i="138"/>
  <c r="L49" i="138"/>
  <c r="AH49" i="138"/>
  <c r="K51" i="138"/>
  <c r="K52" i="138"/>
  <c r="AM59" i="138"/>
  <c r="T60" i="138"/>
  <c r="AO60" i="138"/>
  <c r="M61" i="138"/>
  <c r="AM61" i="138"/>
  <c r="R62" i="138"/>
  <c r="M63" i="138"/>
  <c r="BC63" i="138"/>
  <c r="BB64" i="138"/>
  <c r="AU33" i="138"/>
  <c r="R51" i="138"/>
  <c r="L52" i="138"/>
  <c r="Z62" i="138"/>
  <c r="BC64" i="138"/>
  <c r="AH8" i="138"/>
  <c r="AF8" i="138"/>
  <c r="AG8" i="138"/>
  <c r="Y9" i="138"/>
  <c r="Z9" i="138"/>
  <c r="AA9" i="138"/>
  <c r="R36" i="138"/>
  <c r="AM36" i="138"/>
  <c r="AN37" i="138"/>
  <c r="AN40" i="138"/>
  <c r="AA48" i="138"/>
  <c r="AV48" i="138"/>
  <c r="R49" i="138"/>
  <c r="AN49" i="138"/>
  <c r="AA51" i="138"/>
  <c r="AA60" i="138"/>
  <c r="BA60" i="138"/>
  <c r="S61" i="138"/>
  <c r="AU61" i="138"/>
  <c r="AG62" i="138"/>
  <c r="Y63" i="138"/>
  <c r="M64" i="138"/>
  <c r="S10" i="138"/>
  <c r="R10" i="138"/>
  <c r="T10" i="138"/>
  <c r="S36" i="138"/>
  <c r="AN36" i="138"/>
  <c r="K37" i="138"/>
  <c r="M39" i="138"/>
  <c r="BB39" i="138"/>
  <c r="AO40" i="138"/>
  <c r="K48" i="138"/>
  <c r="AF48" i="138"/>
  <c r="S49" i="138"/>
  <c r="AU49" i="138"/>
  <c r="AG51" i="138"/>
  <c r="K60" i="138"/>
  <c r="AF60" i="138"/>
  <c r="BB60" i="138"/>
  <c r="T61" i="138"/>
  <c r="AV61" i="138"/>
  <c r="AV62" i="138"/>
  <c r="AA63" i="138"/>
  <c r="S64" i="138"/>
  <c r="M65" i="138"/>
  <c r="L11" i="138"/>
  <c r="M11" i="138"/>
  <c r="K11" i="138"/>
  <c r="AO51" i="138"/>
  <c r="AA61" i="138"/>
  <c r="BA61" i="138"/>
  <c r="BB62" i="138"/>
  <c r="T64" i="138"/>
  <c r="BA5" i="138"/>
  <c r="BB5" i="138"/>
  <c r="BC5" i="138"/>
  <c r="K33" i="138"/>
  <c r="Y36" i="138"/>
  <c r="AU36" i="138"/>
  <c r="BB40" i="138"/>
  <c r="AA49" i="138"/>
  <c r="BA49" i="138"/>
  <c r="BB51" i="138"/>
  <c r="AF61" i="138"/>
  <c r="BB61" i="138"/>
  <c r="AH63" i="138"/>
  <c r="AA64" i="138"/>
  <c r="AA36" i="138"/>
  <c r="AF49" i="138"/>
  <c r="K61" i="138"/>
  <c r="AG61" i="138"/>
  <c r="K63" i="138"/>
  <c r="AN63" i="138"/>
  <c r="Z38" i="139"/>
  <c r="AG40" i="139"/>
  <c r="T47" i="139"/>
  <c r="AG49" i="139"/>
  <c r="L62" i="139"/>
  <c r="AH40" i="139"/>
  <c r="Z47" i="139"/>
  <c r="M62" i="139"/>
  <c r="AN40" i="139"/>
  <c r="AH47" i="139"/>
  <c r="AV49" i="139"/>
  <c r="R62" i="139"/>
  <c r="K65" i="139"/>
  <c r="S47" i="139"/>
  <c r="AU40" i="139"/>
  <c r="S62" i="139"/>
  <c r="M49" i="139"/>
  <c r="AF62" i="139"/>
  <c r="L21" i="139"/>
  <c r="AT33" i="139"/>
  <c r="S21" i="139"/>
  <c r="M36" i="139"/>
  <c r="AU36" i="139"/>
  <c r="R37" i="139"/>
  <c r="AH38" i="139"/>
  <c r="Z39" i="139"/>
  <c r="AH49" i="139"/>
  <c r="K50" i="139"/>
  <c r="K52" i="139"/>
  <c r="AO60" i="139"/>
  <c r="AM62" i="139"/>
  <c r="AN63" i="139"/>
  <c r="S10" i="139"/>
  <c r="T10" i="139"/>
  <c r="R10" i="139"/>
  <c r="AT5" i="139"/>
  <c r="BA5" i="139"/>
  <c r="BB5" i="139"/>
  <c r="BC5" i="139"/>
  <c r="L37" i="139"/>
  <c r="BC37" i="139"/>
  <c r="AA63" i="139"/>
  <c r="AO6" i="139"/>
  <c r="AT6" i="139"/>
  <c r="AU6" i="139"/>
  <c r="AV6" i="139"/>
  <c r="R36" i="139"/>
  <c r="BB36" i="139"/>
  <c r="S37" i="139"/>
  <c r="BB38" i="139"/>
  <c r="AG39" i="139"/>
  <c r="AA40" i="139"/>
  <c r="K49" i="139"/>
  <c r="AM49" i="139"/>
  <c r="AG50" i="139"/>
  <c r="L52" i="139"/>
  <c r="AU62" i="139"/>
  <c r="AO7" i="139"/>
  <c r="AM7" i="139"/>
  <c r="AN7" i="139"/>
  <c r="S36" i="139"/>
  <c r="BC36" i="139"/>
  <c r="T37" i="139"/>
  <c r="AH39" i="139"/>
  <c r="AN50" i="139"/>
  <c r="AV62" i="139"/>
  <c r="Z8" i="139"/>
  <c r="AF8" i="139"/>
  <c r="AG8" i="139"/>
  <c r="AH8" i="139"/>
  <c r="R9" i="139"/>
  <c r="Y9" i="139"/>
  <c r="Z9" i="139"/>
  <c r="AA9" i="139"/>
  <c r="K33" i="139"/>
  <c r="AH37" i="139"/>
  <c r="AV39" i="139"/>
  <c r="K51" i="139"/>
  <c r="L33" i="139"/>
  <c r="AG51" i="139"/>
  <c r="AN37" i="139"/>
  <c r="K11" i="139"/>
  <c r="L11" i="139"/>
  <c r="M11" i="139"/>
  <c r="K21" i="139"/>
  <c r="AO33" i="139"/>
  <c r="AM36" i="139"/>
  <c r="K37" i="139"/>
  <c r="AU37" i="139"/>
  <c r="L39" i="139"/>
  <c r="BC39" i="139"/>
  <c r="R63" i="139"/>
  <c r="BB61" i="139"/>
  <c r="R5" i="139"/>
  <c r="L8" i="139"/>
  <c r="M21" i="139"/>
  <c r="K34" i="139"/>
  <c r="AO35" i="139"/>
  <c r="T36" i="139"/>
  <c r="AO36" i="139"/>
  <c r="AG37" i="139"/>
  <c r="BC38" i="139"/>
  <c r="AA39" i="139"/>
  <c r="AO40" i="139"/>
  <c r="K46" i="139"/>
  <c r="AO47" i="139"/>
  <c r="M48" i="139"/>
  <c r="AH48" i="139"/>
  <c r="BC48" i="139"/>
  <c r="S49" i="139"/>
  <c r="AU49" i="139"/>
  <c r="L50" i="139"/>
  <c r="AO50" i="139"/>
  <c r="AT59" i="139"/>
  <c r="Y60" i="139"/>
  <c r="AU60" i="139"/>
  <c r="K61" i="139"/>
  <c r="AG61" i="139"/>
  <c r="BC61" i="139"/>
  <c r="AA62" i="139"/>
  <c r="BB62" i="139"/>
  <c r="S5" i="139"/>
  <c r="AV20" i="139"/>
  <c r="AT20" i="139"/>
  <c r="AU20" i="139"/>
  <c r="Z23" i="139"/>
  <c r="Y23" i="139"/>
  <c r="AA23" i="139"/>
  <c r="S34" i="139"/>
  <c r="S46" i="139"/>
  <c r="M50" i="139"/>
  <c r="BC50" i="139"/>
  <c r="AA60" i="139"/>
  <c r="AV60" i="139"/>
  <c r="L61" i="139"/>
  <c r="AH61" i="139"/>
  <c r="AF22" i="139"/>
  <c r="AG22" i="139"/>
  <c r="AH22" i="139"/>
  <c r="AG5" i="139"/>
  <c r="L20" i="139"/>
  <c r="T21" i="139"/>
  <c r="Z34" i="139"/>
  <c r="AA36" i="139"/>
  <c r="AV36" i="139"/>
  <c r="BB40" i="139"/>
  <c r="T46" i="139"/>
  <c r="BB47" i="139"/>
  <c r="S48" i="139"/>
  <c r="AN48" i="139"/>
  <c r="R50" i="139"/>
  <c r="K60" i="139"/>
  <c r="AF60" i="139"/>
  <c r="BA60" i="139"/>
  <c r="M61" i="139"/>
  <c r="AM61" i="139"/>
  <c r="AG62" i="139"/>
  <c r="L65" i="139"/>
  <c r="AU46" i="139"/>
  <c r="AM5" i="139"/>
  <c r="S20" i="139"/>
  <c r="AA21" i="139"/>
  <c r="T24" i="139"/>
  <c r="S24" i="139"/>
  <c r="R24" i="139"/>
  <c r="Z33" i="139"/>
  <c r="AO34" i="139"/>
  <c r="K36" i="139"/>
  <c r="AF36" i="139"/>
  <c r="BA36" i="139"/>
  <c r="M37" i="139"/>
  <c r="AO37" i="139"/>
  <c r="AO39" i="139"/>
  <c r="Z40" i="139"/>
  <c r="BC40" i="139"/>
  <c r="Z46" i="139"/>
  <c r="R47" i="139"/>
  <c r="T48" i="139"/>
  <c r="AO48" i="139"/>
  <c r="AF49" i="139"/>
  <c r="BB49" i="139"/>
  <c r="S50" i="139"/>
  <c r="L60" i="139"/>
  <c r="AG60" i="139"/>
  <c r="BB60" i="139"/>
  <c r="R61" i="139"/>
  <c r="AN61" i="139"/>
  <c r="K62" i="139"/>
  <c r="AH62" i="139"/>
  <c r="K63" i="139"/>
  <c r="AN5" i="139"/>
  <c r="AT34" i="139"/>
  <c r="AA46" i="139"/>
  <c r="Y48" i="139"/>
  <c r="AU48" i="139"/>
  <c r="AA50" i="139"/>
  <c r="M60" i="139"/>
  <c r="AH60" i="139"/>
  <c r="BC60" i="139"/>
  <c r="S61" i="139"/>
  <c r="AU61" i="139"/>
  <c r="AO21" i="139"/>
  <c r="AM21" i="139"/>
  <c r="AN21" i="139"/>
  <c r="AH21" i="139"/>
  <c r="K25" i="139"/>
  <c r="L25" i="139"/>
  <c r="M25" i="139"/>
  <c r="AO46" i="139"/>
  <c r="AA48" i="139"/>
  <c r="AV48" i="139"/>
  <c r="R60" i="139"/>
  <c r="AM60" i="139"/>
  <c r="T61" i="139"/>
  <c r="AV61" i="139"/>
  <c r="AF61" i="139"/>
  <c r="AU19" i="139"/>
  <c r="BB19" i="139"/>
  <c r="BC19" i="139"/>
  <c r="BA19" i="139"/>
  <c r="AT46" i="139"/>
  <c r="K48" i="139"/>
  <c r="AF48" i="139"/>
  <c r="BA48" i="139"/>
  <c r="AH50" i="139"/>
  <c r="S60" i="139"/>
  <c r="AN60" i="139"/>
  <c r="AA61" i="139"/>
  <c r="BA61" i="139"/>
  <c r="S37" i="132"/>
  <c r="AN48" i="132"/>
  <c r="R59" i="132"/>
  <c r="L23" i="132"/>
  <c r="Y23" i="132"/>
  <c r="Z23" i="132"/>
  <c r="AA23" i="132"/>
  <c r="M24" i="132"/>
  <c r="S24" i="132"/>
  <c r="T24" i="132"/>
  <c r="R24" i="132"/>
  <c r="S35" i="132"/>
  <c r="Y22" i="132"/>
  <c r="AF22" i="132"/>
  <c r="AG22" i="132"/>
  <c r="AH22" i="132"/>
  <c r="K25" i="132"/>
  <c r="L25" i="132"/>
  <c r="M25" i="132"/>
  <c r="AA19" i="132"/>
  <c r="BA19" i="132"/>
  <c r="BB19" i="132"/>
  <c r="BC19" i="132"/>
  <c r="AG35" i="132"/>
  <c r="Z39" i="132"/>
  <c r="AT20" i="132"/>
  <c r="AU20" i="132"/>
  <c r="AV20" i="132"/>
  <c r="AG39" i="132"/>
  <c r="AO21" i="132"/>
  <c r="AN21" i="132"/>
  <c r="AM21" i="132"/>
  <c r="AA21" i="132"/>
  <c r="AO34" i="132"/>
  <c r="S48" i="132"/>
  <c r="AN35" i="132"/>
  <c r="AF36" i="132"/>
  <c r="BC37" i="132"/>
  <c r="AN40" i="132"/>
  <c r="T47" i="132"/>
  <c r="AA50" i="132"/>
  <c r="AH59" i="132"/>
  <c r="L63" i="132"/>
  <c r="BA35" i="132"/>
  <c r="AH36" i="132"/>
  <c r="AU40" i="132"/>
  <c r="AN47" i="132"/>
  <c r="AM59" i="132"/>
  <c r="BC35" i="132"/>
  <c r="AU36" i="132"/>
  <c r="BC51" i="132"/>
  <c r="AN59" i="132"/>
  <c r="Z64" i="132"/>
  <c r="BA36" i="132"/>
  <c r="M36" i="132"/>
  <c r="BC36" i="132"/>
  <c r="Z46" i="132"/>
  <c r="AG60" i="132"/>
  <c r="L65" i="132"/>
  <c r="T36" i="132"/>
  <c r="M37" i="132"/>
  <c r="S10" i="132"/>
  <c r="T10" i="132"/>
  <c r="R10" i="132"/>
  <c r="L24" i="132"/>
  <c r="M61" i="132"/>
  <c r="L62" i="132"/>
  <c r="R9" i="132"/>
  <c r="Y9" i="132"/>
  <c r="AA9" i="132"/>
  <c r="Z9" i="132"/>
  <c r="K11" i="132"/>
  <c r="L11" i="132"/>
  <c r="M11" i="132"/>
  <c r="AN36" i="132"/>
  <c r="AA37" i="132"/>
  <c r="AH39" i="132"/>
  <c r="Y47" i="132"/>
  <c r="Y48" i="132"/>
  <c r="L50" i="132"/>
  <c r="L52" i="132"/>
  <c r="T61" i="132"/>
  <c r="S62" i="132"/>
  <c r="M35" i="132"/>
  <c r="K36" i="132"/>
  <c r="AO37" i="132"/>
  <c r="AV39" i="132"/>
  <c r="Y46" i="132"/>
  <c r="AH47" i="132"/>
  <c r="AG48" i="132"/>
  <c r="S50" i="132"/>
  <c r="BB59" i="132"/>
  <c r="AF61" i="132"/>
  <c r="AA62" i="132"/>
  <c r="AG63" i="132"/>
  <c r="M65" i="132"/>
  <c r="AG61" i="132"/>
  <c r="AF62" i="132"/>
  <c r="AH63" i="132"/>
  <c r="AU5" i="132"/>
  <c r="BA5" i="132"/>
  <c r="BB5" i="132"/>
  <c r="BC5" i="132"/>
  <c r="AH6" i="132"/>
  <c r="AT6" i="132"/>
  <c r="AU6" i="132"/>
  <c r="AV6" i="132"/>
  <c r="BC47" i="132"/>
  <c r="AO48" i="132"/>
  <c r="AG50" i="132"/>
  <c r="Y60" i="132"/>
  <c r="AN61" i="132"/>
  <c r="AM62" i="132"/>
  <c r="BC63" i="132"/>
  <c r="R7" i="132"/>
  <c r="AO7" i="132"/>
  <c r="AM7" i="132"/>
  <c r="AN7" i="132"/>
  <c r="AV48" i="132"/>
  <c r="AO50" i="132"/>
  <c r="BB61" i="132"/>
  <c r="BA62" i="132"/>
  <c r="BC62" i="132"/>
  <c r="AF8" i="132"/>
  <c r="AG8" i="132"/>
  <c r="AH8" i="132"/>
  <c r="R34" i="132"/>
  <c r="L39" i="132"/>
  <c r="L48" i="132"/>
  <c r="BC48" i="132"/>
  <c r="Y59" i="132"/>
  <c r="BC60" i="132"/>
  <c r="BC61" i="132"/>
  <c r="T64" i="132"/>
  <c r="S7" i="132"/>
  <c r="K9" i="132"/>
  <c r="M9" i="132"/>
  <c r="K25" i="133"/>
  <c r="L25" i="133"/>
  <c r="M25" i="133"/>
  <c r="AM19" i="133"/>
  <c r="BA19" i="133"/>
  <c r="BB19" i="133"/>
  <c r="BC19" i="133"/>
  <c r="BC40" i="133"/>
  <c r="AA63" i="133"/>
  <c r="S24" i="133"/>
  <c r="T24" i="133"/>
  <c r="R24" i="133"/>
  <c r="AM20" i="133"/>
  <c r="AT20" i="133"/>
  <c r="AU20" i="133"/>
  <c r="AV20" i="133"/>
  <c r="Y23" i="133"/>
  <c r="AA23" i="133"/>
  <c r="Z23" i="133"/>
  <c r="S21" i="133"/>
  <c r="AO21" i="133"/>
  <c r="AN21" i="133"/>
  <c r="AM21" i="133"/>
  <c r="AF22" i="133"/>
  <c r="AG22" i="133"/>
  <c r="AH22" i="133"/>
  <c r="AF20" i="133"/>
  <c r="S61" i="133"/>
  <c r="L33" i="133"/>
  <c r="T61" i="133"/>
  <c r="AA61" i="133"/>
  <c r="K11" i="133"/>
  <c r="L11" i="133"/>
  <c r="M11" i="133"/>
  <c r="AA33" i="133"/>
  <c r="AA46" i="133"/>
  <c r="S10" i="133"/>
  <c r="T10" i="133"/>
  <c r="R10" i="133"/>
  <c r="BA5" i="133"/>
  <c r="BB5" i="133"/>
  <c r="BC5" i="133"/>
  <c r="K52" i="133"/>
  <c r="AT6" i="133"/>
  <c r="AU6" i="133"/>
  <c r="AV6" i="133"/>
  <c r="AH40" i="133"/>
  <c r="M52" i="133"/>
  <c r="AO7" i="133"/>
  <c r="AM7" i="133"/>
  <c r="AN7" i="133"/>
  <c r="AU40" i="133"/>
  <c r="T48" i="133"/>
  <c r="M8" i="133"/>
  <c r="AF8" i="133"/>
  <c r="AG8" i="133"/>
  <c r="AH8" i="133"/>
  <c r="T9" i="133"/>
  <c r="Z9" i="133"/>
  <c r="Y9" i="133"/>
  <c r="AA9" i="133"/>
  <c r="BB36" i="133"/>
  <c r="L9" i="133"/>
  <c r="Y19" i="141"/>
  <c r="AV19" i="141"/>
  <c r="L21" i="141"/>
  <c r="R22" i="141"/>
  <c r="AA19" i="141"/>
  <c r="R20" i="141"/>
  <c r="AO20" i="141"/>
  <c r="M21" i="141"/>
  <c r="S22" i="141"/>
  <c r="AF19" i="141"/>
  <c r="K19" i="141"/>
  <c r="AG19" i="141"/>
  <c r="S21" i="141"/>
  <c r="Z22" i="141"/>
  <c r="K23" i="141"/>
  <c r="L19" i="141"/>
  <c r="AH19" i="141"/>
  <c r="AA20" i="141"/>
  <c r="T21" i="141"/>
  <c r="L23" i="141"/>
  <c r="M19" i="141"/>
  <c r="AM19" i="141"/>
  <c r="AF20" i="141"/>
  <c r="Z21" i="141"/>
  <c r="M23" i="141"/>
  <c r="R19" i="141"/>
  <c r="AO19" i="141"/>
  <c r="S23" i="141"/>
  <c r="S19" i="141"/>
  <c r="AU19" i="141"/>
  <c r="L22" i="141"/>
  <c r="K5" i="141"/>
  <c r="AG7" i="141"/>
  <c r="Y8" i="141"/>
  <c r="L10" i="141"/>
  <c r="T5" i="141"/>
  <c r="M10" i="141"/>
  <c r="Y5" i="141"/>
  <c r="Y6" i="141"/>
  <c r="AA5" i="141"/>
  <c r="AN5" i="141"/>
  <c r="AO6" i="141"/>
  <c r="L8" i="141"/>
  <c r="M9" i="141"/>
  <c r="AO5" i="141"/>
  <c r="AU5" i="141"/>
  <c r="L20" i="143"/>
  <c r="AM20" i="143"/>
  <c r="S21" i="143"/>
  <c r="AO19" i="143"/>
  <c r="M20" i="143"/>
  <c r="AO20" i="143"/>
  <c r="AT19" i="143"/>
  <c r="R20" i="143"/>
  <c r="S20" i="143"/>
  <c r="R19" i="143"/>
  <c r="Y20" i="143"/>
  <c r="L24" i="143"/>
  <c r="Z20" i="143"/>
  <c r="AH20" i="143"/>
  <c r="M5" i="143"/>
  <c r="AN5" i="143"/>
  <c r="S9" i="143"/>
  <c r="K10" i="143"/>
  <c r="S5" i="143"/>
  <c r="AO5" i="143"/>
  <c r="K7" i="143"/>
  <c r="T9" i="143"/>
  <c r="L10" i="143"/>
  <c r="T5" i="143"/>
  <c r="AU5" i="143"/>
  <c r="M10" i="143"/>
  <c r="AA5" i="143"/>
  <c r="Y7" i="143"/>
  <c r="AF5" i="143"/>
  <c r="AH19" i="137"/>
  <c r="AH20" i="137"/>
  <c r="L21" i="137"/>
  <c r="T22" i="137"/>
  <c r="M23" i="137"/>
  <c r="M24" i="137"/>
  <c r="K19" i="137"/>
  <c r="AM19" i="137"/>
  <c r="K20" i="137"/>
  <c r="AM20" i="137"/>
  <c r="T21" i="137"/>
  <c r="Z22" i="137"/>
  <c r="S23" i="137"/>
  <c r="AG5" i="137"/>
  <c r="AA7" i="137"/>
  <c r="AO5" i="137"/>
  <c r="K7" i="137"/>
  <c r="AF7" i="137"/>
  <c r="K5" i="137"/>
  <c r="R7" i="137"/>
  <c r="K10" i="137"/>
  <c r="M5" i="137"/>
  <c r="S7" i="137"/>
  <c r="L10" i="137"/>
  <c r="Y5" i="137"/>
  <c r="T7" i="137"/>
  <c r="M10" i="137"/>
  <c r="AA5" i="137"/>
  <c r="Y7" i="137"/>
  <c r="R8" i="137"/>
  <c r="S9" i="137"/>
  <c r="S19" i="140"/>
  <c r="AF21" i="140"/>
  <c r="K23" i="140"/>
  <c r="L23" i="140"/>
  <c r="M22" i="140"/>
  <c r="T23" i="140"/>
  <c r="M24" i="140"/>
  <c r="AN6" i="140"/>
  <c r="L9" i="140"/>
  <c r="L7" i="140"/>
  <c r="M9" i="140"/>
  <c r="R9" i="140"/>
  <c r="K6" i="140"/>
  <c r="AF7" i="140"/>
  <c r="Z5" i="140"/>
  <c r="S9" i="140"/>
  <c r="K7" i="140"/>
  <c r="T9" i="140"/>
  <c r="L10" i="140"/>
  <c r="AA6" i="140"/>
  <c r="Z7" i="140"/>
  <c r="K9" i="140"/>
  <c r="AF20" i="135"/>
  <c r="R21" i="135"/>
  <c r="M22" i="135"/>
  <c r="T23" i="135"/>
  <c r="L19" i="135"/>
  <c r="Y21" i="135"/>
  <c r="T22" i="135"/>
  <c r="AF19" i="135"/>
  <c r="AF21" i="135"/>
  <c r="AA22" i="135"/>
  <c r="L20" i="135"/>
  <c r="AH21" i="135"/>
  <c r="AG19" i="135"/>
  <c r="AV19" i="135"/>
  <c r="M19" i="135"/>
  <c r="R19" i="135"/>
  <c r="T5" i="135"/>
  <c r="Y5" i="135"/>
  <c r="AF5" i="135"/>
  <c r="AG5" i="135"/>
  <c r="AO5" i="135"/>
  <c r="AV5" i="135"/>
  <c r="M5" i="135"/>
  <c r="L10" i="135"/>
  <c r="R5" i="135"/>
  <c r="K8" i="135"/>
  <c r="K9" i="135"/>
  <c r="L8" i="135"/>
  <c r="L9" i="135"/>
  <c r="M8" i="135"/>
  <c r="M9" i="135"/>
  <c r="AH5" i="135"/>
  <c r="S6" i="135"/>
  <c r="R8" i="135"/>
  <c r="R9" i="135"/>
  <c r="L5" i="135"/>
  <c r="AN5" i="135"/>
  <c r="AN6" i="135"/>
  <c r="T8" i="135"/>
  <c r="S9" i="135"/>
  <c r="Z8" i="135"/>
  <c r="T9" i="135"/>
  <c r="AF7" i="135"/>
  <c r="AA8" i="135"/>
  <c r="K24" i="142"/>
  <c r="L24" i="142"/>
  <c r="M24" i="142"/>
  <c r="K23" i="142"/>
  <c r="L23" i="142"/>
  <c r="M23" i="142"/>
  <c r="S23" i="142"/>
  <c r="T23" i="142"/>
  <c r="AM20" i="142"/>
  <c r="K20" i="142"/>
  <c r="M20" i="142"/>
  <c r="AA20" i="142"/>
  <c r="M19" i="142"/>
  <c r="AU19" i="142"/>
  <c r="S19" i="142"/>
  <c r="Y19" i="142"/>
  <c r="AH19" i="142"/>
  <c r="AM19" i="142"/>
  <c r="AO19" i="142"/>
  <c r="K19" i="142"/>
  <c r="AT19" i="142"/>
  <c r="K5" i="142"/>
  <c r="S5" i="142"/>
  <c r="AM5" i="142"/>
  <c r="L6" i="142"/>
  <c r="T6" i="142"/>
  <c r="AF6" i="142"/>
  <c r="AN6" i="142"/>
  <c r="Y7" i="142"/>
  <c r="AF7" i="142"/>
  <c r="M7" i="142"/>
  <c r="R9" i="142"/>
  <c r="S9" i="142"/>
  <c r="T9" i="142"/>
  <c r="K9" i="142"/>
  <c r="L9" i="142"/>
  <c r="R8" i="142"/>
  <c r="M19" i="136"/>
  <c r="AO19" i="136"/>
  <c r="M20" i="136"/>
  <c r="AO20" i="136"/>
  <c r="Z21" i="136"/>
  <c r="K23" i="136"/>
  <c r="L24" i="136"/>
  <c r="R19" i="136"/>
  <c r="AV19" i="136"/>
  <c r="R20" i="136"/>
  <c r="M23" i="136"/>
  <c r="S19" i="136"/>
  <c r="S20" i="136"/>
  <c r="Y19" i="136"/>
  <c r="Y20" i="136"/>
  <c r="AF19" i="136"/>
  <c r="AF20" i="136"/>
  <c r="AH19" i="136"/>
  <c r="AH20" i="136"/>
  <c r="M21" i="136"/>
  <c r="AA5" i="136"/>
  <c r="AV5" i="136"/>
  <c r="AH6" i="136"/>
  <c r="S7" i="136"/>
  <c r="K9" i="136"/>
  <c r="M10" i="136"/>
  <c r="K5" i="136"/>
  <c r="AF5" i="136"/>
  <c r="AN6" i="136"/>
  <c r="T7" i="136"/>
  <c r="M9" i="136"/>
  <c r="L5" i="136"/>
  <c r="AG5" i="136"/>
  <c r="Y7" i="136"/>
  <c r="T9" i="136"/>
  <c r="M5" i="136"/>
  <c r="AH5" i="136"/>
  <c r="AA7" i="136"/>
  <c r="AG7" i="136"/>
  <c r="K7" i="136"/>
  <c r="AH7" i="136"/>
  <c r="R6" i="136"/>
  <c r="M7" i="136"/>
  <c r="AO19" i="138"/>
  <c r="S20" i="138"/>
  <c r="S22" i="138"/>
  <c r="AV19" i="138"/>
  <c r="Y20" i="138"/>
  <c r="Z20" i="138"/>
  <c r="K24" i="138"/>
  <c r="AF20" i="138"/>
  <c r="L24" i="138"/>
  <c r="AH20" i="138"/>
  <c r="R19" i="138"/>
  <c r="L20" i="138"/>
  <c r="AM20" i="138"/>
  <c r="Y19" i="138"/>
  <c r="M20" i="138"/>
  <c r="K10" i="138"/>
  <c r="AM5" i="138"/>
  <c r="AA5" i="138"/>
  <c r="AG5" i="138"/>
  <c r="L5" i="138"/>
  <c r="AN5" i="138"/>
  <c r="K7" i="138"/>
  <c r="S8" i="138"/>
  <c r="M5" i="138"/>
  <c r="AO5" i="138"/>
  <c r="M7" i="138"/>
  <c r="S5" i="138"/>
  <c r="AU5" i="138"/>
  <c r="R7" i="138"/>
  <c r="T5" i="138"/>
  <c r="AV5" i="138"/>
  <c r="AF7" i="138"/>
  <c r="Y5" i="138"/>
  <c r="AH7" i="138"/>
  <c r="T9" i="138"/>
  <c r="AF5" i="138"/>
  <c r="Y7" i="138"/>
  <c r="Z8" i="138"/>
  <c r="L10" i="138"/>
  <c r="R9" i="138"/>
  <c r="M10" i="138"/>
  <c r="L24" i="139"/>
  <c r="M24" i="139"/>
  <c r="K23" i="139"/>
  <c r="Y22" i="139"/>
  <c r="Z22" i="139"/>
  <c r="M22" i="139"/>
  <c r="R21" i="139"/>
  <c r="AF21" i="139"/>
  <c r="AH20" i="139"/>
  <c r="K20" i="139"/>
  <c r="AG20" i="139"/>
  <c r="M19" i="139"/>
  <c r="AV19" i="139"/>
  <c r="R19" i="139"/>
  <c r="AA19" i="139"/>
  <c r="AG19" i="139"/>
  <c r="AH19" i="139"/>
  <c r="K19" i="139"/>
  <c r="AM19" i="139"/>
  <c r="L19" i="139"/>
  <c r="AT19" i="139"/>
  <c r="T5" i="139"/>
  <c r="AO5" i="139"/>
  <c r="Y5" i="139"/>
  <c r="AU5" i="139"/>
  <c r="AA5" i="139"/>
  <c r="AV5" i="139"/>
  <c r="K5" i="139"/>
  <c r="AF5" i="139"/>
  <c r="M5" i="139"/>
  <c r="AH5" i="139"/>
  <c r="AF7" i="139"/>
  <c r="K7" i="139"/>
  <c r="K9" i="139"/>
  <c r="L9" i="139"/>
  <c r="M9" i="139"/>
  <c r="S9" i="139"/>
  <c r="T9" i="139"/>
  <c r="K10" i="139"/>
  <c r="S8" i="139"/>
  <c r="AA8" i="139"/>
  <c r="K8" i="139"/>
  <c r="M8" i="139"/>
  <c r="R8" i="139"/>
  <c r="Z6" i="143"/>
  <c r="Z5" i="143"/>
  <c r="AT5" i="143"/>
  <c r="K6" i="143"/>
  <c r="AA6" i="143"/>
  <c r="L7" i="143"/>
  <c r="AG7" i="143"/>
  <c r="Z19" i="143"/>
  <c r="R21" i="143"/>
  <c r="M22" i="143"/>
  <c r="M23" i="143"/>
  <c r="Y33" i="143"/>
  <c r="AU33" i="143"/>
  <c r="M34" i="143"/>
  <c r="AN34" i="143"/>
  <c r="AG35" i="143"/>
  <c r="S38" i="143"/>
  <c r="R46" i="143"/>
  <c r="AT46" i="143"/>
  <c r="S47" i="143"/>
  <c r="AT47" i="143"/>
  <c r="S50" i="143"/>
  <c r="AU62" i="143"/>
  <c r="AA62" i="143"/>
  <c r="K62" i="143"/>
  <c r="AO62" i="143"/>
  <c r="Y62" i="143"/>
  <c r="AN62" i="143"/>
  <c r="T62" i="143"/>
  <c r="AH62" i="143"/>
  <c r="BB64" i="143"/>
  <c r="AV64" i="143"/>
  <c r="T64" i="143"/>
  <c r="AU64" i="143"/>
  <c r="S64" i="143"/>
  <c r="AO64" i="143"/>
  <c r="R64" i="143"/>
  <c r="AN64" i="143"/>
  <c r="AH64" i="143"/>
  <c r="L64" i="143"/>
  <c r="AG64" i="143"/>
  <c r="K64" i="143"/>
  <c r="L6" i="143"/>
  <c r="AF6" i="143"/>
  <c r="AA8" i="143"/>
  <c r="K8" i="143"/>
  <c r="T8" i="143"/>
  <c r="BB35" i="143"/>
  <c r="AH35" i="143"/>
  <c r="R35" i="143"/>
  <c r="AV35" i="143"/>
  <c r="AF35" i="143"/>
  <c r="AU35" i="143"/>
  <c r="AA35" i="143"/>
  <c r="K35" i="143"/>
  <c r="AM35" i="143"/>
  <c r="AU51" i="143"/>
  <c r="S51" i="143"/>
  <c r="AN51" i="143"/>
  <c r="M51" i="143"/>
  <c r="AH51" i="143"/>
  <c r="L51" i="143"/>
  <c r="AV51" i="143"/>
  <c r="M6" i="143"/>
  <c r="AG6" i="143"/>
  <c r="R7" i="143"/>
  <c r="L8" i="143"/>
  <c r="L9" i="143"/>
  <c r="AU19" i="143"/>
  <c r="AA19" i="143"/>
  <c r="K19" i="143"/>
  <c r="AN19" i="143"/>
  <c r="T19" i="143"/>
  <c r="AG19" i="143"/>
  <c r="T21" i="143"/>
  <c r="T22" i="143"/>
  <c r="T23" i="143"/>
  <c r="AA33" i="143"/>
  <c r="T34" i="143"/>
  <c r="AT34" i="143"/>
  <c r="L35" i="143"/>
  <c r="AN35" i="143"/>
  <c r="AA38" i="143"/>
  <c r="Y46" i="143"/>
  <c r="BB46" i="143"/>
  <c r="Y47" i="143"/>
  <c r="BC47" i="143"/>
  <c r="K51" i="143"/>
  <c r="BB51" i="143"/>
  <c r="BB59" i="143"/>
  <c r="AH59" i="143"/>
  <c r="R59" i="143"/>
  <c r="AV59" i="143"/>
  <c r="AF59" i="143"/>
  <c r="L59" i="143"/>
  <c r="AU59" i="143"/>
  <c r="AA59" i="143"/>
  <c r="K59" i="143"/>
  <c r="AN59" i="143"/>
  <c r="M62" i="143"/>
  <c r="AT62" i="143"/>
  <c r="Z64" i="143"/>
  <c r="R6" i="143"/>
  <c r="AH6" i="143"/>
  <c r="M8" i="143"/>
  <c r="Z21" i="143"/>
  <c r="AN33" i="143"/>
  <c r="T33" i="143"/>
  <c r="BA33" i="143"/>
  <c r="AG33" i="143"/>
  <c r="M33" i="143"/>
  <c r="AF33" i="143"/>
  <c r="BC33" i="143"/>
  <c r="Y34" i="143"/>
  <c r="AU34" i="143"/>
  <c r="M35" i="143"/>
  <c r="AO35" i="143"/>
  <c r="AG38" i="143"/>
  <c r="R51" i="143"/>
  <c r="BC51" i="143"/>
  <c r="R5" i="143"/>
  <c r="AH5" i="143"/>
  <c r="S6" i="143"/>
  <c r="AM6" i="143"/>
  <c r="T7" i="143"/>
  <c r="R8" i="143"/>
  <c r="M9" i="143"/>
  <c r="M19" i="143"/>
  <c r="AM19" i="143"/>
  <c r="AA20" i="143"/>
  <c r="K20" i="143"/>
  <c r="AN20" i="143"/>
  <c r="T20" i="143"/>
  <c r="AG20" i="143"/>
  <c r="AA21" i="143"/>
  <c r="Z22" i="143"/>
  <c r="K33" i="143"/>
  <c r="AH33" i="143"/>
  <c r="Z34" i="143"/>
  <c r="BA34" i="143"/>
  <c r="S35" i="143"/>
  <c r="AT35" i="143"/>
  <c r="AA46" i="143"/>
  <c r="AG47" i="143"/>
  <c r="BC50" i="143"/>
  <c r="AA50" i="143"/>
  <c r="K50" i="143"/>
  <c r="AV50" i="143"/>
  <c r="Y50" i="143"/>
  <c r="AU50" i="143"/>
  <c r="T50" i="143"/>
  <c r="AN50" i="143"/>
  <c r="T51" i="143"/>
  <c r="BC64" i="143"/>
  <c r="T6" i="143"/>
  <c r="AN6" i="143"/>
  <c r="S8" i="143"/>
  <c r="AF21" i="143"/>
  <c r="L21" i="143"/>
  <c r="Y21" i="143"/>
  <c r="AG21" i="143"/>
  <c r="R23" i="143"/>
  <c r="AM33" i="143"/>
  <c r="T35" i="143"/>
  <c r="BA35" i="143"/>
  <c r="AV38" i="143"/>
  <c r="T38" i="143"/>
  <c r="AO38" i="143"/>
  <c r="R38" i="143"/>
  <c r="AN38" i="143"/>
  <c r="M38" i="143"/>
  <c r="AU38" i="143"/>
  <c r="AH46" i="143"/>
  <c r="AM47" i="143"/>
  <c r="Z51" i="143"/>
  <c r="Y6" i="143"/>
  <c r="Z7" i="143"/>
  <c r="AA7" i="143"/>
  <c r="Y8" i="143"/>
  <c r="K21" i="143"/>
  <c r="AH21" i="143"/>
  <c r="R22" i="143"/>
  <c r="AA22" i="143"/>
  <c r="K22" i="143"/>
  <c r="K23" i="143"/>
  <c r="R33" i="143"/>
  <c r="AO33" i="143"/>
  <c r="BC34" i="143"/>
  <c r="AM34" i="143"/>
  <c r="S34" i="143"/>
  <c r="AV34" i="143"/>
  <c r="AF34" i="143"/>
  <c r="L34" i="143"/>
  <c r="AG34" i="143"/>
  <c r="Y35" i="143"/>
  <c r="BC35" i="143"/>
  <c r="K38" i="143"/>
  <c r="BB38" i="143"/>
  <c r="BC46" i="143"/>
  <c r="AM46" i="143"/>
  <c r="S46" i="143"/>
  <c r="BA46" i="143"/>
  <c r="AG46" i="143"/>
  <c r="M46" i="143"/>
  <c r="AV46" i="143"/>
  <c r="AF46" i="143"/>
  <c r="L46" i="143"/>
  <c r="AN46" i="143"/>
  <c r="BB47" i="143"/>
  <c r="AH47" i="143"/>
  <c r="R47" i="143"/>
  <c r="AV47" i="143"/>
  <c r="AF47" i="143"/>
  <c r="L47" i="143"/>
  <c r="AU47" i="143"/>
  <c r="AA47" i="143"/>
  <c r="K47" i="143"/>
  <c r="AN47" i="143"/>
  <c r="AA51" i="143"/>
  <c r="Z36" i="143"/>
  <c r="AT36" i="143"/>
  <c r="Y37" i="143"/>
  <c r="AV37" i="143"/>
  <c r="Z48" i="143"/>
  <c r="AT48" i="143"/>
  <c r="Y49" i="143"/>
  <c r="AO49" i="143"/>
  <c r="Z60" i="143"/>
  <c r="AT60" i="143"/>
  <c r="Y61" i="143"/>
  <c r="AO61" i="143"/>
  <c r="S63" i="143"/>
  <c r="AO63" i="143"/>
  <c r="Z37" i="143"/>
  <c r="BB37" i="143"/>
  <c r="Z49" i="143"/>
  <c r="AT49" i="143"/>
  <c r="Z61" i="143"/>
  <c r="AT61" i="143"/>
  <c r="M24" i="143"/>
  <c r="L37" i="143"/>
  <c r="AG37" i="143"/>
  <c r="L49" i="143"/>
  <c r="AF49" i="143"/>
  <c r="L61" i="143"/>
  <c r="AF61" i="143"/>
  <c r="Z63" i="143"/>
  <c r="K65" i="143"/>
  <c r="L65" i="143"/>
  <c r="S22" i="142"/>
  <c r="AA22" i="142"/>
  <c r="K22" i="142"/>
  <c r="AM46" i="142"/>
  <c r="AV51" i="142"/>
  <c r="T51" i="142"/>
  <c r="AO51" i="142"/>
  <c r="R51" i="142"/>
  <c r="AH51" i="142"/>
  <c r="L51" i="142"/>
  <c r="AU51" i="142"/>
  <c r="AV64" i="142"/>
  <c r="L5" i="142"/>
  <c r="AF5" i="142"/>
  <c r="AV5" i="142"/>
  <c r="M6" i="142"/>
  <c r="AG6" i="142"/>
  <c r="R7" i="142"/>
  <c r="AH7" i="142"/>
  <c r="S8" i="142"/>
  <c r="Z19" i="142"/>
  <c r="S20" i="142"/>
  <c r="R21" i="142"/>
  <c r="L22" i="142"/>
  <c r="Z33" i="142"/>
  <c r="BB33" i="142"/>
  <c r="Z34" i="142"/>
  <c r="BC34" i="142"/>
  <c r="Z35" i="142"/>
  <c r="R37" i="142"/>
  <c r="BB37" i="142"/>
  <c r="K46" i="142"/>
  <c r="L47" i="142"/>
  <c r="K51" i="142"/>
  <c r="BB51" i="142"/>
  <c r="L59" i="142"/>
  <c r="AO59" i="142"/>
  <c r="AG63" i="142"/>
  <c r="L64" i="142"/>
  <c r="AN46" i="142"/>
  <c r="T46" i="142"/>
  <c r="BB46" i="142"/>
  <c r="AH46" i="142"/>
  <c r="R46" i="142"/>
  <c r="AV46" i="142"/>
  <c r="AF46" i="142"/>
  <c r="L46" i="142"/>
  <c r="BC47" i="142"/>
  <c r="AM47" i="142"/>
  <c r="S47" i="142"/>
  <c r="BA47" i="142"/>
  <c r="AG47" i="142"/>
  <c r="M47" i="142"/>
  <c r="AU47" i="142"/>
  <c r="AA47" i="142"/>
  <c r="K47" i="142"/>
  <c r="AN47" i="142"/>
  <c r="AU64" i="142"/>
  <c r="S64" i="142"/>
  <c r="AN64" i="142"/>
  <c r="M64" i="142"/>
  <c r="AG64" i="142"/>
  <c r="K64" i="142"/>
  <c r="M5" i="142"/>
  <c r="AG5" i="142"/>
  <c r="R6" i="142"/>
  <c r="AH6" i="142"/>
  <c r="S7" i="142"/>
  <c r="T8" i="142"/>
  <c r="M9" i="142"/>
  <c r="AA19" i="142"/>
  <c r="Y20" i="142"/>
  <c r="S21" i="142"/>
  <c r="M22" i="142"/>
  <c r="AA33" i="142"/>
  <c r="AA34" i="142"/>
  <c r="AF35" i="142"/>
  <c r="S37" i="142"/>
  <c r="M46" i="142"/>
  <c r="AT46" i="142"/>
  <c r="R47" i="142"/>
  <c r="AT47" i="142"/>
  <c r="M51" i="142"/>
  <c r="BC51" i="142"/>
  <c r="R59" i="142"/>
  <c r="AT59" i="142"/>
  <c r="R64" i="142"/>
  <c r="BC64" i="142"/>
  <c r="R5" i="142"/>
  <c r="AH5" i="142"/>
  <c r="S6" i="142"/>
  <c r="AM6" i="142"/>
  <c r="T7" i="142"/>
  <c r="Y8" i="142"/>
  <c r="AV19" i="142"/>
  <c r="AF19" i="142"/>
  <c r="L19" i="142"/>
  <c r="AN19" i="142"/>
  <c r="T19" i="142"/>
  <c r="AG19" i="142"/>
  <c r="Z20" i="142"/>
  <c r="T21" i="142"/>
  <c r="R22" i="142"/>
  <c r="AF33" i="142"/>
  <c r="AG34" i="142"/>
  <c r="AH35" i="142"/>
  <c r="T37" i="142"/>
  <c r="BB38" i="142"/>
  <c r="Z38" i="142"/>
  <c r="AU38" i="142"/>
  <c r="S38" i="142"/>
  <c r="AN38" i="142"/>
  <c r="M38" i="142"/>
  <c r="AO38" i="142"/>
  <c r="S46" i="142"/>
  <c r="AU46" i="142"/>
  <c r="T47" i="142"/>
  <c r="AV47" i="142"/>
  <c r="BA49" i="142"/>
  <c r="AG49" i="142"/>
  <c r="M49" i="142"/>
  <c r="AU49" i="142"/>
  <c r="AA49" i="142"/>
  <c r="K49" i="142"/>
  <c r="AO49" i="142"/>
  <c r="Y49" i="142"/>
  <c r="AM49" i="142"/>
  <c r="S51" i="142"/>
  <c r="T59" i="142"/>
  <c r="AV59" i="142"/>
  <c r="BA61" i="142"/>
  <c r="AG61" i="142"/>
  <c r="M61" i="142"/>
  <c r="AU61" i="142"/>
  <c r="AA61" i="142"/>
  <c r="K61" i="142"/>
  <c r="AO61" i="142"/>
  <c r="Y61" i="142"/>
  <c r="AM61" i="142"/>
  <c r="BC63" i="142"/>
  <c r="AA63" i="142"/>
  <c r="K63" i="142"/>
  <c r="AV63" i="142"/>
  <c r="Y63" i="142"/>
  <c r="AO63" i="142"/>
  <c r="S63" i="142"/>
  <c r="AN63" i="142"/>
  <c r="T64" i="142"/>
  <c r="Z8" i="142"/>
  <c r="Z21" i="142"/>
  <c r="T22" i="142"/>
  <c r="AO33" i="142"/>
  <c r="Y33" i="142"/>
  <c r="BC33" i="142"/>
  <c r="AM33" i="142"/>
  <c r="S33" i="142"/>
  <c r="BA33" i="142"/>
  <c r="AG33" i="142"/>
  <c r="M33" i="142"/>
  <c r="AH33" i="142"/>
  <c r="AN34" i="142"/>
  <c r="T34" i="142"/>
  <c r="BB34" i="142"/>
  <c r="AH34" i="142"/>
  <c r="R34" i="142"/>
  <c r="AV34" i="142"/>
  <c r="AF34" i="142"/>
  <c r="L34" i="142"/>
  <c r="AM34" i="142"/>
  <c r="BC35" i="142"/>
  <c r="AM35" i="142"/>
  <c r="S35" i="142"/>
  <c r="BA35" i="142"/>
  <c r="AG35" i="142"/>
  <c r="M35" i="142"/>
  <c r="AU35" i="142"/>
  <c r="AA35" i="142"/>
  <c r="K35" i="142"/>
  <c r="AN35" i="142"/>
  <c r="Y46" i="142"/>
  <c r="BA46" i="142"/>
  <c r="Y47" i="142"/>
  <c r="BB47" i="142"/>
  <c r="Z51" i="142"/>
  <c r="M52" i="142"/>
  <c r="K52" i="142"/>
  <c r="Y59" i="142"/>
  <c r="BB59" i="142"/>
  <c r="Z64" i="142"/>
  <c r="AN59" i="142"/>
  <c r="T5" i="142"/>
  <c r="AN5" i="142"/>
  <c r="Y6" i="142"/>
  <c r="AO6" i="142"/>
  <c r="Z7" i="142"/>
  <c r="K8" i="142"/>
  <c r="AA8" i="142"/>
  <c r="AF20" i="142"/>
  <c r="L20" i="142"/>
  <c r="AN20" i="142"/>
  <c r="T20" i="142"/>
  <c r="AG20" i="142"/>
  <c r="Y22" i="142"/>
  <c r="K33" i="142"/>
  <c r="AN33" i="142"/>
  <c r="K34" i="142"/>
  <c r="AO34" i="142"/>
  <c r="L35" i="142"/>
  <c r="AO35" i="142"/>
  <c r="Z46" i="142"/>
  <c r="BC46" i="142"/>
  <c r="Z47" i="142"/>
  <c r="AA51" i="142"/>
  <c r="L52" i="142"/>
  <c r="Z59" i="142"/>
  <c r="AA64" i="142"/>
  <c r="Z6" i="142"/>
  <c r="L8" i="142"/>
  <c r="AG21" i="142"/>
  <c r="M21" i="142"/>
  <c r="Y21" i="142"/>
  <c r="AF21" i="142"/>
  <c r="Z22" i="142"/>
  <c r="L33" i="142"/>
  <c r="AT33" i="142"/>
  <c r="M34" i="142"/>
  <c r="AT34" i="142"/>
  <c r="R35" i="142"/>
  <c r="AT35" i="142"/>
  <c r="AA46" i="142"/>
  <c r="AF47" i="142"/>
  <c r="AG51" i="142"/>
  <c r="AF59" i="142"/>
  <c r="AH64" i="142"/>
  <c r="BC59" i="142"/>
  <c r="AM59" i="142"/>
  <c r="S59" i="142"/>
  <c r="BA59" i="142"/>
  <c r="AG59" i="142"/>
  <c r="M59" i="142"/>
  <c r="AU59" i="142"/>
  <c r="AA59" i="142"/>
  <c r="K59" i="142"/>
  <c r="Z5" i="142"/>
  <c r="K6" i="142"/>
  <c r="AA6" i="142"/>
  <c r="M8" i="142"/>
  <c r="K21" i="142"/>
  <c r="AH21" i="142"/>
  <c r="R33" i="142"/>
  <c r="AU33" i="142"/>
  <c r="S34" i="142"/>
  <c r="AU34" i="142"/>
  <c r="T35" i="142"/>
  <c r="AV35" i="142"/>
  <c r="AH37" i="142"/>
  <c r="M37" i="142"/>
  <c r="BC37" i="142"/>
  <c r="AA37" i="142"/>
  <c r="K37" i="142"/>
  <c r="AV37" i="142"/>
  <c r="Y37" i="142"/>
  <c r="AO37" i="142"/>
  <c r="AG46" i="142"/>
  <c r="AH47" i="142"/>
  <c r="AN51" i="142"/>
  <c r="AH59" i="142"/>
  <c r="AO64" i="142"/>
  <c r="R23" i="142"/>
  <c r="Z36" i="142"/>
  <c r="AT36" i="142"/>
  <c r="AN39" i="142"/>
  <c r="AV40" i="142"/>
  <c r="Z48" i="142"/>
  <c r="AT48" i="142"/>
  <c r="T50" i="142"/>
  <c r="AU50" i="142"/>
  <c r="Z60" i="142"/>
  <c r="AT60" i="142"/>
  <c r="T62" i="142"/>
  <c r="AN62" i="142"/>
  <c r="Z50" i="142"/>
  <c r="BB50" i="142"/>
  <c r="Z62" i="142"/>
  <c r="AT62" i="142"/>
  <c r="R36" i="142"/>
  <c r="AH36" i="142"/>
  <c r="Z39" i="142"/>
  <c r="AH40" i="142"/>
  <c r="R48" i="142"/>
  <c r="AH48" i="142"/>
  <c r="L50" i="142"/>
  <c r="AG50" i="142"/>
  <c r="R60" i="142"/>
  <c r="AH60" i="142"/>
  <c r="L62" i="142"/>
  <c r="AF62" i="142"/>
  <c r="AV61" i="141"/>
  <c r="AF61" i="141"/>
  <c r="L61" i="141"/>
  <c r="AU61" i="141"/>
  <c r="AA61" i="141"/>
  <c r="K61" i="141"/>
  <c r="AO61" i="141"/>
  <c r="Y61" i="141"/>
  <c r="AV64" i="141"/>
  <c r="L5" i="141"/>
  <c r="AF5" i="141"/>
  <c r="AV5" i="141"/>
  <c r="M6" i="141"/>
  <c r="AG6" i="141"/>
  <c r="R7" i="141"/>
  <c r="AH7" i="141"/>
  <c r="R9" i="141"/>
  <c r="Y22" i="141"/>
  <c r="R33" i="141"/>
  <c r="AU33" i="141"/>
  <c r="T34" i="141"/>
  <c r="AU34" i="141"/>
  <c r="T35" i="141"/>
  <c r="AV35" i="141"/>
  <c r="AG37" i="141"/>
  <c r="L37" i="141"/>
  <c r="BC37" i="141"/>
  <c r="AA37" i="141"/>
  <c r="K37" i="141"/>
  <c r="AV37" i="141"/>
  <c r="Y37" i="141"/>
  <c r="AO37" i="141"/>
  <c r="Z38" i="141"/>
  <c r="AG46" i="141"/>
  <c r="AM47" i="141"/>
  <c r="T49" i="141"/>
  <c r="BB49" i="141"/>
  <c r="Z51" i="141"/>
  <c r="L52" i="141"/>
  <c r="K52" i="141"/>
  <c r="Y59" i="141"/>
  <c r="BC59" i="141"/>
  <c r="M61" i="141"/>
  <c r="AN61" i="141"/>
  <c r="L64" i="141"/>
  <c r="BB64" i="141"/>
  <c r="M5" i="141"/>
  <c r="AG5" i="141"/>
  <c r="R6" i="141"/>
  <c r="AH6" i="141"/>
  <c r="S7" i="141"/>
  <c r="S9" i="141"/>
  <c r="Y33" i="141"/>
  <c r="AV33" i="141"/>
  <c r="Y34" i="141"/>
  <c r="BA34" i="141"/>
  <c r="Y35" i="141"/>
  <c r="BC35" i="141"/>
  <c r="AA38" i="141"/>
  <c r="BC46" i="141"/>
  <c r="AM46" i="141"/>
  <c r="S46" i="141"/>
  <c r="BB46" i="141"/>
  <c r="AH46" i="141"/>
  <c r="R46" i="141"/>
  <c r="AV46" i="141"/>
  <c r="AF46" i="141"/>
  <c r="L46" i="141"/>
  <c r="AN46" i="141"/>
  <c r="BB47" i="141"/>
  <c r="AH47" i="141"/>
  <c r="R47" i="141"/>
  <c r="BA47" i="141"/>
  <c r="AG47" i="141"/>
  <c r="M47" i="141"/>
  <c r="AU47" i="141"/>
  <c r="AA47" i="141"/>
  <c r="K47" i="141"/>
  <c r="AN47" i="141"/>
  <c r="Z49" i="141"/>
  <c r="BC49" i="141"/>
  <c r="AA51" i="141"/>
  <c r="Z59" i="141"/>
  <c r="R61" i="141"/>
  <c r="AT61" i="141"/>
  <c r="S64" i="141"/>
  <c r="AO64" i="141"/>
  <c r="R64" i="141"/>
  <c r="AN64" i="141"/>
  <c r="M64" i="141"/>
  <c r="AG64" i="141"/>
  <c r="K64" i="141"/>
  <c r="R5" i="141"/>
  <c r="AH5" i="141"/>
  <c r="S6" i="141"/>
  <c r="AM6" i="141"/>
  <c r="T7" i="141"/>
  <c r="T8" i="141"/>
  <c r="AA8" i="141"/>
  <c r="T9" i="141"/>
  <c r="AA21" i="141"/>
  <c r="K21" i="141"/>
  <c r="Y21" i="141"/>
  <c r="AG21" i="141"/>
  <c r="T23" i="141"/>
  <c r="R23" i="141"/>
  <c r="Z33" i="141"/>
  <c r="BB33" i="141"/>
  <c r="Z34" i="141"/>
  <c r="Z35" i="141"/>
  <c r="R37" i="141"/>
  <c r="BB37" i="141"/>
  <c r="AG38" i="141"/>
  <c r="K46" i="141"/>
  <c r="AO46" i="141"/>
  <c r="L47" i="141"/>
  <c r="AO47" i="141"/>
  <c r="AG49" i="141"/>
  <c r="AG51" i="141"/>
  <c r="AF59" i="141"/>
  <c r="S61" i="141"/>
  <c r="BA61" i="141"/>
  <c r="T64" i="141"/>
  <c r="S5" i="141"/>
  <c r="AM5" i="141"/>
  <c r="T6" i="141"/>
  <c r="AN6" i="141"/>
  <c r="Y7" i="141"/>
  <c r="M22" i="141"/>
  <c r="AA22" i="141"/>
  <c r="K22" i="141"/>
  <c r="AA33" i="141"/>
  <c r="AA34" i="141"/>
  <c r="AF35" i="141"/>
  <c r="M46" i="141"/>
  <c r="AT46" i="141"/>
  <c r="S47" i="141"/>
  <c r="AT47" i="141"/>
  <c r="AH49" i="141"/>
  <c r="AM59" i="141"/>
  <c r="T61" i="141"/>
  <c r="BB61" i="141"/>
  <c r="Z64" i="141"/>
  <c r="Z7" i="141"/>
  <c r="AF33" i="141"/>
  <c r="AG34" i="141"/>
  <c r="AM35" i="141"/>
  <c r="AV38" i="141"/>
  <c r="T38" i="141"/>
  <c r="AU38" i="141"/>
  <c r="S38" i="141"/>
  <c r="AN38" i="141"/>
  <c r="M38" i="141"/>
  <c r="AO38" i="141"/>
  <c r="AV49" i="141"/>
  <c r="AF49" i="141"/>
  <c r="L49" i="141"/>
  <c r="AU49" i="141"/>
  <c r="AA49" i="141"/>
  <c r="K49" i="141"/>
  <c r="AO49" i="141"/>
  <c r="Y49" i="141"/>
  <c r="AM49" i="141"/>
  <c r="AU51" i="141"/>
  <c r="S51" i="141"/>
  <c r="AO51" i="141"/>
  <c r="R51" i="141"/>
  <c r="AH51" i="141"/>
  <c r="L51" i="141"/>
  <c r="AV51" i="141"/>
  <c r="BB59" i="141"/>
  <c r="AH59" i="141"/>
  <c r="R59" i="141"/>
  <c r="BA59" i="141"/>
  <c r="AG59" i="141"/>
  <c r="M59" i="141"/>
  <c r="AU59" i="141"/>
  <c r="AA59" i="141"/>
  <c r="K59" i="141"/>
  <c r="AN59" i="141"/>
  <c r="Z61" i="141"/>
  <c r="BC61" i="141"/>
  <c r="AA64" i="141"/>
  <c r="Z6" i="141"/>
  <c r="K7" i="141"/>
  <c r="AA7" i="141"/>
  <c r="K9" i="141"/>
  <c r="AN33" i="141"/>
  <c r="T33" i="141"/>
  <c r="BC33" i="141"/>
  <c r="AM33" i="141"/>
  <c r="S33" i="141"/>
  <c r="BA33" i="141"/>
  <c r="AG33" i="141"/>
  <c r="M33" i="141"/>
  <c r="AH33" i="141"/>
  <c r="BC34" i="141"/>
  <c r="AM34" i="141"/>
  <c r="S34" i="141"/>
  <c r="BB34" i="141"/>
  <c r="AH34" i="141"/>
  <c r="R34" i="141"/>
  <c r="AV34" i="141"/>
  <c r="AF34" i="141"/>
  <c r="L34" i="141"/>
  <c r="AN34" i="141"/>
  <c r="BB35" i="141"/>
  <c r="AH35" i="141"/>
  <c r="R35" i="141"/>
  <c r="BA35" i="141"/>
  <c r="AG35" i="141"/>
  <c r="M35" i="141"/>
  <c r="AU35" i="141"/>
  <c r="AA35" i="141"/>
  <c r="K35" i="141"/>
  <c r="AN35" i="141"/>
  <c r="K38" i="141"/>
  <c r="BB38" i="141"/>
  <c r="M49" i="141"/>
  <c r="AN49" i="141"/>
  <c r="K51" i="141"/>
  <c r="BB51" i="141"/>
  <c r="L59" i="141"/>
  <c r="AO59" i="141"/>
  <c r="AG61" i="141"/>
  <c r="AH64" i="141"/>
  <c r="Z5" i="141"/>
  <c r="K6" i="141"/>
  <c r="AA6" i="141"/>
  <c r="L7" i="141"/>
  <c r="AF7" i="141"/>
  <c r="L9" i="141"/>
  <c r="K33" i="141"/>
  <c r="AO33" i="141"/>
  <c r="K34" i="141"/>
  <c r="AO34" i="141"/>
  <c r="L35" i="141"/>
  <c r="AO35" i="141"/>
  <c r="L38" i="141"/>
  <c r="BC38" i="141"/>
  <c r="Z46" i="141"/>
  <c r="Z47" i="141"/>
  <c r="R49" i="141"/>
  <c r="AT49" i="141"/>
  <c r="M51" i="141"/>
  <c r="BC51" i="141"/>
  <c r="S59" i="141"/>
  <c r="AT59" i="141"/>
  <c r="AH61" i="141"/>
  <c r="AU64" i="141"/>
  <c r="T19" i="141"/>
  <c r="AN19" i="141"/>
  <c r="T20" i="141"/>
  <c r="AN20" i="141"/>
  <c r="Z36" i="141"/>
  <c r="AT36" i="141"/>
  <c r="AN39" i="141"/>
  <c r="AV40" i="141"/>
  <c r="Z48" i="141"/>
  <c r="AT48" i="141"/>
  <c r="T50" i="141"/>
  <c r="AU50" i="141"/>
  <c r="Z60" i="141"/>
  <c r="AT60" i="141"/>
  <c r="T62" i="141"/>
  <c r="AN62" i="141"/>
  <c r="S63" i="141"/>
  <c r="AO63" i="141"/>
  <c r="Z19" i="141"/>
  <c r="Z20" i="141"/>
  <c r="L24" i="141"/>
  <c r="L36" i="141"/>
  <c r="AF36" i="141"/>
  <c r="L39" i="141"/>
  <c r="AA40" i="141"/>
  <c r="L48" i="141"/>
  <c r="AF48" i="141"/>
  <c r="Z50" i="141"/>
  <c r="L60" i="141"/>
  <c r="AF60" i="141"/>
  <c r="Z62" i="141"/>
  <c r="AT62" i="141"/>
  <c r="Y63" i="141"/>
  <c r="AV63" i="141"/>
  <c r="Z63" i="141"/>
  <c r="AT5" i="140"/>
  <c r="Y8" i="140"/>
  <c r="T8" i="140"/>
  <c r="AU51" i="140"/>
  <c r="S51" i="140"/>
  <c r="AN51" i="140"/>
  <c r="M51" i="140"/>
  <c r="AH51" i="140"/>
  <c r="L51" i="140"/>
  <c r="AV51" i="140"/>
  <c r="K5" i="140"/>
  <c r="AA5" i="140"/>
  <c r="AU5" i="140"/>
  <c r="L6" i="140"/>
  <c r="AF6" i="140"/>
  <c r="M7" i="140"/>
  <c r="AH7" i="140"/>
  <c r="K8" i="140"/>
  <c r="Z19" i="140"/>
  <c r="AV19" i="140"/>
  <c r="R20" i="140"/>
  <c r="S22" i="140"/>
  <c r="S33" i="140"/>
  <c r="AU33" i="140"/>
  <c r="T34" i="140"/>
  <c r="AU34" i="140"/>
  <c r="T35" i="140"/>
  <c r="BA35" i="140"/>
  <c r="AV38" i="140"/>
  <c r="T38" i="140"/>
  <c r="AO38" i="140"/>
  <c r="R38" i="140"/>
  <c r="AN38" i="140"/>
  <c r="M38" i="140"/>
  <c r="AU38" i="140"/>
  <c r="AG50" i="140"/>
  <c r="K51" i="140"/>
  <c r="BB51" i="140"/>
  <c r="AM59" i="140"/>
  <c r="AF62" i="140"/>
  <c r="BC62" i="140"/>
  <c r="AO64" i="140"/>
  <c r="R64" i="140"/>
  <c r="AH64" i="140"/>
  <c r="L64" i="140"/>
  <c r="AG64" i="140"/>
  <c r="K64" i="140"/>
  <c r="AV64" i="140"/>
  <c r="L5" i="140"/>
  <c r="AF5" i="140"/>
  <c r="AV5" i="140"/>
  <c r="M6" i="140"/>
  <c r="AG6" i="140"/>
  <c r="R7" i="140"/>
  <c r="L8" i="140"/>
  <c r="K10" i="140"/>
  <c r="AA19" i="140"/>
  <c r="S20" i="140"/>
  <c r="T22" i="140"/>
  <c r="Y33" i="140"/>
  <c r="AV33" i="140"/>
  <c r="Y34" i="140"/>
  <c r="BB34" i="140"/>
  <c r="Y35" i="140"/>
  <c r="BC35" i="140"/>
  <c r="K38" i="140"/>
  <c r="BB38" i="140"/>
  <c r="BC46" i="140"/>
  <c r="AM46" i="140"/>
  <c r="S46" i="140"/>
  <c r="BA46" i="140"/>
  <c r="AG46" i="140"/>
  <c r="M46" i="140"/>
  <c r="AV46" i="140"/>
  <c r="AF46" i="140"/>
  <c r="L46" i="140"/>
  <c r="AN46" i="140"/>
  <c r="BB47" i="140"/>
  <c r="AH47" i="140"/>
  <c r="R47" i="140"/>
  <c r="AV47" i="140"/>
  <c r="AF47" i="140"/>
  <c r="L47" i="140"/>
  <c r="AU47" i="140"/>
  <c r="AA47" i="140"/>
  <c r="K47" i="140"/>
  <c r="AN47" i="140"/>
  <c r="R51" i="140"/>
  <c r="BC51" i="140"/>
  <c r="BB59" i="140"/>
  <c r="AH59" i="140"/>
  <c r="R59" i="140"/>
  <c r="AV59" i="140"/>
  <c r="AF59" i="140"/>
  <c r="L59" i="140"/>
  <c r="AU59" i="140"/>
  <c r="AA59" i="140"/>
  <c r="K59" i="140"/>
  <c r="AN59" i="140"/>
  <c r="AG62" i="140"/>
  <c r="M64" i="140"/>
  <c r="BB64" i="140"/>
  <c r="M5" i="140"/>
  <c r="AG5" i="140"/>
  <c r="R6" i="140"/>
  <c r="AH6" i="140"/>
  <c r="M8" i="140"/>
  <c r="AO19" i="140"/>
  <c r="Y19" i="140"/>
  <c r="AN19" i="140"/>
  <c r="T19" i="140"/>
  <c r="AF19" i="140"/>
  <c r="Z20" i="140"/>
  <c r="Y22" i="140"/>
  <c r="BC50" i="140"/>
  <c r="AA50" i="140"/>
  <c r="K50" i="140"/>
  <c r="AV50" i="140"/>
  <c r="Y50" i="140"/>
  <c r="AU50" i="140"/>
  <c r="T50" i="140"/>
  <c r="AN50" i="140"/>
  <c r="T51" i="140"/>
  <c r="AU62" i="140"/>
  <c r="AA62" i="140"/>
  <c r="K62" i="140"/>
  <c r="AO62" i="140"/>
  <c r="Y62" i="140"/>
  <c r="AN62" i="140"/>
  <c r="T62" i="140"/>
  <c r="AH62" i="140"/>
  <c r="R5" i="140"/>
  <c r="AH5" i="140"/>
  <c r="S6" i="140"/>
  <c r="AM6" i="140"/>
  <c r="Y7" i="140"/>
  <c r="R8" i="140"/>
  <c r="M10" i="140"/>
  <c r="K19" i="140"/>
  <c r="AG19" i="140"/>
  <c r="AF20" i="140"/>
  <c r="Z22" i="140"/>
  <c r="S23" i="140"/>
  <c r="R23" i="140"/>
  <c r="AA33" i="140"/>
  <c r="AA34" i="140"/>
  <c r="AG35" i="140"/>
  <c r="S38" i="140"/>
  <c r="R46" i="140"/>
  <c r="AT46" i="140"/>
  <c r="S47" i="140"/>
  <c r="AT47" i="140"/>
  <c r="L50" i="140"/>
  <c r="AO50" i="140"/>
  <c r="Z51" i="140"/>
  <c r="S59" i="140"/>
  <c r="AT59" i="140"/>
  <c r="L62" i="140"/>
  <c r="AM62" i="140"/>
  <c r="T64" i="140"/>
  <c r="S5" i="140"/>
  <c r="AM5" i="140"/>
  <c r="S8" i="140"/>
  <c r="AA20" i="140"/>
  <c r="AO20" i="140"/>
  <c r="Y20" i="140"/>
  <c r="AN20" i="140"/>
  <c r="T20" i="140"/>
  <c r="AG20" i="140"/>
  <c r="M50" i="140"/>
  <c r="BB50" i="140"/>
  <c r="AA51" i="140"/>
  <c r="M62" i="140"/>
  <c r="AT62" i="140"/>
  <c r="T5" i="140"/>
  <c r="AN5" i="140"/>
  <c r="Y6" i="140"/>
  <c r="AO6" i="140"/>
  <c r="T7" i="140"/>
  <c r="AA7" i="140"/>
  <c r="Z8" i="140"/>
  <c r="M19" i="140"/>
  <c r="AM19" i="140"/>
  <c r="K20" i="140"/>
  <c r="AH20" i="140"/>
  <c r="AN33" i="140"/>
  <c r="T33" i="140"/>
  <c r="BB33" i="140"/>
  <c r="AH33" i="140"/>
  <c r="R33" i="140"/>
  <c r="BA33" i="140"/>
  <c r="AG33" i="140"/>
  <c r="M33" i="140"/>
  <c r="AM33" i="140"/>
  <c r="BC34" i="140"/>
  <c r="AM34" i="140"/>
  <c r="S34" i="140"/>
  <c r="BA34" i="140"/>
  <c r="AG34" i="140"/>
  <c r="M34" i="140"/>
  <c r="AV34" i="140"/>
  <c r="AF34" i="140"/>
  <c r="L34" i="140"/>
  <c r="AN34" i="140"/>
  <c r="BB35" i="140"/>
  <c r="AH35" i="140"/>
  <c r="R35" i="140"/>
  <c r="AV35" i="140"/>
  <c r="AF35" i="140"/>
  <c r="L35" i="140"/>
  <c r="AU35" i="140"/>
  <c r="AA35" i="140"/>
  <c r="K35" i="140"/>
  <c r="AN35" i="140"/>
  <c r="R50" i="140"/>
  <c r="AG51" i="140"/>
  <c r="R62" i="140"/>
  <c r="AV62" i="140"/>
  <c r="Y5" i="140"/>
  <c r="Z6" i="140"/>
  <c r="AA8" i="140"/>
  <c r="R19" i="140"/>
  <c r="AT19" i="140"/>
  <c r="L20" i="140"/>
  <c r="AM20" i="140"/>
  <c r="R22" i="140"/>
  <c r="L22" i="140"/>
  <c r="AA22" i="140"/>
  <c r="K22" i="140"/>
  <c r="S50" i="140"/>
  <c r="AO51" i="140"/>
  <c r="S62" i="140"/>
  <c r="BA62" i="140"/>
  <c r="Y21" i="140"/>
  <c r="Z36" i="140"/>
  <c r="AT36" i="140"/>
  <c r="Y37" i="140"/>
  <c r="AV37" i="140"/>
  <c r="Z48" i="140"/>
  <c r="AT48" i="140"/>
  <c r="Y49" i="140"/>
  <c r="AO49" i="140"/>
  <c r="Z60" i="140"/>
  <c r="AT60" i="140"/>
  <c r="Y61" i="140"/>
  <c r="AO61" i="140"/>
  <c r="S63" i="140"/>
  <c r="AO63" i="140"/>
  <c r="Z21" i="140"/>
  <c r="K24" i="140"/>
  <c r="K36" i="140"/>
  <c r="AA36" i="140"/>
  <c r="Z37" i="140"/>
  <c r="Z49" i="140"/>
  <c r="AT49" i="140"/>
  <c r="Z61" i="140"/>
  <c r="AT61" i="140"/>
  <c r="T63" i="140"/>
  <c r="AU63" i="140"/>
  <c r="Z63" i="140"/>
  <c r="BB64" i="139"/>
  <c r="Z64" i="139"/>
  <c r="AV64" i="139"/>
  <c r="T64" i="139"/>
  <c r="AU64" i="139"/>
  <c r="S64" i="139"/>
  <c r="AO64" i="139"/>
  <c r="R64" i="139"/>
  <c r="AN64" i="139"/>
  <c r="M64" i="139"/>
  <c r="AH64" i="139"/>
  <c r="L64" i="139"/>
  <c r="AG64" i="139"/>
  <c r="K64" i="139"/>
  <c r="Z5" i="139"/>
  <c r="K6" i="139"/>
  <c r="AA6" i="139"/>
  <c r="L7" i="139"/>
  <c r="AG7" i="139"/>
  <c r="Y8" i="139"/>
  <c r="T8" i="139"/>
  <c r="S19" i="139"/>
  <c r="M20" i="139"/>
  <c r="AM20" i="139"/>
  <c r="T33" i="139"/>
  <c r="AU33" i="139"/>
  <c r="T34" i="139"/>
  <c r="AU34" i="139"/>
  <c r="T35" i="139"/>
  <c r="BB35" i="139"/>
  <c r="Y46" i="139"/>
  <c r="BC46" i="139"/>
  <c r="Y47" i="139"/>
  <c r="BC47" i="139"/>
  <c r="AA64" i="139"/>
  <c r="L6" i="139"/>
  <c r="AF6" i="139"/>
  <c r="M7" i="139"/>
  <c r="AH7" i="139"/>
  <c r="R20" i="139"/>
  <c r="L22" i="139"/>
  <c r="AA22" i="139"/>
  <c r="K22" i="139"/>
  <c r="S23" i="139"/>
  <c r="R23" i="139"/>
  <c r="Y33" i="139"/>
  <c r="AV33" i="139"/>
  <c r="Y34" i="139"/>
  <c r="BC34" i="139"/>
  <c r="Y35" i="139"/>
  <c r="BC35" i="139"/>
  <c r="BC64" i="139"/>
  <c r="M6" i="139"/>
  <c r="AG6" i="139"/>
  <c r="R7" i="139"/>
  <c r="Z35" i="139"/>
  <c r="R6" i="139"/>
  <c r="AH6" i="139"/>
  <c r="S7" i="139"/>
  <c r="L10" i="139"/>
  <c r="AO19" i="139"/>
  <c r="Y19" i="139"/>
  <c r="AN19" i="139"/>
  <c r="T19" i="139"/>
  <c r="AF19" i="139"/>
  <c r="Z20" i="139"/>
  <c r="R22" i="139"/>
  <c r="L23" i="139"/>
  <c r="AA33" i="139"/>
  <c r="AA34" i="139"/>
  <c r="AH35" i="139"/>
  <c r="AU38" i="139"/>
  <c r="S38" i="139"/>
  <c r="AO38" i="139"/>
  <c r="R38" i="139"/>
  <c r="AN38" i="139"/>
  <c r="M38" i="139"/>
  <c r="AV38" i="139"/>
  <c r="AM46" i="139"/>
  <c r="AM47" i="139"/>
  <c r="Z6" i="139"/>
  <c r="S6" i="139"/>
  <c r="AM6" i="139"/>
  <c r="Y7" i="139"/>
  <c r="M10" i="139"/>
  <c r="AA20" i="139"/>
  <c r="S22" i="139"/>
  <c r="M23" i="139"/>
  <c r="AF33" i="139"/>
  <c r="AM34" i="139"/>
  <c r="AM35" i="139"/>
  <c r="BB46" i="139"/>
  <c r="AH46" i="139"/>
  <c r="R46" i="139"/>
  <c r="BA46" i="139"/>
  <c r="AG46" i="139"/>
  <c r="M46" i="139"/>
  <c r="AV46" i="139"/>
  <c r="AF46" i="139"/>
  <c r="L46" i="139"/>
  <c r="AN46" i="139"/>
  <c r="BA47" i="139"/>
  <c r="AG47" i="139"/>
  <c r="M47" i="139"/>
  <c r="AV47" i="139"/>
  <c r="AF47" i="139"/>
  <c r="L47" i="139"/>
  <c r="AU47" i="139"/>
  <c r="AA47" i="139"/>
  <c r="K47" i="139"/>
  <c r="AN47" i="139"/>
  <c r="T6" i="139"/>
  <c r="AN6" i="139"/>
  <c r="Z7" i="139"/>
  <c r="AO20" i="139"/>
  <c r="Y20" i="139"/>
  <c r="AN20" i="139"/>
  <c r="T20" i="139"/>
  <c r="AF20" i="139"/>
  <c r="T22" i="139"/>
  <c r="T23" i="139"/>
  <c r="BC33" i="139"/>
  <c r="AM33" i="139"/>
  <c r="S33" i="139"/>
  <c r="BB33" i="139"/>
  <c r="AH33" i="139"/>
  <c r="R33" i="139"/>
  <c r="BA33" i="139"/>
  <c r="AG33" i="139"/>
  <c r="M33" i="139"/>
  <c r="AN33" i="139"/>
  <c r="BB34" i="139"/>
  <c r="AH34" i="139"/>
  <c r="R34" i="139"/>
  <c r="BA34" i="139"/>
  <c r="AG34" i="139"/>
  <c r="M34" i="139"/>
  <c r="AV34" i="139"/>
  <c r="AF34" i="139"/>
  <c r="L34" i="139"/>
  <c r="AN34" i="139"/>
  <c r="BA35" i="139"/>
  <c r="AG35" i="139"/>
  <c r="M35" i="139"/>
  <c r="AV35" i="139"/>
  <c r="AF35" i="139"/>
  <c r="L35" i="139"/>
  <c r="AU35" i="139"/>
  <c r="AA35" i="139"/>
  <c r="K35" i="139"/>
  <c r="AN35" i="139"/>
  <c r="AO59" i="139"/>
  <c r="Y59" i="139"/>
  <c r="AN59" i="139"/>
  <c r="T59" i="139"/>
  <c r="BC59" i="139"/>
  <c r="AM59" i="139"/>
  <c r="S59" i="139"/>
  <c r="BB59" i="139"/>
  <c r="AH59" i="139"/>
  <c r="R59" i="139"/>
  <c r="BA59" i="139"/>
  <c r="AG59" i="139"/>
  <c r="M59" i="139"/>
  <c r="AV59" i="139"/>
  <c r="AF59" i="139"/>
  <c r="L59" i="139"/>
  <c r="AU59" i="139"/>
  <c r="AA59" i="139"/>
  <c r="K59" i="139"/>
  <c r="Y6" i="139"/>
  <c r="T7" i="139"/>
  <c r="AA7" i="139"/>
  <c r="Y21" i="139"/>
  <c r="Z36" i="139"/>
  <c r="AT36" i="139"/>
  <c r="Y37" i="139"/>
  <c r="AV37" i="139"/>
  <c r="Z48" i="139"/>
  <c r="AT48" i="139"/>
  <c r="Y49" i="139"/>
  <c r="AO49" i="139"/>
  <c r="T50" i="139"/>
  <c r="AU50" i="139"/>
  <c r="L51" i="139"/>
  <c r="AH51" i="139"/>
  <c r="Z60" i="139"/>
  <c r="AT60" i="139"/>
  <c r="Y61" i="139"/>
  <c r="AO61" i="139"/>
  <c r="T62" i="139"/>
  <c r="AN62" i="139"/>
  <c r="S63" i="139"/>
  <c r="AO63" i="139"/>
  <c r="Z21" i="139"/>
  <c r="K24" i="139"/>
  <c r="Z37" i="139"/>
  <c r="Z49" i="139"/>
  <c r="AT49" i="139"/>
  <c r="Y50" i="139"/>
  <c r="AV50" i="139"/>
  <c r="M51" i="139"/>
  <c r="AN51" i="139"/>
  <c r="Z61" i="139"/>
  <c r="AT61" i="139"/>
  <c r="Y62" i="139"/>
  <c r="AO62" i="139"/>
  <c r="T63" i="139"/>
  <c r="AU63" i="139"/>
  <c r="Z50" i="139"/>
  <c r="R51" i="139"/>
  <c r="AO51" i="139"/>
  <c r="Z62" i="139"/>
  <c r="AT62" i="139"/>
  <c r="Y63" i="139"/>
  <c r="AV63" i="139"/>
  <c r="S51" i="139"/>
  <c r="AU51" i="139"/>
  <c r="Z63" i="139"/>
  <c r="BB63" i="139"/>
  <c r="T51" i="139"/>
  <c r="AV51" i="139"/>
  <c r="BC63" i="139"/>
  <c r="Z51" i="139"/>
  <c r="BB51" i="139"/>
  <c r="L63" i="139"/>
  <c r="AG63" i="139"/>
  <c r="AA51" i="139"/>
  <c r="M63" i="139"/>
  <c r="AH63" i="139"/>
  <c r="Z5" i="138"/>
  <c r="AT5" i="138"/>
  <c r="K6" i="138"/>
  <c r="AA6" i="138"/>
  <c r="L7" i="138"/>
  <c r="AG7" i="138"/>
  <c r="Z19" i="138"/>
  <c r="R21" i="138"/>
  <c r="T22" i="138"/>
  <c r="L33" i="138"/>
  <c r="AT33" i="138"/>
  <c r="R34" i="138"/>
  <c r="AT34" i="138"/>
  <c r="S35" i="138"/>
  <c r="AT35" i="138"/>
  <c r="AA46" i="138"/>
  <c r="AG47" i="138"/>
  <c r="AU51" i="138"/>
  <c r="S51" i="138"/>
  <c r="AN51" i="138"/>
  <c r="M51" i="138"/>
  <c r="AH51" i="138"/>
  <c r="L51" i="138"/>
  <c r="AV51" i="138"/>
  <c r="AG59" i="138"/>
  <c r="AF62" i="138"/>
  <c r="AO64" i="138"/>
  <c r="R64" i="138"/>
  <c r="AH64" i="138"/>
  <c r="L64" i="138"/>
  <c r="AG64" i="138"/>
  <c r="K64" i="138"/>
  <c r="AV64" i="138"/>
  <c r="L6" i="138"/>
  <c r="AF6" i="138"/>
  <c r="AA8" i="138"/>
  <c r="K8" i="138"/>
  <c r="T8" i="138"/>
  <c r="S21" i="138"/>
  <c r="Y22" i="138"/>
  <c r="AV38" i="138"/>
  <c r="T38" i="138"/>
  <c r="AO38" i="138"/>
  <c r="R38" i="138"/>
  <c r="AN38" i="138"/>
  <c r="M38" i="138"/>
  <c r="AU38" i="138"/>
  <c r="M6" i="138"/>
  <c r="AG6" i="138"/>
  <c r="L8" i="138"/>
  <c r="L9" i="138"/>
  <c r="AU19" i="138"/>
  <c r="AA19" i="138"/>
  <c r="K19" i="138"/>
  <c r="AN19" i="138"/>
  <c r="T19" i="138"/>
  <c r="AG19" i="138"/>
  <c r="T21" i="138"/>
  <c r="Z22" i="138"/>
  <c r="S23" i="138"/>
  <c r="R23" i="138"/>
  <c r="Y33" i="138"/>
  <c r="AV33" i="138"/>
  <c r="Y34" i="138"/>
  <c r="BB34" i="138"/>
  <c r="Y35" i="138"/>
  <c r="BC35" i="138"/>
  <c r="K38" i="138"/>
  <c r="BB38" i="138"/>
  <c r="BC46" i="138"/>
  <c r="AM46" i="138"/>
  <c r="S46" i="138"/>
  <c r="BA46" i="138"/>
  <c r="AG46" i="138"/>
  <c r="M46" i="138"/>
  <c r="AV46" i="138"/>
  <c r="AF46" i="138"/>
  <c r="L46" i="138"/>
  <c r="AN46" i="138"/>
  <c r="BB47" i="138"/>
  <c r="AH47" i="138"/>
  <c r="R47" i="138"/>
  <c r="AV47" i="138"/>
  <c r="AF47" i="138"/>
  <c r="L47" i="138"/>
  <c r="AU47" i="138"/>
  <c r="AA47" i="138"/>
  <c r="K47" i="138"/>
  <c r="AN47" i="138"/>
  <c r="BB59" i="138"/>
  <c r="AH59" i="138"/>
  <c r="R59" i="138"/>
  <c r="AV59" i="138"/>
  <c r="AF59" i="138"/>
  <c r="L59" i="138"/>
  <c r="AU59" i="138"/>
  <c r="AA59" i="138"/>
  <c r="K59" i="138"/>
  <c r="AN59" i="138"/>
  <c r="AU62" i="138"/>
  <c r="AA62" i="138"/>
  <c r="K62" i="138"/>
  <c r="AO62" i="138"/>
  <c r="Y62" i="138"/>
  <c r="AN62" i="138"/>
  <c r="T62" i="138"/>
  <c r="AH62" i="138"/>
  <c r="R6" i="138"/>
  <c r="AH6" i="138"/>
  <c r="S7" i="138"/>
  <c r="M8" i="138"/>
  <c r="K9" i="138"/>
  <c r="L19" i="138"/>
  <c r="AH19" i="138"/>
  <c r="Z21" i="138"/>
  <c r="K23" i="138"/>
  <c r="Z33" i="138"/>
  <c r="BC33" i="138"/>
  <c r="Z34" i="138"/>
  <c r="Z35" i="138"/>
  <c r="L38" i="138"/>
  <c r="BC38" i="138"/>
  <c r="K46" i="138"/>
  <c r="AO46" i="138"/>
  <c r="M47" i="138"/>
  <c r="AO47" i="138"/>
  <c r="BC50" i="138"/>
  <c r="AA50" i="138"/>
  <c r="K50" i="138"/>
  <c r="AV50" i="138"/>
  <c r="Y50" i="138"/>
  <c r="AU50" i="138"/>
  <c r="T50" i="138"/>
  <c r="AN50" i="138"/>
  <c r="T51" i="138"/>
  <c r="M59" i="138"/>
  <c r="AO59" i="138"/>
  <c r="L62" i="138"/>
  <c r="AM62" i="138"/>
  <c r="Z6" i="138"/>
  <c r="R5" i="138"/>
  <c r="AH5" i="138"/>
  <c r="S6" i="138"/>
  <c r="AM6" i="138"/>
  <c r="T7" i="138"/>
  <c r="R8" i="138"/>
  <c r="M9" i="138"/>
  <c r="M19" i="138"/>
  <c r="AM19" i="138"/>
  <c r="AA20" i="138"/>
  <c r="K20" i="138"/>
  <c r="AN20" i="138"/>
  <c r="T20" i="138"/>
  <c r="AG20" i="138"/>
  <c r="AA21" i="138"/>
  <c r="L23" i="138"/>
  <c r="AA33" i="138"/>
  <c r="AA34" i="138"/>
  <c r="AG35" i="138"/>
  <c r="S38" i="138"/>
  <c r="R46" i="138"/>
  <c r="AT46" i="138"/>
  <c r="S47" i="138"/>
  <c r="AT47" i="138"/>
  <c r="L50" i="138"/>
  <c r="AO50" i="138"/>
  <c r="Z51" i="138"/>
  <c r="S59" i="138"/>
  <c r="AT59" i="138"/>
  <c r="M62" i="138"/>
  <c r="AT62" i="138"/>
  <c r="Z64" i="138"/>
  <c r="L65" i="138"/>
  <c r="T6" i="138"/>
  <c r="AN6" i="138"/>
  <c r="AF21" i="138"/>
  <c r="L21" i="138"/>
  <c r="Y21" i="138"/>
  <c r="AG21" i="138"/>
  <c r="R22" i="138"/>
  <c r="L22" i="138"/>
  <c r="AA22" i="138"/>
  <c r="K22" i="138"/>
  <c r="Z38" i="138"/>
  <c r="Y6" i="138"/>
  <c r="Z7" i="138"/>
  <c r="AA7" i="138"/>
  <c r="Y8" i="138"/>
  <c r="S9" i="138"/>
  <c r="S19" i="138"/>
  <c r="AT19" i="138"/>
  <c r="K21" i="138"/>
  <c r="AH21" i="138"/>
  <c r="M22" i="138"/>
  <c r="T23" i="138"/>
  <c r="AN33" i="138"/>
  <c r="T33" i="138"/>
  <c r="BB33" i="138"/>
  <c r="AH33" i="138"/>
  <c r="R33" i="138"/>
  <c r="BA33" i="138"/>
  <c r="AG33" i="138"/>
  <c r="M33" i="138"/>
  <c r="AM33" i="138"/>
  <c r="BC34" i="138"/>
  <c r="AM34" i="138"/>
  <c r="S34" i="138"/>
  <c r="BA34" i="138"/>
  <c r="AG34" i="138"/>
  <c r="M34" i="138"/>
  <c r="AV34" i="138"/>
  <c r="AF34" i="138"/>
  <c r="L34" i="138"/>
  <c r="AN34" i="138"/>
  <c r="BB35" i="138"/>
  <c r="AH35" i="138"/>
  <c r="R35" i="138"/>
  <c r="AV35" i="138"/>
  <c r="AF35" i="138"/>
  <c r="L35" i="138"/>
  <c r="AU35" i="138"/>
  <c r="AA35" i="138"/>
  <c r="K35" i="138"/>
  <c r="AN35" i="138"/>
  <c r="AA38" i="138"/>
  <c r="Y46" i="138"/>
  <c r="BB46" i="138"/>
  <c r="Y47" i="138"/>
  <c r="BC47" i="138"/>
  <c r="Y59" i="138"/>
  <c r="BC59" i="138"/>
  <c r="S62" i="138"/>
  <c r="BA62" i="138"/>
  <c r="Z36" i="138"/>
  <c r="AT36" i="138"/>
  <c r="Y37" i="138"/>
  <c r="AV37" i="138"/>
  <c r="Z48" i="138"/>
  <c r="AT48" i="138"/>
  <c r="Y49" i="138"/>
  <c r="AO49" i="138"/>
  <c r="Z60" i="138"/>
  <c r="AT60" i="138"/>
  <c r="Y61" i="138"/>
  <c r="AO61" i="138"/>
  <c r="S63" i="138"/>
  <c r="AO63" i="138"/>
  <c r="Z37" i="138"/>
  <c r="BB37" i="138"/>
  <c r="Z49" i="138"/>
  <c r="AT49" i="138"/>
  <c r="Z61" i="138"/>
  <c r="AT61" i="138"/>
  <c r="T63" i="138"/>
  <c r="AU63" i="138"/>
  <c r="M24" i="138"/>
  <c r="L37" i="138"/>
  <c r="AG37" i="138"/>
  <c r="Z63" i="138"/>
  <c r="AG38" i="137"/>
  <c r="K38" i="137"/>
  <c r="BB38" i="137"/>
  <c r="Z38" i="137"/>
  <c r="AU38" i="137"/>
  <c r="S38" i="137"/>
  <c r="AO38" i="137"/>
  <c r="R38" i="137"/>
  <c r="AN38" i="137"/>
  <c r="M38" i="137"/>
  <c r="L5" i="137"/>
  <c r="AF5" i="137"/>
  <c r="AV5" i="137"/>
  <c r="M6" i="137"/>
  <c r="AG6" i="137"/>
  <c r="S8" i="137"/>
  <c r="R21" i="137"/>
  <c r="Z33" i="137"/>
  <c r="L38" i="137"/>
  <c r="AF33" i="137"/>
  <c r="T38" i="137"/>
  <c r="AO47" i="137"/>
  <c r="Y47" i="137"/>
  <c r="BC47" i="137"/>
  <c r="AM47" i="137"/>
  <c r="S47" i="137"/>
  <c r="BA47" i="137"/>
  <c r="AG47" i="137"/>
  <c r="M47" i="137"/>
  <c r="AV47" i="137"/>
  <c r="AF47" i="137"/>
  <c r="L47" i="137"/>
  <c r="AU47" i="137"/>
  <c r="AA47" i="137"/>
  <c r="K47" i="137"/>
  <c r="AH6" i="137"/>
  <c r="M9" i="137"/>
  <c r="R5" i="137"/>
  <c r="AH5" i="137"/>
  <c r="S6" i="137"/>
  <c r="AM6" i="137"/>
  <c r="Y8" i="137"/>
  <c r="K9" i="137"/>
  <c r="Z21" i="137"/>
  <c r="Y22" i="137"/>
  <c r="S22" i="137"/>
  <c r="M22" i="137"/>
  <c r="AA22" i="137"/>
  <c r="K22" i="137"/>
  <c r="AN33" i="137"/>
  <c r="AO35" i="137"/>
  <c r="Y35" i="137"/>
  <c r="BC35" i="137"/>
  <c r="AM35" i="137"/>
  <c r="S35" i="137"/>
  <c r="BA35" i="137"/>
  <c r="AG35" i="137"/>
  <c r="M35" i="137"/>
  <c r="AV35" i="137"/>
  <c r="AF35" i="137"/>
  <c r="L35" i="137"/>
  <c r="AU35" i="137"/>
  <c r="AA35" i="137"/>
  <c r="K35" i="137"/>
  <c r="AA38" i="137"/>
  <c r="R47" i="137"/>
  <c r="AO59" i="137"/>
  <c r="Y59" i="137"/>
  <c r="BC59" i="137"/>
  <c r="AM59" i="137"/>
  <c r="S59" i="137"/>
  <c r="BA59" i="137"/>
  <c r="AG59" i="137"/>
  <c r="M59" i="137"/>
  <c r="AV59" i="137"/>
  <c r="AF59" i="137"/>
  <c r="L59" i="137"/>
  <c r="AU59" i="137"/>
  <c r="AA59" i="137"/>
  <c r="K59" i="137"/>
  <c r="S5" i="137"/>
  <c r="AM5" i="137"/>
  <c r="T6" i="137"/>
  <c r="AN6" i="137"/>
  <c r="Z8" i="137"/>
  <c r="L9" i="137"/>
  <c r="AF21" i="137"/>
  <c r="AT33" i="137"/>
  <c r="AH38" i="137"/>
  <c r="T47" i="137"/>
  <c r="R6" i="137"/>
  <c r="T5" i="137"/>
  <c r="AN5" i="137"/>
  <c r="Y6" i="137"/>
  <c r="AO6" i="137"/>
  <c r="Z7" i="137"/>
  <c r="K8" i="137"/>
  <c r="AA8" i="137"/>
  <c r="R9" i="137"/>
  <c r="R22" i="137"/>
  <c r="T35" i="137"/>
  <c r="AV38" i="137"/>
  <c r="Z47" i="137"/>
  <c r="T59" i="137"/>
  <c r="AH63" i="137"/>
  <c r="M63" i="137"/>
  <c r="BC63" i="137"/>
  <c r="AA63" i="137"/>
  <c r="K63" i="137"/>
  <c r="AV63" i="137"/>
  <c r="Y63" i="137"/>
  <c r="AU63" i="137"/>
  <c r="T63" i="137"/>
  <c r="AO63" i="137"/>
  <c r="S63" i="137"/>
  <c r="BB64" i="137"/>
  <c r="Z64" i="137"/>
  <c r="AU64" i="137"/>
  <c r="S64" i="137"/>
  <c r="AN64" i="137"/>
  <c r="M64" i="137"/>
  <c r="AH64" i="137"/>
  <c r="L64" i="137"/>
  <c r="AG64" i="137"/>
  <c r="K64" i="137"/>
  <c r="AU33" i="137"/>
  <c r="AA33" i="137"/>
  <c r="K33" i="137"/>
  <c r="AO33" i="137"/>
  <c r="Y33" i="137"/>
  <c r="BC33" i="137"/>
  <c r="AM33" i="137"/>
  <c r="S33" i="137"/>
  <c r="BB33" i="137"/>
  <c r="AH33" i="137"/>
  <c r="R33" i="137"/>
  <c r="BA33" i="137"/>
  <c r="AG33" i="137"/>
  <c r="M33" i="137"/>
  <c r="BC38" i="137"/>
  <c r="AH47" i="137"/>
  <c r="Z6" i="137"/>
  <c r="Z5" i="137"/>
  <c r="K6" i="137"/>
  <c r="AA6" i="137"/>
  <c r="M8" i="137"/>
  <c r="T9" i="137"/>
  <c r="S21" i="137"/>
  <c r="AG21" i="137"/>
  <c r="M21" i="137"/>
  <c r="AA21" i="137"/>
  <c r="K21" i="137"/>
  <c r="Y21" i="137"/>
  <c r="L33" i="137"/>
  <c r="AN47" i="137"/>
  <c r="T19" i="137"/>
  <c r="AN19" i="137"/>
  <c r="T20" i="137"/>
  <c r="AN20" i="137"/>
  <c r="R23" i="137"/>
  <c r="L34" i="137"/>
  <c r="AF34" i="137"/>
  <c r="AV34" i="137"/>
  <c r="Z36" i="137"/>
  <c r="AT36" i="137"/>
  <c r="Y37" i="137"/>
  <c r="AV37" i="137"/>
  <c r="AN39" i="137"/>
  <c r="AV40" i="137"/>
  <c r="L46" i="137"/>
  <c r="AF46" i="137"/>
  <c r="AV46" i="137"/>
  <c r="Z48" i="137"/>
  <c r="AT48" i="137"/>
  <c r="Y49" i="137"/>
  <c r="AO49" i="137"/>
  <c r="T50" i="137"/>
  <c r="AU50" i="137"/>
  <c r="L51" i="137"/>
  <c r="AH51" i="137"/>
  <c r="Z60" i="137"/>
  <c r="AT60" i="137"/>
  <c r="Y61" i="137"/>
  <c r="AO61" i="137"/>
  <c r="T62" i="137"/>
  <c r="AN62" i="137"/>
  <c r="AG34" i="137"/>
  <c r="BA34" i="137"/>
  <c r="Z37" i="137"/>
  <c r="BB37" i="137"/>
  <c r="M46" i="137"/>
  <c r="AG46" i="137"/>
  <c r="BA46" i="137"/>
  <c r="Z49" i="137"/>
  <c r="AT49" i="137"/>
  <c r="M51" i="137"/>
  <c r="AN51" i="137"/>
  <c r="AU60" i="137"/>
  <c r="Z61" i="137"/>
  <c r="AT61" i="137"/>
  <c r="Y62" i="137"/>
  <c r="AO62" i="137"/>
  <c r="Z19" i="137"/>
  <c r="AT19" i="137"/>
  <c r="Z20" i="137"/>
  <c r="R34" i="137"/>
  <c r="AH34" i="137"/>
  <c r="BB34" i="137"/>
  <c r="K37" i="137"/>
  <c r="AA37" i="137"/>
  <c r="BC37" i="137"/>
  <c r="R46" i="137"/>
  <c r="AH46" i="137"/>
  <c r="BB46" i="137"/>
  <c r="AF48" i="137"/>
  <c r="AV48" i="137"/>
  <c r="K49" i="137"/>
  <c r="AA49" i="137"/>
  <c r="AU49" i="137"/>
  <c r="Z50" i="137"/>
  <c r="BB50" i="137"/>
  <c r="R51" i="137"/>
  <c r="AO51" i="137"/>
  <c r="K52" i="137"/>
  <c r="L60" i="137"/>
  <c r="AF60" i="137"/>
  <c r="AV60" i="137"/>
  <c r="K61" i="137"/>
  <c r="AA61" i="137"/>
  <c r="AU61" i="137"/>
  <c r="Z62" i="137"/>
  <c r="AT62" i="137"/>
  <c r="L19" i="137"/>
  <c r="AF19" i="137"/>
  <c r="L20" i="137"/>
  <c r="AF20" i="137"/>
  <c r="T34" i="137"/>
  <c r="AN34" i="137"/>
  <c r="R36" i="137"/>
  <c r="AH36" i="137"/>
  <c r="M37" i="137"/>
  <c r="AH37" i="137"/>
  <c r="Z39" i="137"/>
  <c r="AH40" i="137"/>
  <c r="T46" i="137"/>
  <c r="AN46" i="137"/>
  <c r="R48" i="137"/>
  <c r="AH48" i="137"/>
  <c r="M49" i="137"/>
  <c r="AG49" i="137"/>
  <c r="L50" i="137"/>
  <c r="AG50" i="137"/>
  <c r="T51" i="137"/>
  <c r="AV51" i="137"/>
  <c r="R60" i="137"/>
  <c r="AH60" i="137"/>
  <c r="BB60" i="137"/>
  <c r="M61" i="137"/>
  <c r="AG61" i="137"/>
  <c r="BA61" i="137"/>
  <c r="L62" i="137"/>
  <c r="AF62" i="137"/>
  <c r="AV62" i="137"/>
  <c r="Z34" i="137"/>
  <c r="AT34" i="137"/>
  <c r="S37" i="137"/>
  <c r="Z46" i="137"/>
  <c r="AT46" i="137"/>
  <c r="AA51" i="137"/>
  <c r="T60" i="137"/>
  <c r="AN60" i="137"/>
  <c r="S61" i="137"/>
  <c r="AM61" i="137"/>
  <c r="R62" i="137"/>
  <c r="AH62" i="137"/>
  <c r="AO64" i="136"/>
  <c r="R64" i="136"/>
  <c r="AN64" i="136"/>
  <c r="M64" i="136"/>
  <c r="AG64" i="136"/>
  <c r="K64" i="136"/>
  <c r="AV64" i="136"/>
  <c r="Y6" i="136"/>
  <c r="AO6" i="136"/>
  <c r="Z7" i="136"/>
  <c r="K8" i="136"/>
  <c r="AA8" i="136"/>
  <c r="L9" i="136"/>
  <c r="T21" i="136"/>
  <c r="L23" i="136"/>
  <c r="AF33" i="136"/>
  <c r="AG34" i="136"/>
  <c r="AM35" i="136"/>
  <c r="T37" i="136"/>
  <c r="AV38" i="136"/>
  <c r="T38" i="136"/>
  <c r="AU38" i="136"/>
  <c r="S38" i="136"/>
  <c r="AN38" i="136"/>
  <c r="M38" i="136"/>
  <c r="AO38" i="136"/>
  <c r="T46" i="136"/>
  <c r="AU46" i="136"/>
  <c r="T47" i="136"/>
  <c r="AV47" i="136"/>
  <c r="AV49" i="136"/>
  <c r="AF49" i="136"/>
  <c r="L49" i="136"/>
  <c r="AU49" i="136"/>
  <c r="AA49" i="136"/>
  <c r="K49" i="136"/>
  <c r="AO49" i="136"/>
  <c r="Y49" i="136"/>
  <c r="AM49" i="136"/>
  <c r="T51" i="136"/>
  <c r="T59" i="136"/>
  <c r="AV59" i="136"/>
  <c r="AV61" i="136"/>
  <c r="AF61" i="136"/>
  <c r="L61" i="136"/>
  <c r="AU61" i="136"/>
  <c r="AA61" i="136"/>
  <c r="K61" i="136"/>
  <c r="AO61" i="136"/>
  <c r="Y61" i="136"/>
  <c r="AM61" i="136"/>
  <c r="L64" i="136"/>
  <c r="BB64" i="136"/>
  <c r="AN33" i="136"/>
  <c r="T33" i="136"/>
  <c r="BC33" i="136"/>
  <c r="AM33" i="136"/>
  <c r="S33" i="136"/>
  <c r="BA33" i="136"/>
  <c r="AG33" i="136"/>
  <c r="M33" i="136"/>
  <c r="BC34" i="136"/>
  <c r="AM34" i="136"/>
  <c r="S34" i="136"/>
  <c r="BB34" i="136"/>
  <c r="AH34" i="136"/>
  <c r="R34" i="136"/>
  <c r="AV34" i="136"/>
  <c r="AF34" i="136"/>
  <c r="L34" i="136"/>
  <c r="AN34" i="136"/>
  <c r="BB35" i="136"/>
  <c r="AH35" i="136"/>
  <c r="R35" i="136"/>
  <c r="BA35" i="136"/>
  <c r="AG35" i="136"/>
  <c r="M35" i="136"/>
  <c r="AU35" i="136"/>
  <c r="AA35" i="136"/>
  <c r="K35" i="136"/>
  <c r="AN35" i="136"/>
  <c r="L52" i="136"/>
  <c r="K52" i="136"/>
  <c r="S64" i="136"/>
  <c r="BC64" i="136"/>
  <c r="L8" i="136"/>
  <c r="Z5" i="136"/>
  <c r="K6" i="136"/>
  <c r="AA6" i="136"/>
  <c r="L7" i="136"/>
  <c r="AF7" i="136"/>
  <c r="M8" i="136"/>
  <c r="R9" i="136"/>
  <c r="AG21" i="136"/>
  <c r="R22" i="136"/>
  <c r="M22" i="136"/>
  <c r="AA22" i="136"/>
  <c r="K22" i="136"/>
  <c r="S23" i="136"/>
  <c r="K33" i="136"/>
  <c r="AO33" i="136"/>
  <c r="K34" i="136"/>
  <c r="AO34" i="136"/>
  <c r="L35" i="136"/>
  <c r="AO35" i="136"/>
  <c r="AH37" i="136"/>
  <c r="L38" i="136"/>
  <c r="BC38" i="136"/>
  <c r="Z46" i="136"/>
  <c r="Z47" i="136"/>
  <c r="R49" i="136"/>
  <c r="AT49" i="136"/>
  <c r="AA51" i="136"/>
  <c r="M52" i="136"/>
  <c r="Z59" i="136"/>
  <c r="R61" i="136"/>
  <c r="AT61" i="136"/>
  <c r="T64" i="136"/>
  <c r="Z8" i="136"/>
  <c r="Z6" i="136"/>
  <c r="L6" i="136"/>
  <c r="AF6" i="136"/>
  <c r="R8" i="136"/>
  <c r="S9" i="136"/>
  <c r="L33" i="136"/>
  <c r="AT33" i="136"/>
  <c r="M34" i="136"/>
  <c r="AT34" i="136"/>
  <c r="S35" i="136"/>
  <c r="AT35" i="136"/>
  <c r="AA46" i="136"/>
  <c r="AF47" i="136"/>
  <c r="AG51" i="136"/>
  <c r="AF59" i="136"/>
  <c r="Z64" i="136"/>
  <c r="M6" i="136"/>
  <c r="AG6" i="136"/>
  <c r="S8" i="136"/>
  <c r="AF21" i="136"/>
  <c r="L21" i="136"/>
  <c r="AA21" i="136"/>
  <c r="K21" i="136"/>
  <c r="Y21" i="136"/>
  <c r="R33" i="136"/>
  <c r="AU33" i="136"/>
  <c r="T34" i="136"/>
  <c r="AU34" i="136"/>
  <c r="T35" i="136"/>
  <c r="AV35" i="136"/>
  <c r="AG37" i="136"/>
  <c r="L37" i="136"/>
  <c r="BC37" i="136"/>
  <c r="AA37" i="136"/>
  <c r="K37" i="136"/>
  <c r="AV37" i="136"/>
  <c r="Y37" i="136"/>
  <c r="AO37" i="136"/>
  <c r="AG46" i="136"/>
  <c r="AM47" i="136"/>
  <c r="AM59" i="136"/>
  <c r="AA64" i="136"/>
  <c r="T8" i="136"/>
  <c r="Y33" i="136"/>
  <c r="AV33" i="136"/>
  <c r="Y34" i="136"/>
  <c r="BA34" i="136"/>
  <c r="Y35" i="136"/>
  <c r="BC35" i="136"/>
  <c r="BC46" i="136"/>
  <c r="AM46" i="136"/>
  <c r="S46" i="136"/>
  <c r="BB46" i="136"/>
  <c r="AH46" i="136"/>
  <c r="R46" i="136"/>
  <c r="AV46" i="136"/>
  <c r="AF46" i="136"/>
  <c r="L46" i="136"/>
  <c r="AN46" i="136"/>
  <c r="BB47" i="136"/>
  <c r="AH47" i="136"/>
  <c r="R47" i="136"/>
  <c r="BA47" i="136"/>
  <c r="AG47" i="136"/>
  <c r="M47" i="136"/>
  <c r="AU47" i="136"/>
  <c r="AA47" i="136"/>
  <c r="K47" i="136"/>
  <c r="AN47" i="136"/>
  <c r="AU51" i="136"/>
  <c r="S51" i="136"/>
  <c r="AO51" i="136"/>
  <c r="R51" i="136"/>
  <c r="AH51" i="136"/>
  <c r="L51" i="136"/>
  <c r="AV51" i="136"/>
  <c r="BB59" i="136"/>
  <c r="AH59" i="136"/>
  <c r="R59" i="136"/>
  <c r="BA59" i="136"/>
  <c r="AG59" i="136"/>
  <c r="M59" i="136"/>
  <c r="AU59" i="136"/>
  <c r="AA59" i="136"/>
  <c r="K59" i="136"/>
  <c r="AN59" i="136"/>
  <c r="AH64" i="136"/>
  <c r="S6" i="136"/>
  <c r="AM6" i="136"/>
  <c r="Y8" i="136"/>
  <c r="L10" i="136"/>
  <c r="R21" i="136"/>
  <c r="T23" i="136"/>
  <c r="R23" i="136"/>
  <c r="Z33" i="136"/>
  <c r="BB33" i="136"/>
  <c r="Z34" i="136"/>
  <c r="Z35" i="136"/>
  <c r="R37" i="136"/>
  <c r="BB37" i="136"/>
  <c r="K46" i="136"/>
  <c r="AO46" i="136"/>
  <c r="L47" i="136"/>
  <c r="AO47" i="136"/>
  <c r="K51" i="136"/>
  <c r="BB51" i="136"/>
  <c r="L59" i="136"/>
  <c r="AO59" i="136"/>
  <c r="AU64" i="136"/>
  <c r="T19" i="136"/>
  <c r="AN19" i="136"/>
  <c r="T20" i="136"/>
  <c r="AN20" i="136"/>
  <c r="Z36" i="136"/>
  <c r="AT36" i="136"/>
  <c r="AN39" i="136"/>
  <c r="AV40" i="136"/>
  <c r="Z48" i="136"/>
  <c r="AT48" i="136"/>
  <c r="T50" i="136"/>
  <c r="AU50" i="136"/>
  <c r="Z60" i="136"/>
  <c r="AT60" i="136"/>
  <c r="T62" i="136"/>
  <c r="AN62" i="136"/>
  <c r="S63" i="136"/>
  <c r="AO63" i="136"/>
  <c r="Z19" i="136"/>
  <c r="AT19" i="136"/>
  <c r="Z20" i="136"/>
  <c r="Z50" i="136"/>
  <c r="BB50" i="136"/>
  <c r="Z62" i="136"/>
  <c r="AT62" i="136"/>
  <c r="AV63" i="136"/>
  <c r="K19" i="136"/>
  <c r="AA19" i="136"/>
  <c r="K20" i="136"/>
  <c r="AA20" i="136"/>
  <c r="M24" i="136"/>
  <c r="M36" i="136"/>
  <c r="AG36" i="136"/>
  <c r="M39" i="136"/>
  <c r="AG40" i="136"/>
  <c r="M48" i="136"/>
  <c r="AG48" i="136"/>
  <c r="K50" i="136"/>
  <c r="AA50" i="136"/>
  <c r="M60" i="136"/>
  <c r="AG60" i="136"/>
  <c r="K62" i="136"/>
  <c r="AA62" i="136"/>
  <c r="Z63" i="136"/>
  <c r="S5" i="135"/>
  <c r="AM5" i="135"/>
  <c r="T6" i="135"/>
  <c r="AO6" i="135"/>
  <c r="K7" i="135"/>
  <c r="AG7" i="135"/>
  <c r="Y8" i="135"/>
  <c r="S8" i="135"/>
  <c r="Z19" i="135"/>
  <c r="Z34" i="135"/>
  <c r="Y6" i="135"/>
  <c r="L7" i="135"/>
  <c r="AA20" i="135"/>
  <c r="K20" i="135"/>
  <c r="AO20" i="135"/>
  <c r="Y20" i="135"/>
  <c r="AN20" i="135"/>
  <c r="T20" i="135"/>
  <c r="AM20" i="135"/>
  <c r="S20" i="135"/>
  <c r="AH34" i="135"/>
  <c r="AM6" i="135"/>
  <c r="Z6" i="135"/>
  <c r="M7" i="135"/>
  <c r="AT34" i="135"/>
  <c r="BB51" i="135"/>
  <c r="Z51" i="135"/>
  <c r="AV51" i="135"/>
  <c r="T51" i="135"/>
  <c r="AU51" i="135"/>
  <c r="S51" i="135"/>
  <c r="AO51" i="135"/>
  <c r="R51" i="135"/>
  <c r="AN51" i="135"/>
  <c r="M51" i="135"/>
  <c r="AH51" i="135"/>
  <c r="L51" i="135"/>
  <c r="AG51" i="135"/>
  <c r="K51" i="135"/>
  <c r="Z5" i="135"/>
  <c r="AT5" i="135"/>
  <c r="K6" i="135"/>
  <c r="AA6" i="135"/>
  <c r="S7" i="135"/>
  <c r="M10" i="135"/>
  <c r="M20" i="135"/>
  <c r="BB34" i="135"/>
  <c r="AA51" i="135"/>
  <c r="T7" i="135"/>
  <c r="AH7" i="135"/>
  <c r="R7" i="135"/>
  <c r="K5" i="135"/>
  <c r="AA5" i="135"/>
  <c r="L6" i="135"/>
  <c r="AF6" i="135"/>
  <c r="Y7" i="135"/>
  <c r="K10" i="135"/>
  <c r="AU19" i="135"/>
  <c r="AA19" i="135"/>
  <c r="K19" i="135"/>
  <c r="AO19" i="135"/>
  <c r="Y19" i="135"/>
  <c r="AN19" i="135"/>
  <c r="T19" i="135"/>
  <c r="AM19" i="135"/>
  <c r="S19" i="135"/>
  <c r="AT19" i="135"/>
  <c r="R20" i="135"/>
  <c r="AO46" i="135"/>
  <c r="Y46" i="135"/>
  <c r="AN46" i="135"/>
  <c r="T46" i="135"/>
  <c r="BC46" i="135"/>
  <c r="AM46" i="135"/>
  <c r="S46" i="135"/>
  <c r="BB46" i="135"/>
  <c r="AH46" i="135"/>
  <c r="R46" i="135"/>
  <c r="BA46" i="135"/>
  <c r="AG46" i="135"/>
  <c r="M46" i="135"/>
  <c r="AV46" i="135"/>
  <c r="AF46" i="135"/>
  <c r="L46" i="135"/>
  <c r="AU46" i="135"/>
  <c r="AA46" i="135"/>
  <c r="K46" i="135"/>
  <c r="BC51" i="135"/>
  <c r="M6" i="135"/>
  <c r="AG6" i="135"/>
  <c r="Z7" i="135"/>
  <c r="R6" i="135"/>
  <c r="AH6" i="135"/>
  <c r="AA7" i="135"/>
  <c r="AO34" i="135"/>
  <c r="Y34" i="135"/>
  <c r="AN34" i="135"/>
  <c r="T34" i="135"/>
  <c r="BC34" i="135"/>
  <c r="AM34" i="135"/>
  <c r="S34" i="135"/>
  <c r="BA34" i="135"/>
  <c r="AG34" i="135"/>
  <c r="M34" i="135"/>
  <c r="AV34" i="135"/>
  <c r="AF34" i="135"/>
  <c r="L34" i="135"/>
  <c r="AU34" i="135"/>
  <c r="AA34" i="135"/>
  <c r="K34" i="135"/>
  <c r="T21" i="135"/>
  <c r="Z22" i="135"/>
  <c r="M23" i="135"/>
  <c r="L33" i="135"/>
  <c r="AF33" i="135"/>
  <c r="AV33" i="135"/>
  <c r="Z35" i="135"/>
  <c r="AT35" i="135"/>
  <c r="Y36" i="135"/>
  <c r="AO36" i="135"/>
  <c r="L38" i="135"/>
  <c r="AH38" i="135"/>
  <c r="AH39" i="135"/>
  <c r="AU40" i="135"/>
  <c r="Z47" i="135"/>
  <c r="AT47" i="135"/>
  <c r="Y48" i="135"/>
  <c r="AO48" i="135"/>
  <c r="S50" i="135"/>
  <c r="AO50" i="135"/>
  <c r="Z59" i="135"/>
  <c r="AT59" i="135"/>
  <c r="Y60" i="135"/>
  <c r="AO60" i="135"/>
  <c r="S62" i="135"/>
  <c r="AM62" i="135"/>
  <c r="BC62" i="135"/>
  <c r="R63" i="135"/>
  <c r="AN63" i="135"/>
  <c r="AA64" i="135"/>
  <c r="BC64" i="135"/>
  <c r="R23" i="135"/>
  <c r="M33" i="135"/>
  <c r="AG33" i="135"/>
  <c r="BA33" i="135"/>
  <c r="Z36" i="135"/>
  <c r="AT36" i="135"/>
  <c r="M38" i="135"/>
  <c r="AN38" i="135"/>
  <c r="AN39" i="135"/>
  <c r="AV40" i="135"/>
  <c r="Z48" i="135"/>
  <c r="AT48" i="135"/>
  <c r="T50" i="135"/>
  <c r="AU50" i="135"/>
  <c r="Z60" i="135"/>
  <c r="AT60" i="135"/>
  <c r="T62" i="135"/>
  <c r="AN62" i="135"/>
  <c r="Z21" i="135"/>
  <c r="S23" i="135"/>
  <c r="K24" i="135"/>
  <c r="R33" i="135"/>
  <c r="AH33" i="135"/>
  <c r="BB33" i="135"/>
  <c r="L35" i="135"/>
  <c r="AF35" i="135"/>
  <c r="AV35" i="135"/>
  <c r="K36" i="135"/>
  <c r="AA36" i="135"/>
  <c r="AU36" i="135"/>
  <c r="Z37" i="135"/>
  <c r="R38" i="135"/>
  <c r="AO38" i="135"/>
  <c r="K39" i="135"/>
  <c r="AO39" i="135"/>
  <c r="Z40" i="135"/>
  <c r="BB40" i="135"/>
  <c r="L47" i="135"/>
  <c r="AF47" i="135"/>
  <c r="AV47" i="135"/>
  <c r="K48" i="135"/>
  <c r="AA48" i="135"/>
  <c r="AU48" i="135"/>
  <c r="Z49" i="135"/>
  <c r="AT49" i="135"/>
  <c r="Y50" i="135"/>
  <c r="AV50" i="135"/>
  <c r="L59" i="135"/>
  <c r="AF59" i="135"/>
  <c r="AV59" i="135"/>
  <c r="K60" i="135"/>
  <c r="AA60" i="135"/>
  <c r="AU60" i="135"/>
  <c r="Z61" i="135"/>
  <c r="AT61" i="135"/>
  <c r="Y62" i="135"/>
  <c r="AO62" i="135"/>
  <c r="T63" i="135"/>
  <c r="AU63" i="135"/>
  <c r="L64" i="135"/>
  <c r="AH64" i="135"/>
  <c r="Z50" i="135"/>
  <c r="BB50" i="135"/>
  <c r="Z62" i="135"/>
  <c r="AT62" i="135"/>
  <c r="R22" i="135"/>
  <c r="M24" i="135"/>
  <c r="T33" i="135"/>
  <c r="AN33" i="135"/>
  <c r="R35" i="135"/>
  <c r="AH35" i="135"/>
  <c r="M36" i="135"/>
  <c r="AG36" i="135"/>
  <c r="BA36" i="135"/>
  <c r="T38" i="135"/>
  <c r="AV38" i="135"/>
  <c r="M39" i="135"/>
  <c r="AV39" i="135"/>
  <c r="AG40" i="135"/>
  <c r="R47" i="135"/>
  <c r="AH47" i="135"/>
  <c r="M48" i="135"/>
  <c r="AG48" i="135"/>
  <c r="BA48" i="135"/>
  <c r="K50" i="135"/>
  <c r="AA50" i="135"/>
  <c r="BC50" i="135"/>
  <c r="R59" i="135"/>
  <c r="AH59" i="135"/>
  <c r="BB59" i="135"/>
  <c r="M60" i="135"/>
  <c r="AG60" i="135"/>
  <c r="BA60" i="135"/>
  <c r="K62" i="135"/>
  <c r="AA62" i="135"/>
  <c r="AU62" i="135"/>
  <c r="Z63" i="135"/>
  <c r="R64" i="135"/>
  <c r="K65" i="135"/>
  <c r="Y33" i="135"/>
  <c r="AO33" i="135"/>
  <c r="R36" i="135"/>
  <c r="AH36" i="135"/>
  <c r="Z38" i="135"/>
  <c r="BB38" i="135"/>
  <c r="Z39" i="135"/>
  <c r="AH40" i="135"/>
  <c r="R48" i="135"/>
  <c r="AH48" i="135"/>
  <c r="BB48" i="135"/>
  <c r="L50" i="135"/>
  <c r="AG50" i="135"/>
  <c r="R60" i="135"/>
  <c r="AH60" i="135"/>
  <c r="BB60" i="135"/>
  <c r="L62" i="135"/>
  <c r="AF62" i="135"/>
  <c r="AV62" i="135"/>
  <c r="L65" i="135"/>
  <c r="Z33" i="135"/>
  <c r="AT33" i="135"/>
  <c r="AA38" i="135"/>
  <c r="M50" i="135"/>
  <c r="AH50" i="135"/>
  <c r="S60" i="135"/>
  <c r="AM60" i="135"/>
  <c r="M62" i="135"/>
  <c r="AG62" i="135"/>
  <c r="L21" i="132"/>
  <c r="AH21" i="132"/>
  <c r="M21" i="132"/>
  <c r="M22" i="132"/>
  <c r="R21" i="132"/>
  <c r="R22" i="132"/>
  <c r="S21" i="132"/>
  <c r="S22" i="132"/>
  <c r="K24" i="132"/>
  <c r="AF21" i="132"/>
  <c r="T21" i="132"/>
  <c r="T22" i="132"/>
  <c r="K21" i="132"/>
  <c r="AG21" i="132"/>
  <c r="T9" i="132"/>
  <c r="K10" i="132"/>
  <c r="M10" i="132"/>
  <c r="L9" i="132"/>
  <c r="AG19" i="132"/>
  <c r="AH19" i="132"/>
  <c r="L19" i="132"/>
  <c r="AM19" i="132"/>
  <c r="M19" i="132"/>
  <c r="AT19" i="132"/>
  <c r="R19" i="132"/>
  <c r="AU19" i="132"/>
  <c r="K19" i="132"/>
  <c r="S19" i="132"/>
  <c r="AV19" i="132"/>
  <c r="Z19" i="132"/>
  <c r="Y8" i="132"/>
  <c r="Y7" i="132"/>
  <c r="R5" i="132"/>
  <c r="S5" i="132"/>
  <c r="Y6" i="132"/>
  <c r="T5" i="132"/>
  <c r="Z7" i="132"/>
  <c r="Z5" i="132"/>
  <c r="AF7" i="132"/>
  <c r="K7" i="132"/>
  <c r="AH7" i="132"/>
  <c r="AH5" i="132"/>
  <c r="AM5" i="132"/>
  <c r="L7" i="132"/>
  <c r="AN5" i="132"/>
  <c r="T7" i="132"/>
  <c r="Y34" i="132"/>
  <c r="T35" i="132"/>
  <c r="BB35" i="132"/>
  <c r="R36" i="132"/>
  <c r="AM36" i="132"/>
  <c r="T37" i="132"/>
  <c r="AA39" i="132"/>
  <c r="AO40" i="132"/>
  <c r="AG37" i="132"/>
  <c r="BB40" i="132"/>
  <c r="Z33" i="132"/>
  <c r="AH35" i="132"/>
  <c r="K37" i="132"/>
  <c r="AH37" i="132"/>
  <c r="AO39" i="132"/>
  <c r="Z40" i="132"/>
  <c r="BC40" i="132"/>
  <c r="AT33" i="132"/>
  <c r="AM35" i="132"/>
  <c r="AA36" i="132"/>
  <c r="AV36" i="132"/>
  <c r="L37" i="132"/>
  <c r="AN37" i="132"/>
  <c r="K39" i="132"/>
  <c r="AU39" i="132"/>
  <c r="AA40" i="132"/>
  <c r="R35" i="132"/>
  <c r="AO35" i="132"/>
  <c r="L36" i="132"/>
  <c r="AG36" i="132"/>
  <c r="BB36" i="132"/>
  <c r="R37" i="132"/>
  <c r="AU37" i="132"/>
  <c r="M39" i="132"/>
  <c r="BB39" i="132"/>
  <c r="AH40" i="132"/>
  <c r="L49" i="132"/>
  <c r="AH49" i="132"/>
  <c r="AA48" i="132"/>
  <c r="BA48" i="132"/>
  <c r="M49" i="132"/>
  <c r="AM49" i="132"/>
  <c r="AH50" i="132"/>
  <c r="AM47" i="132"/>
  <c r="K48" i="132"/>
  <c r="AF48" i="132"/>
  <c r="BB48" i="132"/>
  <c r="R49" i="132"/>
  <c r="AN49" i="132"/>
  <c r="K50" i="132"/>
  <c r="AN50" i="132"/>
  <c r="K52" i="132"/>
  <c r="S49" i="132"/>
  <c r="AO47" i="132"/>
  <c r="M48" i="132"/>
  <c r="AH48" i="132"/>
  <c r="T49" i="132"/>
  <c r="AV49" i="132"/>
  <c r="M50" i="132"/>
  <c r="BC50" i="132"/>
  <c r="AU49" i="132"/>
  <c r="R47" i="132"/>
  <c r="BB47" i="132"/>
  <c r="R48" i="132"/>
  <c r="AM48" i="132"/>
  <c r="AA49" i="132"/>
  <c r="BA49" i="132"/>
  <c r="R50" i="132"/>
  <c r="AF49" i="132"/>
  <c r="BB49" i="132"/>
  <c r="K49" i="132"/>
  <c r="AG49" i="132"/>
  <c r="BC49" i="132"/>
  <c r="K60" i="132"/>
  <c r="L60" i="132"/>
  <c r="AM60" i="132"/>
  <c r="AH61" i="132"/>
  <c r="AG62" i="132"/>
  <c r="AU64" i="132"/>
  <c r="AH60" i="132"/>
  <c r="AO64" i="132"/>
  <c r="AO59" i="132"/>
  <c r="M60" i="132"/>
  <c r="AN60" i="132"/>
  <c r="L61" i="132"/>
  <c r="AM61" i="132"/>
  <c r="K62" i="132"/>
  <c r="AH62" i="132"/>
  <c r="K63" i="132"/>
  <c r="AV64" i="132"/>
  <c r="AO60" i="132"/>
  <c r="S59" i="132"/>
  <c r="BC59" i="132"/>
  <c r="S60" i="132"/>
  <c r="BA60" i="132"/>
  <c r="R61" i="132"/>
  <c r="AV61" i="132"/>
  <c r="M62" i="132"/>
  <c r="AU62" i="132"/>
  <c r="M63" i="132"/>
  <c r="R64" i="132"/>
  <c r="R60" i="132"/>
  <c r="BB64" i="132"/>
  <c r="T59" i="132"/>
  <c r="T60" i="132"/>
  <c r="BB60" i="132"/>
  <c r="S61" i="132"/>
  <c r="BA61" i="132"/>
  <c r="R62" i="132"/>
  <c r="AV62" i="132"/>
  <c r="AA63" i="132"/>
  <c r="S64" i="132"/>
  <c r="AO60" i="133"/>
  <c r="BA60" i="133"/>
  <c r="BB60" i="133"/>
  <c r="BA61" i="133"/>
  <c r="M60" i="133"/>
  <c r="L62" i="133"/>
  <c r="T60" i="133"/>
  <c r="L61" i="133"/>
  <c r="S62" i="133"/>
  <c r="Y60" i="133"/>
  <c r="M61" i="133"/>
  <c r="BC62" i="133"/>
  <c r="AF60" i="133"/>
  <c r="M49" i="133"/>
  <c r="S49" i="133"/>
  <c r="AN49" i="133"/>
  <c r="K51" i="133"/>
  <c r="R48" i="133"/>
  <c r="AU49" i="133"/>
  <c r="T51" i="133"/>
  <c r="AV48" i="133"/>
  <c r="L50" i="133"/>
  <c r="AV51" i="133"/>
  <c r="AG51" i="133"/>
  <c r="BA48" i="133"/>
  <c r="R50" i="133"/>
  <c r="Z39" i="133"/>
  <c r="AU33" i="133"/>
  <c r="R36" i="133"/>
  <c r="L38" i="133"/>
  <c r="AU39" i="133"/>
  <c r="AA39" i="133"/>
  <c r="AV33" i="133"/>
  <c r="S36" i="133"/>
  <c r="S38" i="133"/>
  <c r="AF36" i="133"/>
  <c r="AH38" i="133"/>
  <c r="AN36" i="133"/>
  <c r="AU38" i="133"/>
  <c r="K33" i="133"/>
  <c r="AU34" i="133"/>
  <c r="AO36" i="133"/>
  <c r="AG40" i="133"/>
  <c r="M21" i="133"/>
  <c r="R21" i="133"/>
  <c r="AA21" i="133"/>
  <c r="AG21" i="133"/>
  <c r="K6" i="133"/>
  <c r="AV19" i="133"/>
  <c r="AH20" i="133"/>
  <c r="M23" i="133"/>
  <c r="K37" i="133"/>
  <c r="AG37" i="133"/>
  <c r="S33" i="133"/>
  <c r="BC33" i="133"/>
  <c r="T36" i="133"/>
  <c r="AV36" i="133"/>
  <c r="L37" i="133"/>
  <c r="AH37" i="133"/>
  <c r="BB38" i="133"/>
  <c r="AG39" i="133"/>
  <c r="AU46" i="133"/>
  <c r="Y48" i="133"/>
  <c r="BB48" i="133"/>
  <c r="T49" i="133"/>
  <c r="AV49" i="133"/>
  <c r="AG50" i="133"/>
  <c r="AG60" i="133"/>
  <c r="AF61" i="133"/>
  <c r="AF62" i="133"/>
  <c r="AN63" i="133"/>
  <c r="L19" i="133"/>
  <c r="T21" i="133"/>
  <c r="Y33" i="133"/>
  <c r="Y36" i="133"/>
  <c r="BA36" i="133"/>
  <c r="M37" i="133"/>
  <c r="AN37" i="133"/>
  <c r="K38" i="133"/>
  <c r="AH39" i="133"/>
  <c r="AA40" i="133"/>
  <c r="AF48" i="133"/>
  <c r="Y49" i="133"/>
  <c r="BA49" i="133"/>
  <c r="AN50" i="133"/>
  <c r="AH60" i="133"/>
  <c r="AG61" i="133"/>
  <c r="AM62" i="133"/>
  <c r="BC63" i="133"/>
  <c r="R19" i="133"/>
  <c r="R37" i="133"/>
  <c r="AO37" i="133"/>
  <c r="AG48" i="133"/>
  <c r="AA49" i="133"/>
  <c r="BC49" i="133"/>
  <c r="AO50" i="133"/>
  <c r="L60" i="133"/>
  <c r="AN60" i="133"/>
  <c r="K61" i="133"/>
  <c r="AN61" i="133"/>
  <c r="AV62" i="133"/>
  <c r="S19" i="133"/>
  <c r="L20" i="133"/>
  <c r="K34" i="133"/>
  <c r="AG36" i="133"/>
  <c r="BC36" i="133"/>
  <c r="S37" i="133"/>
  <c r="AU37" i="133"/>
  <c r="AV39" i="133"/>
  <c r="AH48" i="133"/>
  <c r="AF49" i="133"/>
  <c r="AA37" i="133"/>
  <c r="AF19" i="133"/>
  <c r="R20" i="133"/>
  <c r="AH21" i="133"/>
  <c r="L24" i="133"/>
  <c r="AM33" i="133"/>
  <c r="T34" i="133"/>
  <c r="L36" i="133"/>
  <c r="AH36" i="133"/>
  <c r="T37" i="133"/>
  <c r="AV37" i="133"/>
  <c r="Z38" i="133"/>
  <c r="L39" i="133"/>
  <c r="BB39" i="133"/>
  <c r="AN40" i="133"/>
  <c r="K46" i="133"/>
  <c r="L48" i="133"/>
  <c r="AN48" i="133"/>
  <c r="K49" i="133"/>
  <c r="AG49" i="133"/>
  <c r="R60" i="133"/>
  <c r="AV60" i="133"/>
  <c r="L65" i="133"/>
  <c r="AH19" i="133"/>
  <c r="S20" i="133"/>
  <c r="K21" i="133"/>
  <c r="AO33" i="133"/>
  <c r="AA34" i="133"/>
  <c r="M36" i="133"/>
  <c r="AM36" i="133"/>
  <c r="Y37" i="133"/>
  <c r="BC37" i="133"/>
  <c r="AG38" i="133"/>
  <c r="M39" i="133"/>
  <c r="BC39" i="133"/>
  <c r="AO40" i="133"/>
  <c r="T46" i="133"/>
  <c r="M48" i="133"/>
  <c r="AO48" i="133"/>
  <c r="L49" i="133"/>
  <c r="AM49" i="133"/>
  <c r="K63" i="133"/>
  <c r="K10" i="133"/>
  <c r="K9" i="133"/>
  <c r="M9" i="133"/>
  <c r="R9" i="133"/>
  <c r="L7" i="133"/>
  <c r="AM5" i="133"/>
  <c r="K7" i="133"/>
  <c r="T6" i="133"/>
  <c r="S7" i="133"/>
  <c r="AA6" i="133"/>
  <c r="Y7" i="133"/>
  <c r="AN6" i="133"/>
  <c r="AA7" i="133"/>
  <c r="AF7" i="133"/>
  <c r="AT5" i="133"/>
  <c r="AT47" i="133"/>
  <c r="Z59" i="133"/>
  <c r="AT59" i="133"/>
  <c r="AO5" i="133"/>
  <c r="Y5" i="133"/>
  <c r="AN5" i="133"/>
  <c r="T5" i="133"/>
  <c r="AH5" i="133"/>
  <c r="R5" i="133"/>
  <c r="AG5" i="133"/>
  <c r="M5" i="133"/>
  <c r="AV5" i="133"/>
  <c r="AF5" i="133"/>
  <c r="L5" i="133"/>
  <c r="AU5" i="133"/>
  <c r="AA5" i="133"/>
  <c r="K5" i="133"/>
  <c r="AO35" i="133"/>
  <c r="Y35" i="133"/>
  <c r="AN35" i="133"/>
  <c r="T35" i="133"/>
  <c r="BC35" i="133"/>
  <c r="AM35" i="133"/>
  <c r="S35" i="133"/>
  <c r="BB35" i="133"/>
  <c r="AH35" i="133"/>
  <c r="R35" i="133"/>
  <c r="BA35" i="133"/>
  <c r="AG35" i="133"/>
  <c r="M35" i="133"/>
  <c r="AV35" i="133"/>
  <c r="AF35" i="133"/>
  <c r="L35" i="133"/>
  <c r="AU35" i="133"/>
  <c r="AA35" i="133"/>
  <c r="K35" i="133"/>
  <c r="S5" i="133"/>
  <c r="Y22" i="133"/>
  <c r="T22" i="133"/>
  <c r="S22" i="133"/>
  <c r="R22" i="133"/>
  <c r="M22" i="133"/>
  <c r="L22" i="133"/>
  <c r="AA22" i="133"/>
  <c r="K22" i="133"/>
  <c r="Z35" i="133"/>
  <c r="BB64" i="133"/>
  <c r="Z64" i="133"/>
  <c r="AV64" i="133"/>
  <c r="T64" i="133"/>
  <c r="AU64" i="133"/>
  <c r="S64" i="133"/>
  <c r="AO64" i="133"/>
  <c r="R64" i="133"/>
  <c r="AN64" i="133"/>
  <c r="M64" i="133"/>
  <c r="AH64" i="133"/>
  <c r="L64" i="133"/>
  <c r="AA64" i="133"/>
  <c r="AG64" i="133"/>
  <c r="K64" i="133"/>
  <c r="BC64" i="133"/>
  <c r="Z5" i="133"/>
  <c r="Z22" i="133"/>
  <c r="AT35" i="133"/>
  <c r="AO47" i="133"/>
  <c r="Y47" i="133"/>
  <c r="AN47" i="133"/>
  <c r="T47" i="133"/>
  <c r="BC47" i="133"/>
  <c r="AM47" i="133"/>
  <c r="S47" i="133"/>
  <c r="BB47" i="133"/>
  <c r="AH47" i="133"/>
  <c r="R47" i="133"/>
  <c r="BA47" i="133"/>
  <c r="AG47" i="133"/>
  <c r="M47" i="133"/>
  <c r="AV47" i="133"/>
  <c r="AF47" i="133"/>
  <c r="L47" i="133"/>
  <c r="AU47" i="133"/>
  <c r="AA47" i="133"/>
  <c r="K47" i="133"/>
  <c r="AO59" i="133"/>
  <c r="Y59" i="133"/>
  <c r="AN59" i="133"/>
  <c r="T59" i="133"/>
  <c r="BC59" i="133"/>
  <c r="AM59" i="133"/>
  <c r="S59" i="133"/>
  <c r="BB59" i="133"/>
  <c r="AH59" i="133"/>
  <c r="R59" i="133"/>
  <c r="BA59" i="133"/>
  <c r="AG59" i="133"/>
  <c r="M59" i="133"/>
  <c r="AV59" i="133"/>
  <c r="AF59" i="133"/>
  <c r="L59" i="133"/>
  <c r="AU59" i="133"/>
  <c r="AA59" i="133"/>
  <c r="K59" i="133"/>
  <c r="L6" i="133"/>
  <c r="AF6" i="133"/>
  <c r="M7" i="133"/>
  <c r="AG7" i="133"/>
  <c r="R8" i="133"/>
  <c r="S9" i="133"/>
  <c r="L10" i="133"/>
  <c r="T19" i="133"/>
  <c r="AN19" i="133"/>
  <c r="T20" i="133"/>
  <c r="AN20" i="133"/>
  <c r="Y21" i="133"/>
  <c r="R23" i="133"/>
  <c r="M33" i="133"/>
  <c r="AG33" i="133"/>
  <c r="BA33" i="133"/>
  <c r="L34" i="133"/>
  <c r="AF34" i="133"/>
  <c r="AV34" i="133"/>
  <c r="Z36" i="133"/>
  <c r="AT36" i="133"/>
  <c r="M38" i="133"/>
  <c r="AN38" i="133"/>
  <c r="AN39" i="133"/>
  <c r="AV40" i="133"/>
  <c r="L46" i="133"/>
  <c r="AF46" i="133"/>
  <c r="AV46" i="133"/>
  <c r="Z48" i="133"/>
  <c r="AT48" i="133"/>
  <c r="AO49" i="133"/>
  <c r="T50" i="133"/>
  <c r="AU50" i="133"/>
  <c r="L51" i="133"/>
  <c r="AH51" i="133"/>
  <c r="Z60" i="133"/>
  <c r="AT60" i="133"/>
  <c r="Y61" i="133"/>
  <c r="AO61" i="133"/>
  <c r="T62" i="133"/>
  <c r="AN62" i="133"/>
  <c r="S63" i="133"/>
  <c r="AO63" i="133"/>
  <c r="M6" i="133"/>
  <c r="AG6" i="133"/>
  <c r="R7" i="133"/>
  <c r="AH7" i="133"/>
  <c r="S8" i="133"/>
  <c r="M10" i="133"/>
  <c r="Y19" i="133"/>
  <c r="AO19" i="133"/>
  <c r="Y20" i="133"/>
  <c r="AO20" i="133"/>
  <c r="Z21" i="133"/>
  <c r="S23" i="133"/>
  <c r="K24" i="133"/>
  <c r="R33" i="133"/>
  <c r="AH33" i="133"/>
  <c r="BB33" i="133"/>
  <c r="M34" i="133"/>
  <c r="AG34" i="133"/>
  <c r="BA34" i="133"/>
  <c r="K36" i="133"/>
  <c r="AA36" i="133"/>
  <c r="Z37" i="133"/>
  <c r="R38" i="133"/>
  <c r="AO38" i="133"/>
  <c r="K39" i="133"/>
  <c r="Z40" i="133"/>
  <c r="M46" i="133"/>
  <c r="AG46" i="133"/>
  <c r="BA46" i="133"/>
  <c r="K48" i="133"/>
  <c r="AA48" i="133"/>
  <c r="AU48" i="133"/>
  <c r="Z49" i="133"/>
  <c r="AT49" i="133"/>
  <c r="Y50" i="133"/>
  <c r="AV50" i="133"/>
  <c r="M51" i="133"/>
  <c r="AN51" i="133"/>
  <c r="K60" i="133"/>
  <c r="AA60" i="133"/>
  <c r="AU60" i="133"/>
  <c r="Z61" i="133"/>
  <c r="AT61" i="133"/>
  <c r="Y62" i="133"/>
  <c r="AO62" i="133"/>
  <c r="T63" i="133"/>
  <c r="AU63" i="133"/>
  <c r="R6" i="133"/>
  <c r="AH6" i="133"/>
  <c r="T8" i="133"/>
  <c r="Z19" i="133"/>
  <c r="AT19" i="133"/>
  <c r="Z20" i="133"/>
  <c r="T23" i="133"/>
  <c r="R34" i="133"/>
  <c r="AH34" i="133"/>
  <c r="BB34" i="133"/>
  <c r="R46" i="133"/>
  <c r="AH46" i="133"/>
  <c r="BB46" i="133"/>
  <c r="Z50" i="133"/>
  <c r="BB50" i="133"/>
  <c r="R51" i="133"/>
  <c r="AO51" i="133"/>
  <c r="AU61" i="133"/>
  <c r="Z62" i="133"/>
  <c r="AT62" i="133"/>
  <c r="Y63" i="133"/>
  <c r="AV63" i="133"/>
  <c r="S6" i="133"/>
  <c r="AM6" i="133"/>
  <c r="T7" i="133"/>
  <c r="Y8" i="133"/>
  <c r="K19" i="133"/>
  <c r="AA19" i="133"/>
  <c r="AU19" i="133"/>
  <c r="K20" i="133"/>
  <c r="AA20" i="133"/>
  <c r="L21" i="133"/>
  <c r="AF21" i="133"/>
  <c r="M24" i="133"/>
  <c r="T33" i="133"/>
  <c r="AN33" i="133"/>
  <c r="S34" i="133"/>
  <c r="AM34" i="133"/>
  <c r="BC34" i="133"/>
  <c r="T38" i="133"/>
  <c r="AV38" i="133"/>
  <c r="S46" i="133"/>
  <c r="AM46" i="133"/>
  <c r="BC46" i="133"/>
  <c r="K50" i="133"/>
  <c r="AA50" i="133"/>
  <c r="BC50" i="133"/>
  <c r="S51" i="133"/>
  <c r="AU51" i="133"/>
  <c r="AV61" i="133"/>
  <c r="K62" i="133"/>
  <c r="AA62" i="133"/>
  <c r="AU62" i="133"/>
  <c r="Z63" i="133"/>
  <c r="BB63" i="133"/>
  <c r="K65" i="133"/>
  <c r="Z8" i="133"/>
  <c r="Y6" i="133"/>
  <c r="AO6" i="133"/>
  <c r="Z7" i="133"/>
  <c r="K8" i="133"/>
  <c r="AA8" i="133"/>
  <c r="M19" i="133"/>
  <c r="AG19" i="133"/>
  <c r="M20" i="133"/>
  <c r="AG20" i="133"/>
  <c r="K23" i="133"/>
  <c r="Z33" i="133"/>
  <c r="AT33" i="133"/>
  <c r="Y34" i="133"/>
  <c r="AO34" i="133"/>
  <c r="AA38" i="133"/>
  <c r="Y46" i="133"/>
  <c r="AO46" i="133"/>
  <c r="S48" i="133"/>
  <c r="AM48" i="133"/>
  <c r="R49" i="133"/>
  <c r="AH49" i="133"/>
  <c r="M50" i="133"/>
  <c r="AH50" i="133"/>
  <c r="Z51" i="133"/>
  <c r="BB51" i="133"/>
  <c r="S60" i="133"/>
  <c r="AM60" i="133"/>
  <c r="R61" i="133"/>
  <c r="AH61" i="133"/>
  <c r="BB61" i="133"/>
  <c r="M62" i="133"/>
  <c r="AG62" i="133"/>
  <c r="BA62" i="133"/>
  <c r="L63" i="133"/>
  <c r="AG63" i="133"/>
  <c r="Z6" i="133"/>
  <c r="L8" i="133"/>
  <c r="L23" i="133"/>
  <c r="Z34" i="133"/>
  <c r="AT34" i="133"/>
  <c r="Z46" i="133"/>
  <c r="AT46" i="133"/>
  <c r="AA51" i="133"/>
  <c r="AM61" i="133"/>
  <c r="R62" i="133"/>
  <c r="AH62" i="133"/>
  <c r="M63" i="133"/>
  <c r="AH63" i="133"/>
  <c r="AA8" i="132"/>
  <c r="L20" i="132"/>
  <c r="AH20" i="132"/>
  <c r="S23" i="132"/>
  <c r="R23" i="132"/>
  <c r="M23" i="132"/>
  <c r="AM33" i="132"/>
  <c r="AA51" i="132"/>
  <c r="Y5" i="132"/>
  <c r="AO5" i="132"/>
  <c r="K6" i="132"/>
  <c r="AG6" i="132"/>
  <c r="K8" i="132"/>
  <c r="M20" i="132"/>
  <c r="AM20" i="132"/>
  <c r="K23" i="132"/>
  <c r="T34" i="132"/>
  <c r="AF6" i="132"/>
  <c r="L6" i="132"/>
  <c r="R20" i="132"/>
  <c r="AN33" i="132"/>
  <c r="T33" i="132"/>
  <c r="BB33" i="132"/>
  <c r="AH33" i="132"/>
  <c r="R33" i="132"/>
  <c r="BA33" i="132"/>
  <c r="AG33" i="132"/>
  <c r="M33" i="132"/>
  <c r="AV33" i="132"/>
  <c r="AF33" i="132"/>
  <c r="L33" i="132"/>
  <c r="K5" i="132"/>
  <c r="R8" i="132"/>
  <c r="AT5" i="132"/>
  <c r="M6" i="132"/>
  <c r="L8" i="132"/>
  <c r="BB38" i="132"/>
  <c r="Z38" i="132"/>
  <c r="AV38" i="132"/>
  <c r="T38" i="132"/>
  <c r="AU38" i="132"/>
  <c r="S38" i="132"/>
  <c r="AO38" i="132"/>
  <c r="R38" i="132"/>
  <c r="AN38" i="132"/>
  <c r="M38" i="132"/>
  <c r="AH38" i="132"/>
  <c r="L38" i="132"/>
  <c r="AA5" i="132"/>
  <c r="R6" i="132"/>
  <c r="AM6" i="132"/>
  <c r="M8" i="132"/>
  <c r="S20" i="132"/>
  <c r="T23" i="132"/>
  <c r="K33" i="132"/>
  <c r="AU33" i="132"/>
  <c r="Z34" i="132"/>
  <c r="K38" i="132"/>
  <c r="L5" i="132"/>
  <c r="AF5" i="132"/>
  <c r="S6" i="132"/>
  <c r="AN6" i="132"/>
  <c r="AG7" i="132"/>
  <c r="M7" i="132"/>
  <c r="AA7" i="132"/>
  <c r="S8" i="132"/>
  <c r="S9" i="132"/>
  <c r="AO19" i="132"/>
  <c r="Y19" i="132"/>
  <c r="AN19" i="132"/>
  <c r="T19" i="132"/>
  <c r="AF19" i="132"/>
  <c r="Z20" i="132"/>
  <c r="S33" i="132"/>
  <c r="BC33" i="132"/>
  <c r="AH34" i="132"/>
  <c r="AA38" i="132"/>
  <c r="AN46" i="132"/>
  <c r="T46" i="132"/>
  <c r="BC46" i="132"/>
  <c r="AM46" i="132"/>
  <c r="S46" i="132"/>
  <c r="BB46" i="132"/>
  <c r="AH46" i="132"/>
  <c r="R46" i="132"/>
  <c r="BA46" i="132"/>
  <c r="AG46" i="132"/>
  <c r="M46" i="132"/>
  <c r="AV46" i="132"/>
  <c r="AF46" i="132"/>
  <c r="L46" i="132"/>
  <c r="AU46" i="132"/>
  <c r="AA46" i="132"/>
  <c r="K46" i="132"/>
  <c r="AA6" i="132"/>
  <c r="AV5" i="132"/>
  <c r="M5" i="132"/>
  <c r="AG5" i="132"/>
  <c r="T6" i="132"/>
  <c r="AO6" i="132"/>
  <c r="T8" i="132"/>
  <c r="L10" i="132"/>
  <c r="AA20" i="132"/>
  <c r="Y33" i="132"/>
  <c r="AG38" i="132"/>
  <c r="AO20" i="132"/>
  <c r="Y20" i="132"/>
  <c r="AN20" i="132"/>
  <c r="T20" i="132"/>
  <c r="AF20" i="132"/>
  <c r="BC38" i="132"/>
  <c r="AV51" i="132"/>
  <c r="T51" i="132"/>
  <c r="AU51" i="132"/>
  <c r="S51" i="132"/>
  <c r="AO51" i="132"/>
  <c r="R51" i="132"/>
  <c r="AN51" i="132"/>
  <c r="M51" i="132"/>
  <c r="AH51" i="132"/>
  <c r="L51" i="132"/>
  <c r="AG51" i="132"/>
  <c r="K51" i="132"/>
  <c r="Z6" i="132"/>
  <c r="Z8" i="132"/>
  <c r="K20" i="132"/>
  <c r="AG20" i="132"/>
  <c r="AA33" i="132"/>
  <c r="BC34" i="132"/>
  <c r="AM34" i="132"/>
  <c r="S34" i="132"/>
  <c r="BA34" i="132"/>
  <c r="AG34" i="132"/>
  <c r="M34" i="132"/>
  <c r="AV34" i="132"/>
  <c r="AF34" i="132"/>
  <c r="L34" i="132"/>
  <c r="AU34" i="132"/>
  <c r="AA34" i="132"/>
  <c r="K34" i="132"/>
  <c r="AT34" i="132"/>
  <c r="Z51" i="132"/>
  <c r="Z22" i="132"/>
  <c r="Z35" i="132"/>
  <c r="AT35" i="132"/>
  <c r="Z47" i="132"/>
  <c r="AT47" i="132"/>
  <c r="Z59" i="132"/>
  <c r="AT59" i="132"/>
  <c r="R63" i="132"/>
  <c r="AN63" i="132"/>
  <c r="AA64" i="132"/>
  <c r="BC64" i="132"/>
  <c r="Y21" i="132"/>
  <c r="K22" i="132"/>
  <c r="AA22" i="132"/>
  <c r="K35" i="132"/>
  <c r="AA35" i="132"/>
  <c r="AU35" i="132"/>
  <c r="Z36" i="132"/>
  <c r="AT36" i="132"/>
  <c r="Y37" i="132"/>
  <c r="AV37" i="132"/>
  <c r="K47" i="132"/>
  <c r="AA47" i="132"/>
  <c r="AU47" i="132"/>
  <c r="Z48" i="132"/>
  <c r="AT48" i="132"/>
  <c r="Y49" i="132"/>
  <c r="AO49" i="132"/>
  <c r="T50" i="132"/>
  <c r="AU50" i="132"/>
  <c r="K59" i="132"/>
  <c r="AA59" i="132"/>
  <c r="AU59" i="132"/>
  <c r="Z60" i="132"/>
  <c r="AT60" i="132"/>
  <c r="Y61" i="132"/>
  <c r="AO61" i="132"/>
  <c r="T62" i="132"/>
  <c r="AN62" i="132"/>
  <c r="S63" i="132"/>
  <c r="AO63" i="132"/>
  <c r="K64" i="132"/>
  <c r="AG64" i="132"/>
  <c r="Z21" i="132"/>
  <c r="L22" i="132"/>
  <c r="L35" i="132"/>
  <c r="AF35" i="132"/>
  <c r="Z37" i="132"/>
  <c r="L47" i="132"/>
  <c r="AF47" i="132"/>
  <c r="AV47" i="132"/>
  <c r="Z49" i="132"/>
  <c r="AT49" i="132"/>
  <c r="Y50" i="132"/>
  <c r="AV50" i="132"/>
  <c r="L59" i="132"/>
  <c r="AF59" i="132"/>
  <c r="AV59" i="132"/>
  <c r="AA60" i="132"/>
  <c r="AU60" i="132"/>
  <c r="Z61" i="132"/>
  <c r="AT61" i="132"/>
  <c r="Y62" i="132"/>
  <c r="AO62" i="132"/>
  <c r="T63" i="132"/>
  <c r="AU63" i="132"/>
  <c r="L64" i="132"/>
  <c r="AH64" i="132"/>
  <c r="M47" i="132"/>
  <c r="AG47" i="132"/>
  <c r="Z50" i="132"/>
  <c r="M59" i="132"/>
  <c r="AG59" i="132"/>
  <c r="AF60" i="132"/>
  <c r="K61" i="132"/>
  <c r="AA61" i="132"/>
  <c r="Z62" i="132"/>
  <c r="AT62" i="132"/>
  <c r="Y63" i="132"/>
  <c r="AV63" i="132"/>
  <c r="M64" i="132"/>
  <c r="Z63" i="132"/>
  <c r="F66" i="131"/>
  <c r="F65" i="131"/>
  <c r="M65" i="131" s="1"/>
  <c r="F64" i="131"/>
  <c r="BB64" i="131" s="1"/>
  <c r="F63" i="131"/>
  <c r="AV63" i="131" s="1"/>
  <c r="F62" i="131"/>
  <c r="AF62" i="131" s="1"/>
  <c r="F61" i="131"/>
  <c r="BC61" i="131" s="1"/>
  <c r="F60" i="131"/>
  <c r="AT60" i="131" s="1"/>
  <c r="F59" i="131"/>
  <c r="B56" i="131"/>
  <c r="F53" i="131"/>
  <c r="F52" i="131"/>
  <c r="K52" i="131" s="1"/>
  <c r="F51" i="131"/>
  <c r="F50" i="131"/>
  <c r="AU50" i="131" s="1"/>
  <c r="F49" i="131"/>
  <c r="F48" i="131"/>
  <c r="AG48" i="131" s="1"/>
  <c r="F47" i="131"/>
  <c r="AU47" i="131" s="1"/>
  <c r="F46" i="131"/>
  <c r="B43" i="131"/>
  <c r="F40" i="131"/>
  <c r="AA40" i="131" s="1"/>
  <c r="F39" i="131"/>
  <c r="F38" i="131"/>
  <c r="F37" i="131"/>
  <c r="BB37" i="131" s="1"/>
  <c r="F36" i="131"/>
  <c r="AH36" i="131" s="1"/>
  <c r="F35" i="131"/>
  <c r="F34" i="131"/>
  <c r="AF34" i="131" s="1"/>
  <c r="F33" i="131"/>
  <c r="B30" i="131"/>
  <c r="F25" i="131"/>
  <c r="F24" i="131"/>
  <c r="F23" i="131"/>
  <c r="K23" i="131" s="1"/>
  <c r="F22" i="131"/>
  <c r="Y22" i="131" s="1"/>
  <c r="F21" i="131"/>
  <c r="R21" i="131" s="1"/>
  <c r="F20" i="131"/>
  <c r="F19" i="131"/>
  <c r="B16" i="131"/>
  <c r="F11" i="131"/>
  <c r="F10" i="131"/>
  <c r="F9" i="131"/>
  <c r="F8" i="131"/>
  <c r="R8" i="131" s="1"/>
  <c r="F7" i="131"/>
  <c r="AF7" i="131" s="1"/>
  <c r="F6" i="131"/>
  <c r="AH6" i="131" s="1"/>
  <c r="F5" i="131"/>
  <c r="AV5" i="131" s="1"/>
  <c r="B2" i="131"/>
  <c r="F66" i="130"/>
  <c r="F65" i="130"/>
  <c r="F64" i="130"/>
  <c r="AN64" i="130" s="1"/>
  <c r="F63" i="130"/>
  <c r="BB63" i="130" s="1"/>
  <c r="F62" i="130"/>
  <c r="AA62" i="130" s="1"/>
  <c r="F61" i="130"/>
  <c r="AV61" i="130" s="1"/>
  <c r="F60" i="130"/>
  <c r="F59" i="130"/>
  <c r="BA59" i="130" s="1"/>
  <c r="B56" i="130"/>
  <c r="F53" i="130"/>
  <c r="F52" i="130"/>
  <c r="L52" i="130" s="1"/>
  <c r="F51" i="130"/>
  <c r="F50" i="130"/>
  <c r="BB50" i="130" s="1"/>
  <c r="F49" i="130"/>
  <c r="AV49" i="130" s="1"/>
  <c r="F48" i="130"/>
  <c r="F47" i="130"/>
  <c r="AV47" i="130" s="1"/>
  <c r="F46" i="130"/>
  <c r="B43" i="130"/>
  <c r="F40" i="130"/>
  <c r="F39" i="130"/>
  <c r="AU39" i="130" s="1"/>
  <c r="F38" i="130"/>
  <c r="AU38" i="130" s="1"/>
  <c r="F37" i="130"/>
  <c r="F36" i="130"/>
  <c r="AV36" i="130" s="1"/>
  <c r="F35" i="130"/>
  <c r="F34" i="130"/>
  <c r="BC34" i="130" s="1"/>
  <c r="F33" i="130"/>
  <c r="AF33" i="130" s="1"/>
  <c r="B30" i="130"/>
  <c r="F25" i="130"/>
  <c r="F24" i="130"/>
  <c r="F23" i="130"/>
  <c r="F22" i="130"/>
  <c r="F21" i="130"/>
  <c r="F20" i="130"/>
  <c r="F19" i="130"/>
  <c r="S19" i="130" s="1"/>
  <c r="B16" i="130"/>
  <c r="F11" i="130"/>
  <c r="F10" i="130"/>
  <c r="L10" i="130" s="1"/>
  <c r="F9" i="130"/>
  <c r="F8" i="130"/>
  <c r="L8" i="130" s="1"/>
  <c r="F7" i="130"/>
  <c r="AG7" i="130" s="1"/>
  <c r="F6" i="130"/>
  <c r="R6" i="130" s="1"/>
  <c r="F5" i="130"/>
  <c r="AA5" i="130" s="1"/>
  <c r="B2" i="130"/>
  <c r="F66" i="129"/>
  <c r="F65" i="129"/>
  <c r="L65" i="129" s="1"/>
  <c r="F64" i="129"/>
  <c r="Z64" i="129" s="1"/>
  <c r="F63" i="129"/>
  <c r="Y63" i="129" s="1"/>
  <c r="F62" i="129"/>
  <c r="T62" i="129" s="1"/>
  <c r="F61" i="129"/>
  <c r="S61" i="129" s="1"/>
  <c r="F60" i="129"/>
  <c r="AV60" i="129" s="1"/>
  <c r="F59" i="129"/>
  <c r="AV59" i="129" s="1"/>
  <c r="B56" i="129"/>
  <c r="F53" i="129"/>
  <c r="F52" i="129"/>
  <c r="L52" i="129" s="1"/>
  <c r="F51" i="129"/>
  <c r="AA51" i="129" s="1"/>
  <c r="F50" i="129"/>
  <c r="AN50" i="129" s="1"/>
  <c r="F49" i="129"/>
  <c r="F48" i="129"/>
  <c r="F47" i="129"/>
  <c r="AU47" i="129" s="1"/>
  <c r="F46" i="129"/>
  <c r="AN46" i="129" s="1"/>
  <c r="B43" i="129"/>
  <c r="F40" i="129"/>
  <c r="F39" i="129"/>
  <c r="F38" i="129"/>
  <c r="F37" i="129"/>
  <c r="BB37" i="129" s="1"/>
  <c r="F36" i="129"/>
  <c r="AH36" i="129" s="1"/>
  <c r="F35" i="129"/>
  <c r="F34" i="129"/>
  <c r="BA34" i="129" s="1"/>
  <c r="F33" i="129"/>
  <c r="Z33" i="129" s="1"/>
  <c r="B30" i="129"/>
  <c r="F25" i="129"/>
  <c r="F24" i="129"/>
  <c r="F23" i="129"/>
  <c r="F22" i="129"/>
  <c r="F21" i="129"/>
  <c r="F20" i="129"/>
  <c r="F19" i="129"/>
  <c r="B16" i="129"/>
  <c r="F11" i="129"/>
  <c r="F10" i="129"/>
  <c r="F9" i="129"/>
  <c r="T9" i="129" s="1"/>
  <c r="F8" i="129"/>
  <c r="S8" i="129" s="1"/>
  <c r="F7" i="129"/>
  <c r="F6" i="129"/>
  <c r="T6" i="129" s="1"/>
  <c r="F5" i="129"/>
  <c r="B2" i="129"/>
  <c r="F66" i="128"/>
  <c r="F65" i="128"/>
  <c r="M65" i="128" s="1"/>
  <c r="F64" i="128"/>
  <c r="AN64" i="128" s="1"/>
  <c r="F63" i="128"/>
  <c r="AG63" i="128" s="1"/>
  <c r="F62" i="128"/>
  <c r="AO62" i="128" s="1"/>
  <c r="F61" i="128"/>
  <c r="L61" i="128" s="1"/>
  <c r="F60" i="128"/>
  <c r="AN60" i="128" s="1"/>
  <c r="F59" i="128"/>
  <c r="B56" i="128"/>
  <c r="F53" i="128"/>
  <c r="F52" i="128"/>
  <c r="K52" i="128" s="1"/>
  <c r="F51" i="128"/>
  <c r="S51" i="128" s="1"/>
  <c r="F50" i="128"/>
  <c r="F49" i="128"/>
  <c r="Z49" i="128" s="1"/>
  <c r="F48" i="128"/>
  <c r="AV48" i="128" s="1"/>
  <c r="F47" i="128"/>
  <c r="BA47" i="128" s="1"/>
  <c r="F46" i="128"/>
  <c r="BA46" i="128" s="1"/>
  <c r="B43" i="128"/>
  <c r="F40" i="128"/>
  <c r="AV40" i="128" s="1"/>
  <c r="F39" i="128"/>
  <c r="F38" i="128"/>
  <c r="F37" i="128"/>
  <c r="AG37" i="128" s="1"/>
  <c r="F36" i="128"/>
  <c r="AV36" i="128" s="1"/>
  <c r="F35" i="128"/>
  <c r="AN35" i="128" s="1"/>
  <c r="F34" i="128"/>
  <c r="BC34" i="128" s="1"/>
  <c r="F33" i="128"/>
  <c r="AF33" i="128" s="1"/>
  <c r="B30" i="128"/>
  <c r="F25" i="128"/>
  <c r="F24" i="128"/>
  <c r="F23" i="128"/>
  <c r="F22" i="128"/>
  <c r="F21" i="128"/>
  <c r="F20" i="128"/>
  <c r="AM20" i="128" s="1"/>
  <c r="F19" i="128"/>
  <c r="B16" i="128"/>
  <c r="F11" i="128"/>
  <c r="F10" i="128"/>
  <c r="F9" i="128"/>
  <c r="F8" i="128"/>
  <c r="F7" i="128"/>
  <c r="F6" i="128"/>
  <c r="AM6" i="128" s="1"/>
  <c r="F5" i="128"/>
  <c r="B2" i="128"/>
  <c r="F66" i="127"/>
  <c r="F65" i="127"/>
  <c r="M65" i="127" s="1"/>
  <c r="F64" i="127"/>
  <c r="F63" i="127"/>
  <c r="AG63" i="127" s="1"/>
  <c r="F62" i="127"/>
  <c r="F61" i="127"/>
  <c r="F60" i="127"/>
  <c r="L60" i="127" s="1"/>
  <c r="F59" i="127"/>
  <c r="BA59" i="127" s="1"/>
  <c r="B56" i="127"/>
  <c r="F53" i="127"/>
  <c r="F52" i="127"/>
  <c r="K52" i="127" s="1"/>
  <c r="F51" i="127"/>
  <c r="BC51" i="127" s="1"/>
  <c r="F50" i="127"/>
  <c r="AV50" i="127" s="1"/>
  <c r="F49" i="127"/>
  <c r="R49" i="127" s="1"/>
  <c r="F48" i="127"/>
  <c r="F47" i="127"/>
  <c r="BA47" i="127" s="1"/>
  <c r="F46" i="127"/>
  <c r="BA46" i="127" s="1"/>
  <c r="B43" i="127"/>
  <c r="F40" i="127"/>
  <c r="BB40" i="127" s="1"/>
  <c r="F39" i="127"/>
  <c r="F38" i="127"/>
  <c r="BC38" i="127" s="1"/>
  <c r="F37" i="127"/>
  <c r="BC37" i="127" s="1"/>
  <c r="F36" i="127"/>
  <c r="AO36" i="127" s="1"/>
  <c r="F35" i="127"/>
  <c r="F34" i="127"/>
  <c r="AG34" i="127" s="1"/>
  <c r="F33" i="127"/>
  <c r="B30" i="127"/>
  <c r="F25" i="127"/>
  <c r="F24" i="127"/>
  <c r="F23" i="127"/>
  <c r="F22" i="127"/>
  <c r="F21" i="127"/>
  <c r="F20" i="127"/>
  <c r="F19" i="127"/>
  <c r="B16" i="127"/>
  <c r="F11" i="127"/>
  <c r="F10" i="127"/>
  <c r="F9" i="127"/>
  <c r="M9" i="127" s="1"/>
  <c r="F8" i="127"/>
  <c r="F7" i="127"/>
  <c r="F6" i="127"/>
  <c r="F5" i="127"/>
  <c r="B2" i="127"/>
  <c r="F66" i="126"/>
  <c r="F65" i="126"/>
  <c r="L65" i="126" s="1"/>
  <c r="F64" i="126"/>
  <c r="F63" i="126"/>
  <c r="AN63" i="126" s="1"/>
  <c r="F62" i="126"/>
  <c r="BC62" i="126" s="1"/>
  <c r="F61" i="126"/>
  <c r="BC61" i="126" s="1"/>
  <c r="F60" i="126"/>
  <c r="F59" i="126"/>
  <c r="AH59" i="126" s="1"/>
  <c r="B56" i="126"/>
  <c r="F53" i="126"/>
  <c r="F52" i="126"/>
  <c r="F51" i="126"/>
  <c r="F50" i="126"/>
  <c r="F49" i="126"/>
  <c r="BC49" i="126" s="1"/>
  <c r="F48" i="126"/>
  <c r="F47" i="126"/>
  <c r="BB47" i="126" s="1"/>
  <c r="F46" i="126"/>
  <c r="B43" i="126"/>
  <c r="F40" i="126"/>
  <c r="AV40" i="126" s="1"/>
  <c r="F39" i="126"/>
  <c r="AG39" i="126" s="1"/>
  <c r="F38" i="126"/>
  <c r="F37" i="126"/>
  <c r="AU37" i="126" s="1"/>
  <c r="F36" i="126"/>
  <c r="AT36" i="126" s="1"/>
  <c r="F35" i="126"/>
  <c r="AO35" i="126" s="1"/>
  <c r="F34" i="126"/>
  <c r="L34" i="126" s="1"/>
  <c r="F33" i="126"/>
  <c r="AV33" i="126" s="1"/>
  <c r="B30" i="126"/>
  <c r="F25" i="126"/>
  <c r="F24" i="126"/>
  <c r="F23" i="126"/>
  <c r="F22" i="126"/>
  <c r="F21" i="126"/>
  <c r="F20" i="126"/>
  <c r="F19" i="126"/>
  <c r="B16" i="126"/>
  <c r="F11" i="126"/>
  <c r="F10" i="126"/>
  <c r="F9" i="126"/>
  <c r="S9" i="126" s="1"/>
  <c r="F8" i="126"/>
  <c r="F7" i="126"/>
  <c r="F6" i="126"/>
  <c r="AA6" i="126" s="1"/>
  <c r="F5" i="126"/>
  <c r="B2" i="126"/>
  <c r="F66" i="125"/>
  <c r="F65" i="125"/>
  <c r="L65" i="125" s="1"/>
  <c r="F64" i="125"/>
  <c r="BC64" i="125" s="1"/>
  <c r="F63" i="125"/>
  <c r="BB63" i="125" s="1"/>
  <c r="F62" i="125"/>
  <c r="F61" i="125"/>
  <c r="AV61" i="125" s="1"/>
  <c r="F60" i="125"/>
  <c r="BA60" i="125" s="1"/>
  <c r="F59" i="125"/>
  <c r="B56" i="125"/>
  <c r="F53" i="125"/>
  <c r="F52" i="125"/>
  <c r="L52" i="125" s="1"/>
  <c r="F51" i="125"/>
  <c r="M51" i="125" s="1"/>
  <c r="F50" i="125"/>
  <c r="Z50" i="125" s="1"/>
  <c r="F49" i="125"/>
  <c r="AV49" i="125" s="1"/>
  <c r="F48" i="125"/>
  <c r="AF48" i="125" s="1"/>
  <c r="F47" i="125"/>
  <c r="M47" i="125" s="1"/>
  <c r="F46" i="125"/>
  <c r="AU46" i="125" s="1"/>
  <c r="B43" i="125"/>
  <c r="F40" i="125"/>
  <c r="AV40" i="125" s="1"/>
  <c r="F39" i="125"/>
  <c r="AN39" i="125" s="1"/>
  <c r="F38" i="125"/>
  <c r="AA38" i="125" s="1"/>
  <c r="F37" i="125"/>
  <c r="F36" i="125"/>
  <c r="F35" i="125"/>
  <c r="F34" i="125"/>
  <c r="F33" i="125"/>
  <c r="B30" i="125"/>
  <c r="F25" i="125"/>
  <c r="F24" i="125"/>
  <c r="K24" i="125" s="1"/>
  <c r="F23" i="125"/>
  <c r="F22" i="125"/>
  <c r="F21" i="125"/>
  <c r="F20" i="125"/>
  <c r="K20" i="125" s="1"/>
  <c r="F19" i="125"/>
  <c r="B16" i="125"/>
  <c r="F11" i="125"/>
  <c r="F10" i="125"/>
  <c r="F9" i="125"/>
  <c r="F8" i="125"/>
  <c r="Y8" i="125" s="1"/>
  <c r="F7" i="125"/>
  <c r="F6" i="125"/>
  <c r="F5" i="125"/>
  <c r="Z5" i="125" s="1"/>
  <c r="B2" i="125"/>
  <c r="F66" i="124"/>
  <c r="F65" i="124"/>
  <c r="F64" i="124"/>
  <c r="BC64" i="124" s="1"/>
  <c r="F63" i="124"/>
  <c r="AN63" i="124" s="1"/>
  <c r="F62" i="124"/>
  <c r="BC62" i="124" s="1"/>
  <c r="F61" i="124"/>
  <c r="F60" i="124"/>
  <c r="AT60" i="124" s="1"/>
  <c r="F59" i="124"/>
  <c r="BA59" i="124" s="1"/>
  <c r="B56" i="124"/>
  <c r="F53" i="124"/>
  <c r="F52" i="124"/>
  <c r="F51" i="124"/>
  <c r="AN51" i="124" s="1"/>
  <c r="F50" i="124"/>
  <c r="F49" i="124"/>
  <c r="BB49" i="124" s="1"/>
  <c r="F48" i="124"/>
  <c r="AU48" i="124" s="1"/>
  <c r="F47" i="124"/>
  <c r="F46" i="124"/>
  <c r="AU46" i="124" s="1"/>
  <c r="B43" i="124"/>
  <c r="F40" i="124"/>
  <c r="AV40" i="124" s="1"/>
  <c r="F39" i="124"/>
  <c r="BC39" i="124" s="1"/>
  <c r="F38" i="124"/>
  <c r="F37" i="124"/>
  <c r="AO37" i="124" s="1"/>
  <c r="F36" i="124"/>
  <c r="AU36" i="124" s="1"/>
  <c r="F35" i="124"/>
  <c r="AG35" i="124" s="1"/>
  <c r="F34" i="124"/>
  <c r="F33" i="124"/>
  <c r="B30" i="124"/>
  <c r="F25" i="124"/>
  <c r="F24" i="124"/>
  <c r="F23" i="124"/>
  <c r="F22" i="124"/>
  <c r="F21" i="124"/>
  <c r="F20" i="124"/>
  <c r="F19" i="124"/>
  <c r="B16" i="124"/>
  <c r="F11" i="124"/>
  <c r="F10" i="124"/>
  <c r="F9" i="124"/>
  <c r="S9" i="124" s="1"/>
  <c r="F8" i="124"/>
  <c r="F7" i="124"/>
  <c r="AA7" i="124" s="1"/>
  <c r="F6" i="124"/>
  <c r="AF6" i="124" s="1"/>
  <c r="F5" i="124"/>
  <c r="K5" i="124" s="1"/>
  <c r="B2" i="124"/>
  <c r="F66" i="123"/>
  <c r="F65" i="123"/>
  <c r="K65" i="123" s="1"/>
  <c r="F64" i="123"/>
  <c r="AO64" i="123" s="1"/>
  <c r="F63" i="123"/>
  <c r="BB63" i="123" s="1"/>
  <c r="F62" i="123"/>
  <c r="F61" i="123"/>
  <c r="AA61" i="123" s="1"/>
  <c r="F60" i="123"/>
  <c r="BA60" i="123" s="1"/>
  <c r="F59" i="123"/>
  <c r="BB59" i="123" s="1"/>
  <c r="B56" i="123"/>
  <c r="F53" i="123"/>
  <c r="F52" i="123"/>
  <c r="L52" i="123" s="1"/>
  <c r="F51" i="123"/>
  <c r="F50" i="123"/>
  <c r="F49" i="123"/>
  <c r="AA49" i="123" s="1"/>
  <c r="F48" i="123"/>
  <c r="BB48" i="123" s="1"/>
  <c r="F47" i="123"/>
  <c r="BA47" i="123" s="1"/>
  <c r="F46" i="123"/>
  <c r="BB46" i="123" s="1"/>
  <c r="B43" i="123"/>
  <c r="F40" i="123"/>
  <c r="F39" i="123"/>
  <c r="AU39" i="123" s="1"/>
  <c r="F38" i="123"/>
  <c r="F37" i="123"/>
  <c r="AN37" i="123" s="1"/>
  <c r="F36" i="123"/>
  <c r="BC36" i="123" s="1"/>
  <c r="F35" i="123"/>
  <c r="AT35" i="123" s="1"/>
  <c r="F34" i="123"/>
  <c r="F33" i="123"/>
  <c r="AU33" i="123" s="1"/>
  <c r="B30" i="123"/>
  <c r="F25" i="123"/>
  <c r="F24" i="123"/>
  <c r="F23" i="123"/>
  <c r="M23" i="123" s="1"/>
  <c r="F22" i="123"/>
  <c r="F21" i="123"/>
  <c r="F20" i="123"/>
  <c r="F19" i="123"/>
  <c r="B16" i="123"/>
  <c r="F11" i="123"/>
  <c r="F10" i="123"/>
  <c r="F9" i="123"/>
  <c r="F8" i="123"/>
  <c r="Y8" i="123" s="1"/>
  <c r="F7" i="123"/>
  <c r="F6" i="123"/>
  <c r="F5" i="123"/>
  <c r="B2" i="123"/>
  <c r="F66" i="122"/>
  <c r="F65" i="122"/>
  <c r="M65" i="122" s="1"/>
  <c r="F64" i="122"/>
  <c r="AU64" i="122" s="1"/>
  <c r="F63" i="122"/>
  <c r="F62" i="122"/>
  <c r="F61" i="122"/>
  <c r="F60" i="122"/>
  <c r="F59" i="122"/>
  <c r="BC59" i="122" s="1"/>
  <c r="B56" i="122"/>
  <c r="F53" i="122"/>
  <c r="F52" i="122"/>
  <c r="K52" i="122" s="1"/>
  <c r="F51" i="122"/>
  <c r="BC51" i="122" s="1"/>
  <c r="F50" i="122"/>
  <c r="F49" i="122"/>
  <c r="F48" i="122"/>
  <c r="AN48" i="122" s="1"/>
  <c r="F47" i="122"/>
  <c r="BC47" i="122" s="1"/>
  <c r="F46" i="122"/>
  <c r="AA46" i="122" s="1"/>
  <c r="B43" i="122"/>
  <c r="F40" i="122"/>
  <c r="AV40" i="122" s="1"/>
  <c r="F39" i="122"/>
  <c r="AH39" i="122" s="1"/>
  <c r="F38" i="122"/>
  <c r="AH38" i="122" s="1"/>
  <c r="F37" i="122"/>
  <c r="BC37" i="122" s="1"/>
  <c r="F36" i="122"/>
  <c r="AM36" i="122" s="1"/>
  <c r="F35" i="122"/>
  <c r="BC35" i="122" s="1"/>
  <c r="F34" i="122"/>
  <c r="Z34" i="122" s="1"/>
  <c r="F33" i="122"/>
  <c r="BC33" i="122" s="1"/>
  <c r="B30" i="122"/>
  <c r="F25" i="122"/>
  <c r="F24" i="122"/>
  <c r="F23" i="122"/>
  <c r="K23" i="122" s="1"/>
  <c r="F22" i="122"/>
  <c r="F21" i="122"/>
  <c r="F20" i="122"/>
  <c r="Z20" i="122" s="1"/>
  <c r="F19" i="122"/>
  <c r="B16" i="122"/>
  <c r="F11" i="122"/>
  <c r="F10" i="122"/>
  <c r="F9" i="122"/>
  <c r="K9" i="122" s="1"/>
  <c r="F8" i="122"/>
  <c r="Z8" i="122" s="1"/>
  <c r="F7" i="122"/>
  <c r="F6" i="122"/>
  <c r="AA6" i="122" s="1"/>
  <c r="F5" i="122"/>
  <c r="B2" i="122"/>
  <c r="F66" i="121"/>
  <c r="F65" i="121"/>
  <c r="F64" i="121"/>
  <c r="F63" i="121"/>
  <c r="BB63" i="121" s="1"/>
  <c r="F62" i="121"/>
  <c r="BB62" i="121" s="1"/>
  <c r="F61" i="121"/>
  <c r="AU61" i="121" s="1"/>
  <c r="F60" i="121"/>
  <c r="T60" i="121" s="1"/>
  <c r="F59" i="121"/>
  <c r="AO59" i="121" s="1"/>
  <c r="B56" i="121"/>
  <c r="F53" i="121"/>
  <c r="F52" i="121"/>
  <c r="K52" i="121" s="1"/>
  <c r="F51" i="121"/>
  <c r="AO51" i="121" s="1"/>
  <c r="F50" i="121"/>
  <c r="F49" i="121"/>
  <c r="AM49" i="121" s="1"/>
  <c r="F48" i="121"/>
  <c r="AF48" i="121" s="1"/>
  <c r="F47" i="121"/>
  <c r="F46" i="121"/>
  <c r="BA46" i="121" s="1"/>
  <c r="B43" i="121"/>
  <c r="F40" i="121"/>
  <c r="AV40" i="121" s="1"/>
  <c r="F39" i="121"/>
  <c r="F38" i="121"/>
  <c r="AO38" i="121" s="1"/>
  <c r="F37" i="121"/>
  <c r="BC37" i="121" s="1"/>
  <c r="F36" i="121"/>
  <c r="F35" i="121"/>
  <c r="F34" i="121"/>
  <c r="BB34" i="121" s="1"/>
  <c r="F33" i="121"/>
  <c r="B30" i="121"/>
  <c r="F25" i="121"/>
  <c r="F24" i="121"/>
  <c r="K24" i="121" s="1"/>
  <c r="F23" i="121"/>
  <c r="F22" i="121"/>
  <c r="AA22" i="121" s="1"/>
  <c r="F21" i="121"/>
  <c r="K21" i="121" s="1"/>
  <c r="F20" i="121"/>
  <c r="F19" i="121"/>
  <c r="AN19" i="121" s="1"/>
  <c r="B16" i="121"/>
  <c r="F11" i="121"/>
  <c r="F10" i="121"/>
  <c r="F9" i="121"/>
  <c r="F8" i="121"/>
  <c r="Y8" i="121" s="1"/>
  <c r="F7" i="121"/>
  <c r="Y7" i="121" s="1"/>
  <c r="F6" i="121"/>
  <c r="R6" i="121" s="1"/>
  <c r="F5" i="121"/>
  <c r="AA5" i="121" s="1"/>
  <c r="B2" i="121"/>
  <c r="F66" i="120"/>
  <c r="F65" i="120"/>
  <c r="F64" i="120"/>
  <c r="AN64" i="120" s="1"/>
  <c r="F63" i="120"/>
  <c r="AU63" i="120" s="1"/>
  <c r="F62" i="120"/>
  <c r="AU62" i="120" s="1"/>
  <c r="F61" i="120"/>
  <c r="AM61" i="120" s="1"/>
  <c r="F60" i="120"/>
  <c r="AV60" i="120" s="1"/>
  <c r="F59" i="120"/>
  <c r="B56" i="120"/>
  <c r="F53" i="120"/>
  <c r="F52" i="120"/>
  <c r="K52" i="120" s="1"/>
  <c r="F51" i="120"/>
  <c r="T51" i="120" s="1"/>
  <c r="F50" i="120"/>
  <c r="BB50" i="120" s="1"/>
  <c r="F49" i="120"/>
  <c r="F48" i="120"/>
  <c r="AV48" i="120" s="1"/>
  <c r="F47" i="120"/>
  <c r="F46" i="120"/>
  <c r="AN46" i="120" s="1"/>
  <c r="B43" i="120"/>
  <c r="F40" i="120"/>
  <c r="BC40" i="120" s="1"/>
  <c r="F39" i="120"/>
  <c r="AU39" i="120" s="1"/>
  <c r="F38" i="120"/>
  <c r="AU38" i="120" s="1"/>
  <c r="F37" i="120"/>
  <c r="AO37" i="120" s="1"/>
  <c r="F36" i="120"/>
  <c r="AV36" i="120" s="1"/>
  <c r="F35" i="120"/>
  <c r="F34" i="120"/>
  <c r="F33" i="120"/>
  <c r="BC33" i="120" s="1"/>
  <c r="B30" i="120"/>
  <c r="F25" i="120"/>
  <c r="F24" i="120"/>
  <c r="F23" i="120"/>
  <c r="F22" i="120"/>
  <c r="F21" i="120"/>
  <c r="F20" i="120"/>
  <c r="F19" i="120"/>
  <c r="B16" i="120"/>
  <c r="F11" i="120"/>
  <c r="F10" i="120"/>
  <c r="F9" i="120"/>
  <c r="F8" i="120"/>
  <c r="AA8" i="120" s="1"/>
  <c r="F7" i="120"/>
  <c r="F6" i="120"/>
  <c r="F5" i="120"/>
  <c r="B2" i="120"/>
  <c r="F66" i="119"/>
  <c r="F65" i="119"/>
  <c r="F64" i="119"/>
  <c r="F63" i="119"/>
  <c r="AG63" i="119" s="1"/>
  <c r="F62" i="119"/>
  <c r="BA62" i="119" s="1"/>
  <c r="F61" i="119"/>
  <c r="AU61" i="119" s="1"/>
  <c r="F60" i="119"/>
  <c r="F59" i="119"/>
  <c r="BA59" i="119" s="1"/>
  <c r="B56" i="119"/>
  <c r="F53" i="119"/>
  <c r="F52" i="119"/>
  <c r="F51" i="119"/>
  <c r="BC51" i="119" s="1"/>
  <c r="F50" i="119"/>
  <c r="AG50" i="119" s="1"/>
  <c r="F49" i="119"/>
  <c r="AU49" i="119" s="1"/>
  <c r="F48" i="119"/>
  <c r="F47" i="119"/>
  <c r="AA47" i="119" s="1"/>
  <c r="F46" i="119"/>
  <c r="B43" i="119"/>
  <c r="F40" i="119"/>
  <c r="F39" i="119"/>
  <c r="AN39" i="119" s="1"/>
  <c r="F38" i="119"/>
  <c r="AN38" i="119" s="1"/>
  <c r="F37" i="119"/>
  <c r="AU37" i="119" s="1"/>
  <c r="F36" i="119"/>
  <c r="F35" i="119"/>
  <c r="T35" i="119" s="1"/>
  <c r="F34" i="119"/>
  <c r="F33" i="119"/>
  <c r="AV33" i="119" s="1"/>
  <c r="B30" i="119"/>
  <c r="F25" i="119"/>
  <c r="F24" i="119"/>
  <c r="F23" i="119"/>
  <c r="K23" i="119" s="1"/>
  <c r="F22" i="119"/>
  <c r="AA22" i="119" s="1"/>
  <c r="F21" i="119"/>
  <c r="AH21" i="119" s="1"/>
  <c r="F20" i="119"/>
  <c r="AN20" i="119" s="1"/>
  <c r="F19" i="119"/>
  <c r="AG19" i="119" s="1"/>
  <c r="B16" i="119"/>
  <c r="F11" i="119"/>
  <c r="F10" i="119"/>
  <c r="F9" i="119"/>
  <c r="F8" i="119"/>
  <c r="F7" i="119"/>
  <c r="AF7" i="119" s="1"/>
  <c r="F6" i="119"/>
  <c r="F5" i="119"/>
  <c r="B2" i="119"/>
  <c r="F66" i="118"/>
  <c r="F65" i="118"/>
  <c r="K65" i="118" s="1"/>
  <c r="F64" i="118"/>
  <c r="AO64" i="118" s="1"/>
  <c r="F63" i="118"/>
  <c r="F62" i="118"/>
  <c r="AU62" i="118" s="1"/>
  <c r="F61" i="118"/>
  <c r="AV61" i="118" s="1"/>
  <c r="F60" i="118"/>
  <c r="AU60" i="118" s="1"/>
  <c r="F59" i="118"/>
  <c r="AU59" i="118" s="1"/>
  <c r="B56" i="118"/>
  <c r="F53" i="118"/>
  <c r="F52" i="118"/>
  <c r="L52" i="118" s="1"/>
  <c r="F51" i="118"/>
  <c r="F50" i="118"/>
  <c r="BC50" i="118" s="1"/>
  <c r="F49" i="118"/>
  <c r="Z49" i="118" s="1"/>
  <c r="F48" i="118"/>
  <c r="BA48" i="118" s="1"/>
  <c r="F47" i="118"/>
  <c r="F46" i="118"/>
  <c r="BC46" i="118" s="1"/>
  <c r="B43" i="118"/>
  <c r="F40" i="118"/>
  <c r="AV40" i="118" s="1"/>
  <c r="F39" i="118"/>
  <c r="AN39" i="118" s="1"/>
  <c r="F38" i="118"/>
  <c r="AN38" i="118" s="1"/>
  <c r="F37" i="118"/>
  <c r="BB37" i="118" s="1"/>
  <c r="F36" i="118"/>
  <c r="F35" i="118"/>
  <c r="AU35" i="118" s="1"/>
  <c r="F34" i="118"/>
  <c r="F33" i="118"/>
  <c r="B30" i="118"/>
  <c r="F25" i="118"/>
  <c r="F24" i="118"/>
  <c r="F23" i="118"/>
  <c r="F22" i="118"/>
  <c r="F21" i="118"/>
  <c r="F20" i="118"/>
  <c r="AO20" i="118" s="1"/>
  <c r="F19" i="118"/>
  <c r="Z19" i="118" s="1"/>
  <c r="B16" i="118"/>
  <c r="F11" i="118"/>
  <c r="F10" i="118"/>
  <c r="F9" i="118"/>
  <c r="F8" i="118"/>
  <c r="F7" i="118"/>
  <c r="AA7" i="118" s="1"/>
  <c r="F6" i="118"/>
  <c r="F5" i="118"/>
  <c r="B2" i="118"/>
  <c r="F66" i="117"/>
  <c r="F65" i="117"/>
  <c r="L65" i="117" s="1"/>
  <c r="F64" i="117"/>
  <c r="BC64" i="117" s="1"/>
  <c r="F63" i="117"/>
  <c r="BC63" i="117" s="1"/>
  <c r="F62" i="117"/>
  <c r="F61" i="117"/>
  <c r="BA61" i="117" s="1"/>
  <c r="F60" i="117"/>
  <c r="AF60" i="117" s="1"/>
  <c r="F59" i="117"/>
  <c r="AO59" i="117" s="1"/>
  <c r="B56" i="117"/>
  <c r="F53" i="117"/>
  <c r="F52" i="117"/>
  <c r="M52" i="117" s="1"/>
  <c r="F51" i="117"/>
  <c r="AH51" i="117" s="1"/>
  <c r="F50" i="117"/>
  <c r="BB50" i="117" s="1"/>
  <c r="F49" i="117"/>
  <c r="F48" i="117"/>
  <c r="F47" i="117"/>
  <c r="F46" i="117"/>
  <c r="AF46" i="117" s="1"/>
  <c r="B43" i="117"/>
  <c r="F40" i="117"/>
  <c r="BC40" i="117" s="1"/>
  <c r="F39" i="117"/>
  <c r="BC39" i="117" s="1"/>
  <c r="F38" i="117"/>
  <c r="AH38" i="117" s="1"/>
  <c r="F37" i="117"/>
  <c r="BC37" i="117" s="1"/>
  <c r="F36" i="117"/>
  <c r="F35" i="117"/>
  <c r="F34" i="117"/>
  <c r="F33" i="117"/>
  <c r="B30" i="117"/>
  <c r="F25" i="117"/>
  <c r="F24" i="117"/>
  <c r="F23" i="117"/>
  <c r="F22" i="117"/>
  <c r="T22" i="117" s="1"/>
  <c r="F21" i="117"/>
  <c r="AG21" i="117" s="1"/>
  <c r="F20" i="117"/>
  <c r="AH20" i="117" s="1"/>
  <c r="F19" i="117"/>
  <c r="B16" i="117"/>
  <c r="F11" i="117"/>
  <c r="F10" i="117"/>
  <c r="F9" i="117"/>
  <c r="T9" i="117" s="1"/>
  <c r="F8" i="117"/>
  <c r="F7" i="117"/>
  <c r="F6" i="117"/>
  <c r="F5" i="117"/>
  <c r="AM5" i="117" s="1"/>
  <c r="B2" i="117"/>
  <c r="F66" i="116"/>
  <c r="F65" i="116"/>
  <c r="M65" i="116" s="1"/>
  <c r="F64" i="116"/>
  <c r="BB64" i="116" s="1"/>
  <c r="F63" i="116"/>
  <c r="F62" i="116"/>
  <c r="BB62" i="116" s="1"/>
  <c r="F61" i="116"/>
  <c r="L61" i="116" s="1"/>
  <c r="F60" i="116"/>
  <c r="F59" i="116"/>
  <c r="B56" i="116"/>
  <c r="F53" i="116"/>
  <c r="F52" i="116"/>
  <c r="L52" i="116" s="1"/>
  <c r="F51" i="116"/>
  <c r="F50" i="116"/>
  <c r="AG50" i="116" s="1"/>
  <c r="F49" i="116"/>
  <c r="F48" i="116"/>
  <c r="F47" i="116"/>
  <c r="F46" i="116"/>
  <c r="BC46" i="116" s="1"/>
  <c r="B43" i="116"/>
  <c r="F40" i="116"/>
  <c r="F39" i="116"/>
  <c r="AN39" i="116" s="1"/>
  <c r="F38" i="116"/>
  <c r="BB38" i="116" s="1"/>
  <c r="F37" i="116"/>
  <c r="AO37" i="116" s="1"/>
  <c r="F36" i="116"/>
  <c r="BB36" i="116" s="1"/>
  <c r="F35" i="116"/>
  <c r="F34" i="116"/>
  <c r="BC34" i="116" s="1"/>
  <c r="F33" i="116"/>
  <c r="B30" i="116"/>
  <c r="F25" i="116"/>
  <c r="F24" i="116"/>
  <c r="K24" i="116" s="1"/>
  <c r="F23" i="116"/>
  <c r="F22" i="116"/>
  <c r="T22" i="116" s="1"/>
  <c r="F21" i="116"/>
  <c r="F20" i="116"/>
  <c r="AN20" i="116" s="1"/>
  <c r="F19" i="116"/>
  <c r="B16" i="116"/>
  <c r="F11" i="116"/>
  <c r="F10" i="116"/>
  <c r="F9" i="116"/>
  <c r="F8" i="116"/>
  <c r="F7" i="116"/>
  <c r="F6" i="116"/>
  <c r="F5" i="116"/>
  <c r="B2" i="116"/>
  <c r="F66" i="115"/>
  <c r="F65" i="115"/>
  <c r="M65" i="115" s="1"/>
  <c r="F64" i="115"/>
  <c r="BC64" i="115" s="1"/>
  <c r="F63" i="115"/>
  <c r="AO63" i="115" s="1"/>
  <c r="F62" i="115"/>
  <c r="AA62" i="115" s="1"/>
  <c r="F61" i="115"/>
  <c r="BB61" i="115" s="1"/>
  <c r="F60" i="115"/>
  <c r="AM60" i="115" s="1"/>
  <c r="F59" i="115"/>
  <c r="AV59" i="115" s="1"/>
  <c r="B56" i="115"/>
  <c r="F53" i="115"/>
  <c r="F52" i="115"/>
  <c r="F51" i="115"/>
  <c r="BB51" i="115" s="1"/>
  <c r="F50" i="115"/>
  <c r="AU50" i="115" s="1"/>
  <c r="F49" i="115"/>
  <c r="AT49" i="115" s="1"/>
  <c r="F48" i="115"/>
  <c r="F47" i="115"/>
  <c r="BA47" i="115" s="1"/>
  <c r="F46" i="115"/>
  <c r="B43" i="115"/>
  <c r="F40" i="115"/>
  <c r="F39" i="115"/>
  <c r="F38" i="115"/>
  <c r="BB38" i="115" s="1"/>
  <c r="F37" i="115"/>
  <c r="F36" i="115"/>
  <c r="F35" i="115"/>
  <c r="F34" i="115"/>
  <c r="F33" i="115"/>
  <c r="B30" i="115"/>
  <c r="F25" i="115"/>
  <c r="F24" i="115"/>
  <c r="F23" i="115"/>
  <c r="F22" i="115"/>
  <c r="L22" i="115" s="1"/>
  <c r="F21" i="115"/>
  <c r="F20" i="115"/>
  <c r="F19" i="115"/>
  <c r="B16" i="115"/>
  <c r="F11" i="115"/>
  <c r="F10" i="115"/>
  <c r="M10" i="115" s="1"/>
  <c r="F9" i="115"/>
  <c r="T9" i="115" s="1"/>
  <c r="F8" i="115"/>
  <c r="T8" i="115" s="1"/>
  <c r="F7" i="115"/>
  <c r="Y7" i="115" s="1"/>
  <c r="F6" i="115"/>
  <c r="AG6" i="115" s="1"/>
  <c r="F5" i="115"/>
  <c r="AF5" i="115" s="1"/>
  <c r="B2" i="115"/>
  <c r="F66" i="114"/>
  <c r="F65" i="114"/>
  <c r="M65" i="114" s="1"/>
  <c r="F64" i="114"/>
  <c r="AV64" i="114" s="1"/>
  <c r="F63" i="114"/>
  <c r="BB63" i="114" s="1"/>
  <c r="F62" i="114"/>
  <c r="BA62" i="114" s="1"/>
  <c r="F61" i="114"/>
  <c r="F60" i="114"/>
  <c r="BC60" i="114" s="1"/>
  <c r="F59" i="114"/>
  <c r="B56" i="114"/>
  <c r="F53" i="114"/>
  <c r="F52" i="114"/>
  <c r="M52" i="114" s="1"/>
  <c r="F51" i="114"/>
  <c r="BB51" i="114" s="1"/>
  <c r="F50" i="114"/>
  <c r="F49" i="114"/>
  <c r="BB49" i="114" s="1"/>
  <c r="F48" i="114"/>
  <c r="BC48" i="114" s="1"/>
  <c r="F47" i="114"/>
  <c r="BA47" i="114" s="1"/>
  <c r="F46" i="114"/>
  <c r="B43" i="114"/>
  <c r="F40" i="114"/>
  <c r="F39" i="114"/>
  <c r="BC39" i="114" s="1"/>
  <c r="F38" i="114"/>
  <c r="F37" i="114"/>
  <c r="AN37" i="114" s="1"/>
  <c r="F36" i="114"/>
  <c r="BC36" i="114" s="1"/>
  <c r="F35" i="114"/>
  <c r="F34" i="114"/>
  <c r="S34" i="114" s="1"/>
  <c r="F33" i="114"/>
  <c r="AN33" i="114" s="1"/>
  <c r="B30" i="114"/>
  <c r="F25" i="114"/>
  <c r="F24" i="114"/>
  <c r="F23" i="114"/>
  <c r="F22" i="114"/>
  <c r="F21" i="114"/>
  <c r="AH21" i="114" s="1"/>
  <c r="F20" i="114"/>
  <c r="F19" i="114"/>
  <c r="AA19" i="114" s="1"/>
  <c r="B16" i="114"/>
  <c r="F11" i="114"/>
  <c r="F10" i="114"/>
  <c r="L10" i="114" s="1"/>
  <c r="F9" i="114"/>
  <c r="T9" i="114" s="1"/>
  <c r="F8" i="114"/>
  <c r="R8" i="114" s="1"/>
  <c r="F7" i="114"/>
  <c r="F6" i="114"/>
  <c r="F5" i="114"/>
  <c r="B2" i="114"/>
  <c r="F66" i="113"/>
  <c r="F65" i="113"/>
  <c r="F64" i="113"/>
  <c r="AV64" i="113" s="1"/>
  <c r="F63" i="113"/>
  <c r="AN63" i="113" s="1"/>
  <c r="F62" i="113"/>
  <c r="BC62" i="113" s="1"/>
  <c r="F61" i="113"/>
  <c r="BA61" i="113" s="1"/>
  <c r="F60" i="113"/>
  <c r="F59" i="113"/>
  <c r="AH59" i="113" s="1"/>
  <c r="B56" i="113"/>
  <c r="F53" i="113"/>
  <c r="F52" i="113"/>
  <c r="M52" i="113" s="1"/>
  <c r="F51" i="113"/>
  <c r="AV51" i="113" s="1"/>
  <c r="F50" i="113"/>
  <c r="BC50" i="113" s="1"/>
  <c r="F49" i="113"/>
  <c r="F48" i="113"/>
  <c r="BB48" i="113" s="1"/>
  <c r="F47" i="113"/>
  <c r="AH47" i="113" s="1"/>
  <c r="F46" i="113"/>
  <c r="B43" i="113"/>
  <c r="F40" i="113"/>
  <c r="AG40" i="113" s="1"/>
  <c r="F39" i="113"/>
  <c r="F38" i="113"/>
  <c r="AV38" i="113" s="1"/>
  <c r="F37" i="113"/>
  <c r="R37" i="113" s="1"/>
  <c r="F36" i="113"/>
  <c r="BB36" i="113" s="1"/>
  <c r="F35" i="113"/>
  <c r="AG35" i="113" s="1"/>
  <c r="F34" i="113"/>
  <c r="F33" i="113"/>
  <c r="T33" i="113" s="1"/>
  <c r="B30" i="113"/>
  <c r="F25" i="113"/>
  <c r="F24" i="113"/>
  <c r="L24" i="113" s="1"/>
  <c r="F23" i="113"/>
  <c r="F22" i="113"/>
  <c r="F21" i="113"/>
  <c r="F20" i="113"/>
  <c r="F19" i="113"/>
  <c r="B16" i="113"/>
  <c r="F11" i="113"/>
  <c r="F10" i="113"/>
  <c r="F9" i="113"/>
  <c r="L9" i="113" s="1"/>
  <c r="F8" i="113"/>
  <c r="AA8" i="113" s="1"/>
  <c r="F7" i="113"/>
  <c r="F6" i="113"/>
  <c r="AM6" i="113" s="1"/>
  <c r="F5" i="113"/>
  <c r="T5" i="113" s="1"/>
  <c r="B2" i="113"/>
  <c r="F66" i="112"/>
  <c r="F65" i="112"/>
  <c r="M65" i="112" s="1"/>
  <c r="F64" i="112"/>
  <c r="AO64" i="112" s="1"/>
  <c r="F63" i="112"/>
  <c r="AN63" i="112" s="1"/>
  <c r="F62" i="112"/>
  <c r="F61" i="112"/>
  <c r="AN61" i="112" s="1"/>
  <c r="F60" i="112"/>
  <c r="BA60" i="112" s="1"/>
  <c r="F59" i="112"/>
  <c r="AO59" i="112" s="1"/>
  <c r="B56" i="112"/>
  <c r="F53" i="112"/>
  <c r="F52" i="112"/>
  <c r="F51" i="112"/>
  <c r="M51" i="112" s="1"/>
  <c r="F50" i="112"/>
  <c r="F49" i="112"/>
  <c r="AN49" i="112" s="1"/>
  <c r="F48" i="112"/>
  <c r="AV48" i="112" s="1"/>
  <c r="F47" i="112"/>
  <c r="AO47" i="112" s="1"/>
  <c r="F46" i="112"/>
  <c r="S46" i="112" s="1"/>
  <c r="B43" i="112"/>
  <c r="F40" i="112"/>
  <c r="AV40" i="112" s="1"/>
  <c r="F39" i="112"/>
  <c r="AN39" i="112" s="1"/>
  <c r="F38" i="112"/>
  <c r="F37" i="112"/>
  <c r="F36" i="112"/>
  <c r="F35" i="112"/>
  <c r="AO35" i="112" s="1"/>
  <c r="F34" i="112"/>
  <c r="Z34" i="112" s="1"/>
  <c r="F33" i="112"/>
  <c r="BA33" i="112" s="1"/>
  <c r="B30" i="112"/>
  <c r="F25" i="112"/>
  <c r="F24" i="112"/>
  <c r="M24" i="112" s="1"/>
  <c r="F23" i="112"/>
  <c r="T23" i="112" s="1"/>
  <c r="F22" i="112"/>
  <c r="Y22" i="112" s="1"/>
  <c r="F21" i="112"/>
  <c r="L21" i="112" s="1"/>
  <c r="F20" i="112"/>
  <c r="Y20" i="112" s="1"/>
  <c r="F19" i="112"/>
  <c r="B16" i="112"/>
  <c r="F11" i="112"/>
  <c r="F10" i="112"/>
  <c r="F9" i="112"/>
  <c r="T9" i="112" s="1"/>
  <c r="F8" i="112"/>
  <c r="F7" i="112"/>
  <c r="AF7" i="112" s="1"/>
  <c r="F6" i="112"/>
  <c r="F5" i="112"/>
  <c r="T5" i="112" s="1"/>
  <c r="B2" i="112"/>
  <c r="F66" i="111"/>
  <c r="F65" i="111"/>
  <c r="L65" i="111" s="1"/>
  <c r="F64" i="111"/>
  <c r="AV64" i="111" s="1"/>
  <c r="F63" i="111"/>
  <c r="AO63" i="111" s="1"/>
  <c r="F62" i="111"/>
  <c r="BA62" i="111" s="1"/>
  <c r="F61" i="111"/>
  <c r="F60" i="111"/>
  <c r="T60" i="111" s="1"/>
  <c r="F59" i="111"/>
  <c r="AU59" i="111" s="1"/>
  <c r="B56" i="111"/>
  <c r="F53" i="111"/>
  <c r="F52" i="111"/>
  <c r="M52" i="111" s="1"/>
  <c r="F51" i="111"/>
  <c r="S51" i="111" s="1"/>
  <c r="F50" i="111"/>
  <c r="F49" i="111"/>
  <c r="F48" i="111"/>
  <c r="F47" i="111"/>
  <c r="AU47" i="111" s="1"/>
  <c r="F46" i="111"/>
  <c r="AV46" i="111" s="1"/>
  <c r="B43" i="111"/>
  <c r="F40" i="111"/>
  <c r="AV40" i="111" s="1"/>
  <c r="F39" i="111"/>
  <c r="AN39" i="111" s="1"/>
  <c r="F38" i="111"/>
  <c r="AN38" i="111" s="1"/>
  <c r="F37" i="111"/>
  <c r="AV37" i="111" s="1"/>
  <c r="F36" i="111"/>
  <c r="F35" i="111"/>
  <c r="AU35" i="111" s="1"/>
  <c r="F34" i="111"/>
  <c r="AV34" i="111" s="1"/>
  <c r="F33" i="111"/>
  <c r="BA33" i="111" s="1"/>
  <c r="B30" i="111"/>
  <c r="F25" i="111"/>
  <c r="F24" i="111"/>
  <c r="F23" i="111"/>
  <c r="F22" i="111"/>
  <c r="F21" i="111"/>
  <c r="F20" i="111"/>
  <c r="F19" i="111"/>
  <c r="B16" i="111"/>
  <c r="F11" i="111"/>
  <c r="F10" i="111"/>
  <c r="K10" i="111" s="1"/>
  <c r="F9" i="111"/>
  <c r="F8" i="111"/>
  <c r="R8" i="111" s="1"/>
  <c r="F7" i="111"/>
  <c r="L7" i="111" s="1"/>
  <c r="F6" i="111"/>
  <c r="AG6" i="111" s="1"/>
  <c r="F5" i="111"/>
  <c r="AH5" i="111" s="1"/>
  <c r="B2" i="111"/>
  <c r="AO36" i="111" l="1"/>
  <c r="BA36" i="111"/>
  <c r="AG36" i="111"/>
  <c r="K36" i="111"/>
  <c r="AU50" i="111"/>
  <c r="K50" i="111"/>
  <c r="R19" i="112"/>
  <c r="AG19" i="112"/>
  <c r="AU36" i="112"/>
  <c r="M36" i="112"/>
  <c r="AU37" i="112"/>
  <c r="S37" i="112"/>
  <c r="AN38" i="112"/>
  <c r="AO38" i="112"/>
  <c r="AU50" i="112"/>
  <c r="BC50" i="112"/>
  <c r="AU62" i="112"/>
  <c r="BB62" i="112"/>
  <c r="BA62" i="112"/>
  <c r="AU34" i="113"/>
  <c r="BC34" i="113"/>
  <c r="BB34" i="113"/>
  <c r="S34" i="113"/>
  <c r="BB39" i="113"/>
  <c r="BC39" i="113"/>
  <c r="AA39" i="113"/>
  <c r="AU46" i="113"/>
  <c r="AH46" i="113"/>
  <c r="BA49" i="113"/>
  <c r="T49" i="113"/>
  <c r="BB60" i="113"/>
  <c r="Y60" i="113"/>
  <c r="T60" i="113"/>
  <c r="L60" i="113"/>
  <c r="AA5" i="114"/>
  <c r="AH5" i="114"/>
  <c r="AN6" i="114"/>
  <c r="AA6" i="114"/>
  <c r="Z7" i="114"/>
  <c r="M7" i="114"/>
  <c r="AM35" i="114"/>
  <c r="AO35" i="114"/>
  <c r="BC38" i="114"/>
  <c r="AU38" i="114"/>
  <c r="AN38" i="114"/>
  <c r="Z38" i="114"/>
  <c r="S38" i="114"/>
  <c r="K38" i="114"/>
  <c r="AN40" i="114"/>
  <c r="AG40" i="114"/>
  <c r="AM46" i="114"/>
  <c r="AN46" i="114"/>
  <c r="AU50" i="114"/>
  <c r="AN50" i="114"/>
  <c r="T50" i="114"/>
  <c r="L50" i="114"/>
  <c r="AM59" i="114"/>
  <c r="BB59" i="114"/>
  <c r="BB61" i="114"/>
  <c r="AM61" i="114"/>
  <c r="AV34" i="115"/>
  <c r="AN34" i="115"/>
  <c r="AU35" i="115"/>
  <c r="AV35" i="115"/>
  <c r="AH36" i="115"/>
  <c r="AM36" i="115"/>
  <c r="AN37" i="115"/>
  <c r="Z37" i="115"/>
  <c r="AN39" i="115"/>
  <c r="AA39" i="115"/>
  <c r="AV40" i="115"/>
  <c r="AN40" i="115"/>
  <c r="AH40" i="115"/>
  <c r="AG40" i="115"/>
  <c r="AV46" i="115"/>
  <c r="BA46" i="115"/>
  <c r="AN46" i="115"/>
  <c r="Y46" i="115"/>
  <c r="M46" i="115"/>
  <c r="AH48" i="115"/>
  <c r="AU48" i="115"/>
  <c r="AN48" i="115"/>
  <c r="AM48" i="115"/>
  <c r="R48" i="115"/>
  <c r="T6" i="116"/>
  <c r="AA6" i="116"/>
  <c r="S8" i="116"/>
  <c r="T8" i="116"/>
  <c r="AG19" i="116"/>
  <c r="M19" i="116"/>
  <c r="BA33" i="116"/>
  <c r="AU33" i="116"/>
  <c r="AA33" i="116"/>
  <c r="Y33" i="116"/>
  <c r="BB35" i="116"/>
  <c r="Y35" i="116"/>
  <c r="S35" i="116"/>
  <c r="AV40" i="116"/>
  <c r="Z40" i="116"/>
  <c r="BB47" i="116"/>
  <c r="AO47" i="116"/>
  <c r="Y47" i="116"/>
  <c r="AU48" i="116"/>
  <c r="AV48" i="116"/>
  <c r="AH48" i="116"/>
  <c r="AA48" i="116"/>
  <c r="Y48" i="116"/>
  <c r="AT49" i="116"/>
  <c r="AN49" i="116"/>
  <c r="AG51" i="116"/>
  <c r="AA51" i="116"/>
  <c r="BA59" i="116"/>
  <c r="AH59" i="116"/>
  <c r="AN60" i="116"/>
  <c r="L60" i="116"/>
  <c r="AA63" i="116"/>
  <c r="AN63" i="116"/>
  <c r="AA6" i="117"/>
  <c r="AN6" i="117"/>
  <c r="AG6" i="117"/>
  <c r="T6" i="117"/>
  <c r="R6" i="117"/>
  <c r="L6" i="117"/>
  <c r="R23" i="117"/>
  <c r="T23" i="117"/>
  <c r="AT47" i="117"/>
  <c r="Y47" i="117"/>
  <c r="T47" i="117"/>
  <c r="M47" i="117"/>
  <c r="AF48" i="117"/>
  <c r="AM48" i="117"/>
  <c r="BA49" i="117"/>
  <c r="AM49" i="117"/>
  <c r="S49" i="117"/>
  <c r="L49" i="117"/>
  <c r="BC62" i="117"/>
  <c r="AG62" i="117"/>
  <c r="AA5" i="118"/>
  <c r="AO5" i="118"/>
  <c r="AH5" i="118"/>
  <c r="Z6" i="118"/>
  <c r="T6" i="118"/>
  <c r="BA33" i="118"/>
  <c r="Y33" i="118"/>
  <c r="L33" i="118"/>
  <c r="BC34" i="118"/>
  <c r="BA34" i="118"/>
  <c r="AH34" i="118"/>
  <c r="R34" i="118"/>
  <c r="AN36" i="118"/>
  <c r="AU36" i="118"/>
  <c r="AU47" i="118"/>
  <c r="BB47" i="118"/>
  <c r="AG47" i="118"/>
  <c r="Y47" i="118"/>
  <c r="S47" i="118"/>
  <c r="M47" i="118"/>
  <c r="L47" i="118"/>
  <c r="AU51" i="118"/>
  <c r="AO51" i="118"/>
  <c r="BB63" i="118"/>
  <c r="BC63" i="118"/>
  <c r="M10" i="119"/>
  <c r="K10" i="119"/>
  <c r="AU34" i="119"/>
  <c r="AV34" i="119"/>
  <c r="AV46" i="119"/>
  <c r="BA46" i="119"/>
  <c r="AO48" i="119"/>
  <c r="AU48" i="119"/>
  <c r="AA48" i="119"/>
  <c r="S48" i="119"/>
  <c r="AN5" i="120"/>
  <c r="R5" i="120"/>
  <c r="AM34" i="120"/>
  <c r="AN34" i="120"/>
  <c r="S34" i="120"/>
  <c r="BA35" i="120"/>
  <c r="T35" i="120"/>
  <c r="BA47" i="120"/>
  <c r="S47" i="120"/>
  <c r="L47" i="120"/>
  <c r="AF49" i="120"/>
  <c r="AG49" i="120"/>
  <c r="BA59" i="120"/>
  <c r="AO59" i="120"/>
  <c r="AH59" i="120"/>
  <c r="T59" i="120"/>
  <c r="S59" i="120"/>
  <c r="K59" i="120"/>
  <c r="L65" i="120"/>
  <c r="M65" i="120"/>
  <c r="R20" i="121"/>
  <c r="Y20" i="121"/>
  <c r="T23" i="121"/>
  <c r="K23" i="121"/>
  <c r="AV33" i="121"/>
  <c r="AH33" i="121"/>
  <c r="AO35" i="121"/>
  <c r="AA35" i="121"/>
  <c r="AV36" i="121"/>
  <c r="K36" i="121"/>
  <c r="AN39" i="121"/>
  <c r="L39" i="121"/>
  <c r="AV47" i="121"/>
  <c r="AO47" i="121"/>
  <c r="S47" i="121"/>
  <c r="L47" i="121"/>
  <c r="BC64" i="121"/>
  <c r="S64" i="121"/>
  <c r="AU49" i="122"/>
  <c r="AF49" i="122"/>
  <c r="T49" i="122"/>
  <c r="S49" i="122"/>
  <c r="BB50" i="122"/>
  <c r="R50" i="122"/>
  <c r="BB60" i="122"/>
  <c r="AN60" i="122"/>
  <c r="T60" i="122"/>
  <c r="AU61" i="122"/>
  <c r="AO61" i="122"/>
  <c r="R61" i="122"/>
  <c r="L61" i="122"/>
  <c r="BB62" i="122"/>
  <c r="BC62" i="122"/>
  <c r="M62" i="122"/>
  <c r="AV34" i="123"/>
  <c r="BA34" i="123"/>
  <c r="AM34" i="123"/>
  <c r="AH34" i="123"/>
  <c r="Y34" i="123"/>
  <c r="R34" i="123"/>
  <c r="M34" i="123"/>
  <c r="L34" i="123"/>
  <c r="Z38" i="123"/>
  <c r="BC38" i="123"/>
  <c r="AN38" i="123"/>
  <c r="AG50" i="123"/>
  <c r="AN50" i="123"/>
  <c r="AA51" i="123"/>
  <c r="AO51" i="123"/>
  <c r="AO62" i="123"/>
  <c r="AT62" i="123"/>
  <c r="L62" i="123"/>
  <c r="L10" i="124"/>
  <c r="K10" i="124"/>
  <c r="AU33" i="124"/>
  <c r="AT33" i="124"/>
  <c r="Z34" i="124"/>
  <c r="Y34" i="124"/>
  <c r="AO38" i="124"/>
  <c r="K38" i="124"/>
  <c r="BC47" i="124"/>
  <c r="K47" i="124"/>
  <c r="AO50" i="124"/>
  <c r="AU50" i="124"/>
  <c r="Y61" i="124"/>
  <c r="AH61" i="124"/>
  <c r="L65" i="124"/>
  <c r="M65" i="124"/>
  <c r="AN19" i="125"/>
  <c r="L19" i="125"/>
  <c r="AU34" i="125"/>
  <c r="BA34" i="125"/>
  <c r="AA35" i="125"/>
  <c r="T35" i="125"/>
  <c r="K35" i="125"/>
  <c r="M36" i="125"/>
  <c r="AU36" i="125"/>
  <c r="L36" i="125"/>
  <c r="AN37" i="125"/>
  <c r="M37" i="125"/>
  <c r="T7" i="126"/>
  <c r="R7" i="126"/>
  <c r="T8" i="126"/>
  <c r="M8" i="126"/>
  <c r="R23" i="126"/>
  <c r="K23" i="126"/>
  <c r="AN38" i="126"/>
  <c r="M38" i="126"/>
  <c r="AU46" i="126"/>
  <c r="AV46" i="126"/>
  <c r="AA46" i="126"/>
  <c r="S46" i="126"/>
  <c r="M46" i="126"/>
  <c r="AH50" i="126"/>
  <c r="AU50" i="126"/>
  <c r="AN50" i="126"/>
  <c r="AU60" i="126"/>
  <c r="AA60" i="126"/>
  <c r="BC64" i="126"/>
  <c r="Z64" i="126"/>
  <c r="R64" i="126"/>
  <c r="AH21" i="127"/>
  <c r="M21" i="127"/>
  <c r="BB33" i="127"/>
  <c r="S33" i="127"/>
  <c r="R33" i="127"/>
  <c r="BA35" i="127"/>
  <c r="AU35" i="127"/>
  <c r="BC61" i="127"/>
  <c r="BB61" i="127"/>
  <c r="K61" i="127"/>
  <c r="BB64" i="127"/>
  <c r="K64" i="127"/>
  <c r="AU5" i="128"/>
  <c r="AH5" i="128"/>
  <c r="L7" i="128"/>
  <c r="AG7" i="128"/>
  <c r="AG38" i="128"/>
  <c r="Z38" i="128"/>
  <c r="L38" i="128"/>
  <c r="AN39" i="128"/>
  <c r="M39" i="128"/>
  <c r="BB50" i="128"/>
  <c r="AO50" i="128"/>
  <c r="Y50" i="128"/>
  <c r="BA59" i="128"/>
  <c r="BB59" i="128"/>
  <c r="AV35" i="129"/>
  <c r="T35" i="129"/>
  <c r="BB38" i="129"/>
  <c r="M38" i="129"/>
  <c r="AN39" i="129"/>
  <c r="L39" i="129"/>
  <c r="BC40" i="129"/>
  <c r="AV40" i="129"/>
  <c r="BB48" i="129"/>
  <c r="AF48" i="129"/>
  <c r="AG49" i="129"/>
  <c r="AV49" i="129"/>
  <c r="L9" i="130"/>
  <c r="S9" i="130"/>
  <c r="M9" i="130"/>
  <c r="K9" i="130"/>
  <c r="AF20" i="130"/>
  <c r="AN20" i="130"/>
  <c r="T20" i="130"/>
  <c r="R20" i="130"/>
  <c r="AV35" i="130"/>
  <c r="L35" i="130"/>
  <c r="Z37" i="130"/>
  <c r="L37" i="130"/>
  <c r="BC40" i="130"/>
  <c r="AN40" i="130"/>
  <c r="BB46" i="130"/>
  <c r="AM46" i="130"/>
  <c r="AV48" i="130"/>
  <c r="BB48" i="130"/>
  <c r="AU48" i="130"/>
  <c r="M48" i="130"/>
  <c r="K48" i="130"/>
  <c r="AO51" i="130"/>
  <c r="AG51" i="130"/>
  <c r="AV60" i="130"/>
  <c r="AG60" i="130"/>
  <c r="K60" i="130"/>
  <c r="M65" i="130"/>
  <c r="L65" i="130"/>
  <c r="BC33" i="131"/>
  <c r="T33" i="131"/>
  <c r="AM35" i="131"/>
  <c r="AU35" i="131"/>
  <c r="AG35" i="131"/>
  <c r="BC38" i="131"/>
  <c r="S38" i="131"/>
  <c r="BB39" i="131"/>
  <c r="L39" i="131"/>
  <c r="AH46" i="131"/>
  <c r="AU46" i="131"/>
  <c r="BB49" i="131"/>
  <c r="AU49" i="131"/>
  <c r="AO49" i="131"/>
  <c r="T49" i="131"/>
  <c r="S49" i="131"/>
  <c r="M49" i="131"/>
  <c r="L49" i="131"/>
  <c r="BC51" i="131"/>
  <c r="L51" i="131"/>
  <c r="AM59" i="131"/>
  <c r="AG59" i="131"/>
  <c r="S59" i="131"/>
  <c r="L22" i="131"/>
  <c r="AF22" i="131"/>
  <c r="AG22" i="131"/>
  <c r="AH22" i="131"/>
  <c r="K33" i="131"/>
  <c r="AH35" i="131"/>
  <c r="M38" i="131"/>
  <c r="AU39" i="131"/>
  <c r="AA49" i="131"/>
  <c r="AV51" i="131"/>
  <c r="AA59" i="131"/>
  <c r="AO33" i="131"/>
  <c r="BC35" i="131"/>
  <c r="T38" i="131"/>
  <c r="BC40" i="131"/>
  <c r="Z48" i="131"/>
  <c r="M52" i="131"/>
  <c r="AH59" i="131"/>
  <c r="AV33" i="131"/>
  <c r="Z38" i="131"/>
  <c r="BA49" i="131"/>
  <c r="AU59" i="131"/>
  <c r="S64" i="131"/>
  <c r="Y6" i="131"/>
  <c r="AG38" i="131"/>
  <c r="AO64" i="131"/>
  <c r="AG6" i="131"/>
  <c r="S37" i="131"/>
  <c r="BB38" i="131"/>
  <c r="L46" i="131"/>
  <c r="L50" i="131"/>
  <c r="M21" i="131"/>
  <c r="AN21" i="131"/>
  <c r="AO21" i="131"/>
  <c r="AM21" i="131"/>
  <c r="AA35" i="131"/>
  <c r="BC37" i="131"/>
  <c r="AA46" i="131"/>
  <c r="K59" i="131"/>
  <c r="AA61" i="131"/>
  <c r="R24" i="131"/>
  <c r="T24" i="131"/>
  <c r="S24" i="131"/>
  <c r="AF5" i="131"/>
  <c r="K24" i="131"/>
  <c r="Y33" i="131"/>
  <c r="T37" i="131"/>
  <c r="AN38" i="131"/>
  <c r="R46" i="131"/>
  <c r="AV46" i="131"/>
  <c r="BB48" i="131"/>
  <c r="AG49" i="131"/>
  <c r="T50" i="131"/>
  <c r="AF61" i="131"/>
  <c r="K22" i="131"/>
  <c r="L24" i="131"/>
  <c r="AA33" i="131"/>
  <c r="K35" i="131"/>
  <c r="R36" i="131"/>
  <c r="Y37" i="131"/>
  <c r="K38" i="131"/>
  <c r="AU38" i="131"/>
  <c r="AG40" i="131"/>
  <c r="S46" i="131"/>
  <c r="BB46" i="131"/>
  <c r="AM49" i="131"/>
  <c r="Z50" i="131"/>
  <c r="BC59" i="131"/>
  <c r="AO61" i="131"/>
  <c r="K64" i="131"/>
  <c r="K6" i="131"/>
  <c r="M22" i="131"/>
  <c r="M25" i="131"/>
  <c r="K25" i="131"/>
  <c r="L25" i="131"/>
  <c r="AG33" i="131"/>
  <c r="S35" i="131"/>
  <c r="AG37" i="131"/>
  <c r="L38" i="131"/>
  <c r="AV38" i="131"/>
  <c r="AH40" i="131"/>
  <c r="T46" i="131"/>
  <c r="BC46" i="131"/>
  <c r="K49" i="131"/>
  <c r="AN49" i="131"/>
  <c r="BA61" i="131"/>
  <c r="R64" i="131"/>
  <c r="AH37" i="131"/>
  <c r="AN19" i="131"/>
  <c r="BC19" i="131"/>
  <c r="BA19" i="131"/>
  <c r="BB19" i="131"/>
  <c r="L23" i="131"/>
  <c r="Y23" i="131"/>
  <c r="Z23" i="131"/>
  <c r="AA23" i="131"/>
  <c r="AU33" i="131"/>
  <c r="K37" i="131"/>
  <c r="AO37" i="131"/>
  <c r="AF46" i="131"/>
  <c r="M47" i="131"/>
  <c r="K61" i="131"/>
  <c r="K62" i="131"/>
  <c r="AF20" i="131"/>
  <c r="AT20" i="131"/>
  <c r="AU20" i="131"/>
  <c r="AV20" i="131"/>
  <c r="L37" i="131"/>
  <c r="AU37" i="131"/>
  <c r="AM46" i="131"/>
  <c r="BA47" i="131"/>
  <c r="L61" i="131"/>
  <c r="AA62" i="131"/>
  <c r="S23" i="131"/>
  <c r="S33" i="131"/>
  <c r="BA33" i="131"/>
  <c r="R37" i="131"/>
  <c r="AV37" i="131"/>
  <c r="M39" i="131"/>
  <c r="K46" i="131"/>
  <c r="AN46" i="131"/>
  <c r="L52" i="131"/>
  <c r="Y61" i="131"/>
  <c r="K8" i="131"/>
  <c r="K11" i="131"/>
  <c r="L11" i="131"/>
  <c r="M11" i="131"/>
  <c r="M19" i="131"/>
  <c r="S21" i="131"/>
  <c r="S22" i="131"/>
  <c r="T23" i="131"/>
  <c r="L33" i="131"/>
  <c r="AM33" i="131"/>
  <c r="K34" i="131"/>
  <c r="AM34" i="131"/>
  <c r="M35" i="131"/>
  <c r="BA35" i="131"/>
  <c r="R47" i="131"/>
  <c r="BB47" i="131"/>
  <c r="AF49" i="131"/>
  <c r="BC49" i="131"/>
  <c r="R51" i="131"/>
  <c r="M59" i="131"/>
  <c r="BA59" i="131"/>
  <c r="M61" i="131"/>
  <c r="AU61" i="131"/>
  <c r="AN62" i="131"/>
  <c r="AG64" i="131"/>
  <c r="AT6" i="131"/>
  <c r="AU6" i="131"/>
  <c r="AV6" i="131"/>
  <c r="AO6" i="131"/>
  <c r="L8" i="131"/>
  <c r="Y21" i="131"/>
  <c r="T22" i="131"/>
  <c r="M33" i="131"/>
  <c r="AN33" i="131"/>
  <c r="L34" i="131"/>
  <c r="AN34" i="131"/>
  <c r="R35" i="131"/>
  <c r="BB35" i="131"/>
  <c r="M37" i="131"/>
  <c r="AN37" i="131"/>
  <c r="S47" i="131"/>
  <c r="BC47" i="131"/>
  <c r="S51" i="131"/>
  <c r="R59" i="131"/>
  <c r="BB59" i="131"/>
  <c r="T61" i="131"/>
  <c r="AV61" i="131"/>
  <c r="AN64" i="131"/>
  <c r="AO7" i="131"/>
  <c r="AN7" i="131"/>
  <c r="AM7" i="131"/>
  <c r="M8" i="131"/>
  <c r="Z21" i="131"/>
  <c r="R34" i="131"/>
  <c r="AU34" i="131"/>
  <c r="AA47" i="131"/>
  <c r="T51" i="131"/>
  <c r="M6" i="131"/>
  <c r="L7" i="131"/>
  <c r="Y20" i="131"/>
  <c r="AA21" i="131"/>
  <c r="AA22" i="131"/>
  <c r="S34" i="131"/>
  <c r="AV34" i="131"/>
  <c r="AG47" i="131"/>
  <c r="M48" i="131"/>
  <c r="AG51" i="131"/>
  <c r="AU64" i="131"/>
  <c r="AF8" i="131"/>
  <c r="AG8" i="131"/>
  <c r="AH8" i="131"/>
  <c r="AH34" i="131"/>
  <c r="R6" i="131"/>
  <c r="R7" i="131"/>
  <c r="S8" i="131"/>
  <c r="T34" i="131"/>
  <c r="BB34" i="131"/>
  <c r="AH47" i="131"/>
  <c r="R48" i="131"/>
  <c r="AH51" i="131"/>
  <c r="AU5" i="131"/>
  <c r="BA5" i="131"/>
  <c r="BB5" i="131"/>
  <c r="BC5" i="131"/>
  <c r="T8" i="131"/>
  <c r="AA34" i="131"/>
  <c r="BC34" i="131"/>
  <c r="AM47" i="131"/>
  <c r="AO51" i="131"/>
  <c r="AG61" i="131"/>
  <c r="T62" i="131"/>
  <c r="M64" i="131"/>
  <c r="L65" i="131"/>
  <c r="S10" i="131"/>
  <c r="T10" i="131"/>
  <c r="R10" i="131"/>
  <c r="L5" i="131"/>
  <c r="AA6" i="131"/>
  <c r="AH7" i="131"/>
  <c r="AA9" i="131"/>
  <c r="Y9" i="131"/>
  <c r="Z9" i="131"/>
  <c r="AF33" i="131"/>
  <c r="AA37" i="131"/>
  <c r="AH38" i="131"/>
  <c r="Z39" i="131"/>
  <c r="K47" i="131"/>
  <c r="AH48" i="131"/>
  <c r="Y49" i="131"/>
  <c r="AV49" i="131"/>
  <c r="K51" i="131"/>
  <c r="AU51" i="131"/>
  <c r="AN61" i="131"/>
  <c r="Z62" i="131"/>
  <c r="R23" i="130"/>
  <c r="AA23" i="130"/>
  <c r="Y23" i="130"/>
  <c r="Z23" i="130"/>
  <c r="AO40" i="130"/>
  <c r="BC46" i="130"/>
  <c r="Z49" i="130"/>
  <c r="AU51" i="130"/>
  <c r="AU60" i="130"/>
  <c r="R24" i="130"/>
  <c r="S24" i="130"/>
  <c r="T24" i="130"/>
  <c r="AU40" i="130"/>
  <c r="AT49" i="130"/>
  <c r="M25" i="130"/>
  <c r="K25" i="130"/>
  <c r="L25" i="130"/>
  <c r="Z61" i="130"/>
  <c r="AA21" i="130"/>
  <c r="AM21" i="130"/>
  <c r="AN21" i="130"/>
  <c r="AO21" i="130"/>
  <c r="K46" i="130"/>
  <c r="K51" i="130"/>
  <c r="AA22" i="130"/>
  <c r="AF22" i="130"/>
  <c r="AG22" i="130"/>
  <c r="AH22" i="130"/>
  <c r="T21" i="130"/>
  <c r="K39" i="130"/>
  <c r="T46" i="130"/>
  <c r="M51" i="130"/>
  <c r="Y21" i="130"/>
  <c r="AA46" i="130"/>
  <c r="S51" i="130"/>
  <c r="T9" i="130"/>
  <c r="AG21" i="130"/>
  <c r="BC35" i="130"/>
  <c r="AH39" i="130"/>
  <c r="AU46" i="130"/>
  <c r="R48" i="130"/>
  <c r="T51" i="130"/>
  <c r="BB59" i="130"/>
  <c r="Z63" i="130"/>
  <c r="R19" i="130"/>
  <c r="BA19" i="130"/>
  <c r="BB19" i="130"/>
  <c r="BC19" i="130"/>
  <c r="K7" i="130"/>
  <c r="T19" i="130"/>
  <c r="AO39" i="130"/>
  <c r="BA46" i="130"/>
  <c r="S48" i="130"/>
  <c r="L61" i="130"/>
  <c r="AF19" i="130"/>
  <c r="K22" i="130"/>
  <c r="BB39" i="130"/>
  <c r="Y48" i="130"/>
  <c r="AH19" i="130"/>
  <c r="K21" i="130"/>
  <c r="S22" i="130"/>
  <c r="M46" i="130"/>
  <c r="AH48" i="130"/>
  <c r="R60" i="130"/>
  <c r="AF61" i="130"/>
  <c r="L64" i="130"/>
  <c r="K5" i="130"/>
  <c r="AH20" i="130"/>
  <c r="AT20" i="130"/>
  <c r="AU20" i="130"/>
  <c r="AV20" i="130"/>
  <c r="M21" i="130"/>
  <c r="Y22" i="130"/>
  <c r="M34" i="130"/>
  <c r="AU37" i="130"/>
  <c r="AH40" i="130"/>
  <c r="S46" i="130"/>
  <c r="L47" i="130"/>
  <c r="AN48" i="130"/>
  <c r="AA60" i="130"/>
  <c r="AH64" i="130"/>
  <c r="AG5" i="130"/>
  <c r="L20" i="130"/>
  <c r="S21" i="130"/>
  <c r="AN34" i="130"/>
  <c r="AO48" i="130"/>
  <c r="AH60" i="130"/>
  <c r="AF62" i="130"/>
  <c r="K65" i="130"/>
  <c r="L5" i="130"/>
  <c r="AM5" i="130"/>
  <c r="M7" i="130"/>
  <c r="K33" i="130"/>
  <c r="AM33" i="130"/>
  <c r="K36" i="130"/>
  <c r="AH36" i="130"/>
  <c r="L38" i="130"/>
  <c r="AV39" i="130"/>
  <c r="K50" i="130"/>
  <c r="AN50" i="130"/>
  <c r="AO60" i="130"/>
  <c r="AM62" i="130"/>
  <c r="AF8" i="130"/>
  <c r="AG8" i="130"/>
  <c r="AH8" i="130"/>
  <c r="BC36" i="130"/>
  <c r="M5" i="130"/>
  <c r="AO5" i="130"/>
  <c r="R7" i="130"/>
  <c r="R8" i="130"/>
  <c r="L33" i="130"/>
  <c r="AO33" i="130"/>
  <c r="M36" i="130"/>
  <c r="AM36" i="130"/>
  <c r="R38" i="130"/>
  <c r="L50" i="130"/>
  <c r="AO50" i="130"/>
  <c r="AO62" i="130"/>
  <c r="AG33" i="130"/>
  <c r="BB38" i="130"/>
  <c r="S5" i="130"/>
  <c r="AU5" i="130"/>
  <c r="S7" i="130"/>
  <c r="S8" i="130"/>
  <c r="S10" i="130"/>
  <c r="T10" i="130"/>
  <c r="R10" i="130"/>
  <c r="AM19" i="130"/>
  <c r="L23" i="130"/>
  <c r="M33" i="130"/>
  <c r="AU33" i="130"/>
  <c r="Y35" i="130"/>
  <c r="R36" i="130"/>
  <c r="AN36" i="130"/>
  <c r="M37" i="130"/>
  <c r="T38" i="130"/>
  <c r="M39" i="130"/>
  <c r="BC39" i="130"/>
  <c r="BB40" i="130"/>
  <c r="AG46" i="130"/>
  <c r="Z47" i="130"/>
  <c r="T48" i="130"/>
  <c r="BA48" i="130"/>
  <c r="M50" i="130"/>
  <c r="AV50" i="130"/>
  <c r="AN51" i="130"/>
  <c r="L59" i="130"/>
  <c r="M60" i="130"/>
  <c r="BA60" i="130"/>
  <c r="K62" i="130"/>
  <c r="AU62" i="130"/>
  <c r="R64" i="130"/>
  <c r="T5" i="130"/>
  <c r="AV5" i="130"/>
  <c r="Y7" i="130"/>
  <c r="T8" i="130"/>
  <c r="AN19" i="130"/>
  <c r="S33" i="130"/>
  <c r="AV33" i="130"/>
  <c r="AF35" i="130"/>
  <c r="S36" i="130"/>
  <c r="AO36" i="130"/>
  <c r="T37" i="130"/>
  <c r="Z38" i="130"/>
  <c r="Z39" i="130"/>
  <c r="AH47" i="130"/>
  <c r="R50" i="130"/>
  <c r="BC50" i="130"/>
  <c r="R59" i="130"/>
  <c r="BB60" i="130"/>
  <c r="L62" i="130"/>
  <c r="AV62" i="130"/>
  <c r="Y5" i="130"/>
  <c r="AT6" i="130"/>
  <c r="AU6" i="130"/>
  <c r="AV6" i="130"/>
  <c r="AA7" i="130"/>
  <c r="AA9" i="130"/>
  <c r="Y9" i="130"/>
  <c r="Z9" i="130"/>
  <c r="K11" i="130"/>
  <c r="L11" i="130"/>
  <c r="M11" i="130"/>
  <c r="L19" i="130"/>
  <c r="AV19" i="130"/>
  <c r="Y33" i="130"/>
  <c r="BB33" i="130"/>
  <c r="AM35" i="130"/>
  <c r="T36" i="130"/>
  <c r="AU36" i="130"/>
  <c r="AG37" i="130"/>
  <c r="AH38" i="130"/>
  <c r="AA39" i="130"/>
  <c r="Z40" i="130"/>
  <c r="AN46" i="130"/>
  <c r="AA48" i="130"/>
  <c r="S50" i="130"/>
  <c r="AV51" i="130"/>
  <c r="AF59" i="130"/>
  <c r="Y60" i="130"/>
  <c r="S62" i="130"/>
  <c r="BC62" i="130"/>
  <c r="AO64" i="130"/>
  <c r="AA33" i="130"/>
  <c r="Y36" i="130"/>
  <c r="BA36" i="130"/>
  <c r="AH37" i="130"/>
  <c r="AO38" i="130"/>
  <c r="AG39" i="130"/>
  <c r="AG40" i="130"/>
  <c r="AG48" i="130"/>
  <c r="Y50" i="130"/>
  <c r="AH59" i="130"/>
  <c r="Y62" i="130"/>
  <c r="AG36" i="130"/>
  <c r="AG50" i="130"/>
  <c r="AT5" i="130"/>
  <c r="BA5" i="130"/>
  <c r="BB5" i="130"/>
  <c r="BC5" i="130"/>
  <c r="AF5" i="130"/>
  <c r="AO7" i="130"/>
  <c r="AN7" i="130"/>
  <c r="AM7" i="130"/>
  <c r="AH7" i="130"/>
  <c r="AA36" i="130"/>
  <c r="BB36" i="130"/>
  <c r="AV38" i="130"/>
  <c r="AA50" i="130"/>
  <c r="AV59" i="130"/>
  <c r="T22" i="129"/>
  <c r="AF22" i="129"/>
  <c r="AG22" i="129"/>
  <c r="AH22" i="129"/>
  <c r="K23" i="129"/>
  <c r="Z23" i="129"/>
  <c r="Y23" i="129"/>
  <c r="AA23" i="129"/>
  <c r="K25" i="129"/>
  <c r="L25" i="129"/>
  <c r="M25" i="129"/>
  <c r="M37" i="129"/>
  <c r="M24" i="129"/>
  <c r="T24" i="129"/>
  <c r="R24" i="129"/>
  <c r="S24" i="129"/>
  <c r="AO50" i="129"/>
  <c r="AV19" i="129"/>
  <c r="BB19" i="129"/>
  <c r="BA19" i="129"/>
  <c r="BC19" i="129"/>
  <c r="AA20" i="129"/>
  <c r="AT20" i="129"/>
  <c r="AU20" i="129"/>
  <c r="AV20" i="129"/>
  <c r="AV38" i="129"/>
  <c r="AF21" i="129"/>
  <c r="AO21" i="129"/>
  <c r="AM21" i="129"/>
  <c r="AN21" i="129"/>
  <c r="L48" i="129"/>
  <c r="R21" i="129"/>
  <c r="R37" i="129"/>
  <c r="T21" i="129"/>
  <c r="T37" i="129"/>
  <c r="M61" i="129"/>
  <c r="AH37" i="129"/>
  <c r="AA49" i="129"/>
  <c r="M52" i="129"/>
  <c r="T61" i="129"/>
  <c r="AA22" i="129"/>
  <c r="AU49" i="129"/>
  <c r="K9" i="129"/>
  <c r="T19" i="129"/>
  <c r="AT47" i="129"/>
  <c r="S9" i="129"/>
  <c r="AG50" i="129"/>
  <c r="BB59" i="129"/>
  <c r="AG19" i="129"/>
  <c r="Y21" i="129"/>
  <c r="BB35" i="129"/>
  <c r="S46" i="129"/>
  <c r="AA61" i="129"/>
  <c r="AA63" i="129"/>
  <c r="AG21" i="129"/>
  <c r="AN37" i="129"/>
  <c r="BA49" i="129"/>
  <c r="R59" i="129"/>
  <c r="AF60" i="129"/>
  <c r="AN61" i="129"/>
  <c r="AO63" i="129"/>
  <c r="AH21" i="129"/>
  <c r="AU37" i="129"/>
  <c r="K49" i="129"/>
  <c r="S59" i="129"/>
  <c r="AG60" i="129"/>
  <c r="AO61" i="129"/>
  <c r="AV63" i="129"/>
  <c r="L9" i="129"/>
  <c r="K21" i="129"/>
  <c r="K37" i="129"/>
  <c r="AV37" i="129"/>
  <c r="AU39" i="129"/>
  <c r="M47" i="129"/>
  <c r="T49" i="129"/>
  <c r="L50" i="129"/>
  <c r="K52" i="129"/>
  <c r="Y59" i="129"/>
  <c r="AH60" i="129"/>
  <c r="AU61" i="129"/>
  <c r="AN5" i="129"/>
  <c r="BA5" i="129"/>
  <c r="BB5" i="129"/>
  <c r="BC5" i="129"/>
  <c r="M9" i="129"/>
  <c r="L21" i="129"/>
  <c r="K22" i="129"/>
  <c r="L37" i="129"/>
  <c r="BC37" i="129"/>
  <c r="AH47" i="129"/>
  <c r="Y49" i="129"/>
  <c r="Z50" i="129"/>
  <c r="AG59" i="129"/>
  <c r="BA61" i="129"/>
  <c r="S64" i="129"/>
  <c r="AG6" i="129"/>
  <c r="AT6" i="129"/>
  <c r="AU6" i="129"/>
  <c r="AV6" i="129"/>
  <c r="R9" i="129"/>
  <c r="M21" i="129"/>
  <c r="AU59" i="129"/>
  <c r="BA59" i="129"/>
  <c r="AF34" i="129"/>
  <c r="L8" i="129"/>
  <c r="AM33" i="129"/>
  <c r="K34" i="129"/>
  <c r="AH34" i="129"/>
  <c r="AA35" i="129"/>
  <c r="BC35" i="129"/>
  <c r="AV39" i="129"/>
  <c r="T46" i="129"/>
  <c r="AO46" i="129"/>
  <c r="AM47" i="129"/>
  <c r="T48" i="129"/>
  <c r="AG51" i="129"/>
  <c r="AA62" i="129"/>
  <c r="AG64" i="129"/>
  <c r="AO33" i="129"/>
  <c r="L34" i="129"/>
  <c r="AM34" i="129"/>
  <c r="AG35" i="129"/>
  <c r="BC39" i="129"/>
  <c r="Y46" i="129"/>
  <c r="AU46" i="129"/>
  <c r="K47" i="129"/>
  <c r="AO47" i="129"/>
  <c r="Z48" i="129"/>
  <c r="AF49" i="129"/>
  <c r="BC49" i="129"/>
  <c r="AO51" i="129"/>
  <c r="AA59" i="129"/>
  <c r="BC59" i="129"/>
  <c r="BB60" i="129"/>
  <c r="Y61" i="129"/>
  <c r="AV61" i="129"/>
  <c r="AT62" i="129"/>
  <c r="BB63" i="129"/>
  <c r="AN64" i="129"/>
  <c r="AF8" i="129"/>
  <c r="AG8" i="129"/>
  <c r="AH8" i="129"/>
  <c r="AM7" i="129"/>
  <c r="AN7" i="129"/>
  <c r="AO7" i="129"/>
  <c r="T8" i="129"/>
  <c r="AT33" i="129"/>
  <c r="R34" i="129"/>
  <c r="AN34" i="129"/>
  <c r="AH35" i="129"/>
  <c r="AA46" i="129"/>
  <c r="AV46" i="129"/>
  <c r="AU51" i="129"/>
  <c r="AV62" i="129"/>
  <c r="AO64" i="129"/>
  <c r="R7" i="129"/>
  <c r="Z8" i="129"/>
  <c r="M22" i="129"/>
  <c r="M33" i="129"/>
  <c r="BA33" i="129"/>
  <c r="S34" i="129"/>
  <c r="AO34" i="129"/>
  <c r="K35" i="129"/>
  <c r="AM35" i="129"/>
  <c r="L36" i="129"/>
  <c r="Y37" i="129"/>
  <c r="M39" i="129"/>
  <c r="AA40" i="129"/>
  <c r="K46" i="129"/>
  <c r="AF46" i="129"/>
  <c r="BA46" i="129"/>
  <c r="R47" i="129"/>
  <c r="BB47" i="129"/>
  <c r="AG48" i="129"/>
  <c r="L49" i="129"/>
  <c r="AM49" i="129"/>
  <c r="K51" i="129"/>
  <c r="AV51" i="129"/>
  <c r="AH59" i="129"/>
  <c r="AF61" i="129"/>
  <c r="BC61" i="129"/>
  <c r="K64" i="129"/>
  <c r="AU64" i="129"/>
  <c r="BC34" i="129"/>
  <c r="Y7" i="129"/>
  <c r="AA8" i="129"/>
  <c r="K10" i="129"/>
  <c r="R10" i="129"/>
  <c r="S10" i="129"/>
  <c r="T10" i="129"/>
  <c r="AA21" i="129"/>
  <c r="R22" i="129"/>
  <c r="S33" i="129"/>
  <c r="BC33" i="129"/>
  <c r="T34" i="129"/>
  <c r="AU34" i="129"/>
  <c r="M35" i="129"/>
  <c r="AN35" i="129"/>
  <c r="AA37" i="129"/>
  <c r="Z39" i="129"/>
  <c r="AG40" i="129"/>
  <c r="L46" i="129"/>
  <c r="AG46" i="129"/>
  <c r="BB46" i="129"/>
  <c r="S47" i="129"/>
  <c r="AH48" i="129"/>
  <c r="M49" i="129"/>
  <c r="AN49" i="129"/>
  <c r="L51" i="129"/>
  <c r="BC51" i="129"/>
  <c r="K59" i="129"/>
  <c r="AM59" i="129"/>
  <c r="R60" i="129"/>
  <c r="K61" i="129"/>
  <c r="AG61" i="129"/>
  <c r="M64" i="129"/>
  <c r="BB64" i="129"/>
  <c r="AA7" i="129"/>
  <c r="AA9" i="129"/>
  <c r="Y9" i="129"/>
  <c r="Z9" i="129"/>
  <c r="K11" i="129"/>
  <c r="L11" i="129"/>
  <c r="M11" i="129"/>
  <c r="S22" i="129"/>
  <c r="T33" i="129"/>
  <c r="Y34" i="129"/>
  <c r="AV34" i="129"/>
  <c r="R35" i="129"/>
  <c r="AU35" i="129"/>
  <c r="AG37" i="129"/>
  <c r="AA39" i="129"/>
  <c r="AH40" i="129"/>
  <c r="M46" i="129"/>
  <c r="AH46" i="129"/>
  <c r="BC46" i="129"/>
  <c r="T47" i="129"/>
  <c r="AT48" i="129"/>
  <c r="S49" i="129"/>
  <c r="AO49" i="129"/>
  <c r="R51" i="129"/>
  <c r="M59" i="129"/>
  <c r="AO59" i="129"/>
  <c r="Z60" i="129"/>
  <c r="L61" i="129"/>
  <c r="AM61" i="129"/>
  <c r="R64" i="129"/>
  <c r="AF7" i="129"/>
  <c r="Y33" i="129"/>
  <c r="AA34" i="129"/>
  <c r="BB34" i="129"/>
  <c r="S35" i="129"/>
  <c r="BA35" i="129"/>
  <c r="AN40" i="129"/>
  <c r="R46" i="129"/>
  <c r="AM46" i="129"/>
  <c r="AA47" i="129"/>
  <c r="S51" i="129"/>
  <c r="Z22" i="128"/>
  <c r="AF22" i="128"/>
  <c r="AG22" i="128"/>
  <c r="AH22" i="128"/>
  <c r="L35" i="128"/>
  <c r="M36" i="128"/>
  <c r="K48" i="128"/>
  <c r="L23" i="128"/>
  <c r="AA23" i="128"/>
  <c r="Y23" i="128"/>
  <c r="Z23" i="128"/>
  <c r="T35" i="128"/>
  <c r="M48" i="128"/>
  <c r="K50" i="128"/>
  <c r="T51" i="128"/>
  <c r="M60" i="128"/>
  <c r="M24" i="128"/>
  <c r="R24" i="128"/>
  <c r="S24" i="128"/>
  <c r="T24" i="128"/>
  <c r="Y35" i="128"/>
  <c r="BB37" i="128"/>
  <c r="R48" i="128"/>
  <c r="M50" i="128"/>
  <c r="T21" i="128"/>
  <c r="AM21" i="128"/>
  <c r="AN21" i="128"/>
  <c r="AO21" i="128"/>
  <c r="K6" i="128"/>
  <c r="K25" i="128"/>
  <c r="L25" i="128"/>
  <c r="M25" i="128"/>
  <c r="Z35" i="128"/>
  <c r="T46" i="128"/>
  <c r="T48" i="128"/>
  <c r="R50" i="128"/>
  <c r="L52" i="128"/>
  <c r="S61" i="128"/>
  <c r="AF35" i="128"/>
  <c r="BC46" i="128"/>
  <c r="AF48" i="128"/>
  <c r="S50" i="128"/>
  <c r="K7" i="128"/>
  <c r="AV35" i="128"/>
  <c r="AH48" i="128"/>
  <c r="L62" i="128"/>
  <c r="M7" i="128"/>
  <c r="BC35" i="128"/>
  <c r="AH47" i="128"/>
  <c r="BA48" i="128"/>
  <c r="AH50" i="128"/>
  <c r="S62" i="128"/>
  <c r="K24" i="128"/>
  <c r="M23" i="128"/>
  <c r="M22" i="128"/>
  <c r="T7" i="128"/>
  <c r="M34" i="128"/>
  <c r="Z40" i="128"/>
  <c r="AN47" i="128"/>
  <c r="M49" i="128"/>
  <c r="S64" i="128"/>
  <c r="AT20" i="128"/>
  <c r="AU20" i="128"/>
  <c r="AV20" i="128"/>
  <c r="Y34" i="128"/>
  <c r="AA40" i="128"/>
  <c r="AO47" i="128"/>
  <c r="AF49" i="128"/>
  <c r="S6" i="128"/>
  <c r="AA21" i="128"/>
  <c r="AN34" i="128"/>
  <c r="T36" i="128"/>
  <c r="AG40" i="128"/>
  <c r="L47" i="128"/>
  <c r="AV47" i="128"/>
  <c r="BB49" i="128"/>
  <c r="T60" i="128"/>
  <c r="AU34" i="128"/>
  <c r="AM35" i="128"/>
  <c r="AM36" i="128"/>
  <c r="AV38" i="128"/>
  <c r="AO40" i="128"/>
  <c r="R47" i="128"/>
  <c r="BB47" i="128"/>
  <c r="AM48" i="128"/>
  <c r="AV50" i="128"/>
  <c r="L59" i="128"/>
  <c r="AH60" i="128"/>
  <c r="AH62" i="128"/>
  <c r="AT35" i="128"/>
  <c r="AU36" i="128"/>
  <c r="BC40" i="128"/>
  <c r="S47" i="128"/>
  <c r="AO48" i="128"/>
  <c r="T59" i="128"/>
  <c r="AO60" i="128"/>
  <c r="AU62" i="128"/>
  <c r="AM19" i="128"/>
  <c r="BC19" i="128"/>
  <c r="BA19" i="128"/>
  <c r="BB19" i="128"/>
  <c r="T47" i="128"/>
  <c r="AF59" i="128"/>
  <c r="BC60" i="128"/>
  <c r="K5" i="128"/>
  <c r="AT19" i="128"/>
  <c r="R35" i="128"/>
  <c r="BB35" i="128"/>
  <c r="L37" i="128"/>
  <c r="BB39" i="128"/>
  <c r="AF47" i="128"/>
  <c r="BC48" i="128"/>
  <c r="AN59" i="128"/>
  <c r="T63" i="128"/>
  <c r="AM7" i="128"/>
  <c r="AN7" i="128"/>
  <c r="AO7" i="128"/>
  <c r="S8" i="128"/>
  <c r="AF8" i="128"/>
  <c r="AH8" i="128"/>
  <c r="AG8" i="128"/>
  <c r="AH21" i="128"/>
  <c r="R23" i="128"/>
  <c r="Y36" i="128"/>
  <c r="BA36" i="128"/>
  <c r="Z39" i="128"/>
  <c r="BC39" i="128"/>
  <c r="AU40" i="128"/>
  <c r="Y46" i="128"/>
  <c r="AM47" i="128"/>
  <c r="L48" i="128"/>
  <c r="AG48" i="128"/>
  <c r="BB48" i="128"/>
  <c r="AG49" i="128"/>
  <c r="L50" i="128"/>
  <c r="AN50" i="128"/>
  <c r="Z51" i="128"/>
  <c r="M52" i="128"/>
  <c r="Y59" i="128"/>
  <c r="BC59" i="128"/>
  <c r="Y60" i="128"/>
  <c r="AU60" i="128"/>
  <c r="AM61" i="128"/>
  <c r="Y62" i="128"/>
  <c r="AV62" i="128"/>
  <c r="Z63" i="128"/>
  <c r="T64" i="128"/>
  <c r="K65" i="128"/>
  <c r="AT6" i="128"/>
  <c r="AU6" i="128"/>
  <c r="AV6" i="128"/>
  <c r="S9" i="128"/>
  <c r="Y9" i="128"/>
  <c r="Z9" i="128"/>
  <c r="AA9" i="128"/>
  <c r="AA36" i="128"/>
  <c r="BB36" i="128"/>
  <c r="AA39" i="128"/>
  <c r="BB40" i="128"/>
  <c r="Z46" i="128"/>
  <c r="AM49" i="128"/>
  <c r="AA51" i="128"/>
  <c r="AA60" i="128"/>
  <c r="AV60" i="128"/>
  <c r="BA61" i="128"/>
  <c r="AA62" i="128"/>
  <c r="BA62" i="128"/>
  <c r="AA63" i="128"/>
  <c r="Z64" i="128"/>
  <c r="L65" i="128"/>
  <c r="L10" i="128"/>
  <c r="S10" i="128"/>
  <c r="T10" i="128"/>
  <c r="R10" i="128"/>
  <c r="AG36" i="128"/>
  <c r="BC36" i="128"/>
  <c r="AG39" i="128"/>
  <c r="AA46" i="128"/>
  <c r="AT49" i="128"/>
  <c r="AN51" i="128"/>
  <c r="AH59" i="128"/>
  <c r="K60" i="128"/>
  <c r="AF60" i="128"/>
  <c r="BA60" i="128"/>
  <c r="AF62" i="128"/>
  <c r="BB62" i="128"/>
  <c r="AU63" i="128"/>
  <c r="AH64" i="128"/>
  <c r="BB5" i="128"/>
  <c r="BC5" i="128"/>
  <c r="BA5" i="128"/>
  <c r="L6" i="128"/>
  <c r="K11" i="128"/>
  <c r="M11" i="128"/>
  <c r="L11" i="128"/>
  <c r="K21" i="128"/>
  <c r="K36" i="128"/>
  <c r="AH36" i="128"/>
  <c r="AH39" i="128"/>
  <c r="AM46" i="128"/>
  <c r="S48" i="128"/>
  <c r="AN48" i="128"/>
  <c r="L49" i="128"/>
  <c r="BA49" i="128"/>
  <c r="BC50" i="128"/>
  <c r="AU51" i="128"/>
  <c r="AM59" i="128"/>
  <c r="L60" i="128"/>
  <c r="AG60" i="128"/>
  <c r="BB60" i="128"/>
  <c r="K62" i="128"/>
  <c r="AG62" i="128"/>
  <c r="BC62" i="128"/>
  <c r="BC63" i="128"/>
  <c r="AO64" i="128"/>
  <c r="R21" i="128"/>
  <c r="AO39" i="128"/>
  <c r="AN46" i="128"/>
  <c r="BB51" i="128"/>
  <c r="AU64" i="128"/>
  <c r="R5" i="128"/>
  <c r="AA6" i="128"/>
  <c r="AA7" i="128"/>
  <c r="S19" i="128"/>
  <c r="S21" i="128"/>
  <c r="K23" i="128"/>
  <c r="R36" i="128"/>
  <c r="AN36" i="128"/>
  <c r="S37" i="128"/>
  <c r="K39" i="128"/>
  <c r="AU39" i="128"/>
  <c r="AH40" i="128"/>
  <c r="K46" i="128"/>
  <c r="AT46" i="128"/>
  <c r="Y47" i="128"/>
  <c r="BC47" i="128"/>
  <c r="Y48" i="128"/>
  <c r="AU48" i="128"/>
  <c r="S49" i="128"/>
  <c r="BC49" i="128"/>
  <c r="AA50" i="128"/>
  <c r="M51" i="128"/>
  <c r="BC51" i="128"/>
  <c r="R59" i="128"/>
  <c r="AO59" i="128"/>
  <c r="R60" i="128"/>
  <c r="AM60" i="128"/>
  <c r="M62" i="128"/>
  <c r="AM62" i="128"/>
  <c r="K63" i="128"/>
  <c r="L64" i="128"/>
  <c r="AV64" i="128"/>
  <c r="AA5" i="128"/>
  <c r="AF6" i="128"/>
  <c r="AF7" i="128"/>
  <c r="S36" i="128"/>
  <c r="AO36" i="128"/>
  <c r="AN37" i="128"/>
  <c r="L39" i="128"/>
  <c r="AV39" i="128"/>
  <c r="AN40" i="128"/>
  <c r="M46" i="128"/>
  <c r="AA48" i="128"/>
  <c r="AG50" i="128"/>
  <c r="S59" i="128"/>
  <c r="AV59" i="128"/>
  <c r="S60" i="128"/>
  <c r="R62" i="128"/>
  <c r="M63" i="128"/>
  <c r="R64" i="128"/>
  <c r="BB64" i="128"/>
  <c r="L8" i="128"/>
  <c r="T8" i="128"/>
  <c r="Y8" i="128"/>
  <c r="K10" i="128"/>
  <c r="AA8" i="128"/>
  <c r="K8" i="128"/>
  <c r="M8" i="128"/>
  <c r="R8" i="128"/>
  <c r="S10" i="127"/>
  <c r="R10" i="127"/>
  <c r="T10" i="127"/>
  <c r="L34" i="127"/>
  <c r="L47" i="127"/>
  <c r="Y49" i="127"/>
  <c r="T59" i="127"/>
  <c r="K11" i="127"/>
  <c r="L11" i="127"/>
  <c r="M11" i="127"/>
  <c r="M34" i="127"/>
  <c r="T47" i="127"/>
  <c r="AA59" i="127"/>
  <c r="BC5" i="127"/>
  <c r="BA5" i="127"/>
  <c r="BB5" i="127"/>
  <c r="R34" i="127"/>
  <c r="AA47" i="127"/>
  <c r="Y50" i="127"/>
  <c r="AF59" i="127"/>
  <c r="K63" i="127"/>
  <c r="AT6" i="127"/>
  <c r="AV6" i="127"/>
  <c r="AU6" i="127"/>
  <c r="T34" i="127"/>
  <c r="AF47" i="127"/>
  <c r="AG59" i="127"/>
  <c r="AH7" i="127"/>
  <c r="AM7" i="127"/>
  <c r="AN7" i="127"/>
  <c r="AO7" i="127"/>
  <c r="AH34" i="127"/>
  <c r="AG47" i="127"/>
  <c r="AG8" i="127"/>
  <c r="AH8" i="127"/>
  <c r="AF8" i="127"/>
  <c r="AN34" i="127"/>
  <c r="AV47" i="127"/>
  <c r="M64" i="127"/>
  <c r="K9" i="127"/>
  <c r="Y9" i="127"/>
  <c r="Z9" i="127"/>
  <c r="AA9" i="127"/>
  <c r="K7" i="127"/>
  <c r="AH33" i="127"/>
  <c r="AO34" i="127"/>
  <c r="AF46" i="127"/>
  <c r="Y63" i="127"/>
  <c r="L7" i="127"/>
  <c r="AU34" i="127"/>
  <c r="BC36" i="127"/>
  <c r="S60" i="127"/>
  <c r="AA63" i="127"/>
  <c r="R7" i="127"/>
  <c r="AN63" i="127"/>
  <c r="T7" i="127"/>
  <c r="L35" i="127"/>
  <c r="AF7" i="127"/>
  <c r="M35" i="127"/>
  <c r="L33" i="127"/>
  <c r="T35" i="127"/>
  <c r="AH50" i="127"/>
  <c r="Z35" i="127"/>
  <c r="AU50" i="127"/>
  <c r="Y7" i="127"/>
  <c r="R9" i="127"/>
  <c r="R21" i="127"/>
  <c r="S24" i="127"/>
  <c r="T24" i="127"/>
  <c r="R24" i="127"/>
  <c r="AO33" i="127"/>
  <c r="Y34" i="127"/>
  <c r="AV34" i="127"/>
  <c r="AM35" i="127"/>
  <c r="K46" i="127"/>
  <c r="AG46" i="127"/>
  <c r="AN47" i="127"/>
  <c r="AT49" i="127"/>
  <c r="K51" i="127"/>
  <c r="AN51" i="127"/>
  <c r="AN59" i="127"/>
  <c r="AA60" i="127"/>
  <c r="R61" i="127"/>
  <c r="L63" i="127"/>
  <c r="AO63" i="127"/>
  <c r="T64" i="127"/>
  <c r="AA7" i="127"/>
  <c r="T9" i="127"/>
  <c r="AA21" i="127"/>
  <c r="K25" i="127"/>
  <c r="L25" i="127"/>
  <c r="M25" i="127"/>
  <c r="AT33" i="127"/>
  <c r="AA34" i="127"/>
  <c r="BA34" i="127"/>
  <c r="AN35" i="127"/>
  <c r="L46" i="127"/>
  <c r="AH46" i="127"/>
  <c r="K47" i="127"/>
  <c r="AU47" i="127"/>
  <c r="BB49" i="127"/>
  <c r="L51" i="127"/>
  <c r="AO51" i="127"/>
  <c r="K59" i="127"/>
  <c r="AU59" i="127"/>
  <c r="AF60" i="127"/>
  <c r="AA61" i="127"/>
  <c r="R63" i="127"/>
  <c r="AU63" i="127"/>
  <c r="AG64" i="127"/>
  <c r="BB46" i="127"/>
  <c r="AH51" i="127"/>
  <c r="AG21" i="127"/>
  <c r="AF34" i="127"/>
  <c r="BB34" i="127"/>
  <c r="M46" i="127"/>
  <c r="AN46" i="127"/>
  <c r="M51" i="127"/>
  <c r="AV51" i="127"/>
  <c r="L59" i="127"/>
  <c r="AV59" i="127"/>
  <c r="AM60" i="127"/>
  <c r="AH61" i="127"/>
  <c r="S63" i="127"/>
  <c r="AV63" i="127"/>
  <c r="AH64" i="127"/>
  <c r="AV19" i="127"/>
  <c r="BC19" i="127"/>
  <c r="BA19" i="127"/>
  <c r="BB19" i="127"/>
  <c r="K34" i="127"/>
  <c r="AV35" i="127"/>
  <c r="R46" i="127"/>
  <c r="AO46" i="127"/>
  <c r="M47" i="127"/>
  <c r="T50" i="127"/>
  <c r="R51" i="127"/>
  <c r="BB51" i="127"/>
  <c r="M59" i="127"/>
  <c r="AU60" i="127"/>
  <c r="AU61" i="127"/>
  <c r="T63" i="127"/>
  <c r="BC63" i="127"/>
  <c r="AN64" i="127"/>
  <c r="AT20" i="127"/>
  <c r="AU20" i="127"/>
  <c r="AV20" i="127"/>
  <c r="AF22" i="127"/>
  <c r="AG22" i="127"/>
  <c r="AH22" i="127"/>
  <c r="T46" i="127"/>
  <c r="AU46" i="127"/>
  <c r="T51" i="127"/>
  <c r="AV60" i="127"/>
  <c r="AV64" i="127"/>
  <c r="AM21" i="127"/>
  <c r="AN21" i="127"/>
  <c r="AO21" i="127"/>
  <c r="T22" i="127"/>
  <c r="AM36" i="127"/>
  <c r="Y46" i="127"/>
  <c r="AV46" i="127"/>
  <c r="Z51" i="127"/>
  <c r="K60" i="127"/>
  <c r="BC60" i="127"/>
  <c r="AA23" i="127"/>
  <c r="Y23" i="127"/>
  <c r="Z23" i="127"/>
  <c r="K21" i="127"/>
  <c r="AA22" i="127"/>
  <c r="AA46" i="127"/>
  <c r="AG51" i="127"/>
  <c r="L64" i="127"/>
  <c r="Y22" i="126"/>
  <c r="AF22" i="126"/>
  <c r="AG22" i="126"/>
  <c r="AH22" i="126"/>
  <c r="AH21" i="126"/>
  <c r="AO21" i="126"/>
  <c r="AM21" i="126"/>
  <c r="AN21" i="126"/>
  <c r="L23" i="126"/>
  <c r="Z23" i="126"/>
  <c r="Y23" i="126"/>
  <c r="AA23" i="126"/>
  <c r="AA33" i="126"/>
  <c r="S37" i="126"/>
  <c r="Z61" i="126"/>
  <c r="AG33" i="126"/>
  <c r="Y37" i="126"/>
  <c r="K7" i="126"/>
  <c r="M23" i="126"/>
  <c r="BA33" i="126"/>
  <c r="AN37" i="126"/>
  <c r="Y49" i="126"/>
  <c r="K62" i="126"/>
  <c r="AU19" i="126"/>
  <c r="BA19" i="126"/>
  <c r="BB19" i="126"/>
  <c r="BC19" i="126"/>
  <c r="AV37" i="126"/>
  <c r="AH62" i="126"/>
  <c r="S7" i="126"/>
  <c r="AM20" i="126"/>
  <c r="AT20" i="126"/>
  <c r="AU20" i="126"/>
  <c r="AV20" i="126"/>
  <c r="S24" i="126"/>
  <c r="T24" i="126"/>
  <c r="R24" i="126"/>
  <c r="M50" i="126"/>
  <c r="AF20" i="126"/>
  <c r="M25" i="126"/>
  <c r="K25" i="126"/>
  <c r="L25" i="126"/>
  <c r="K38" i="126"/>
  <c r="T50" i="126"/>
  <c r="T22" i="126"/>
  <c r="R20" i="126"/>
  <c r="AM19" i="126"/>
  <c r="AA7" i="126"/>
  <c r="R9" i="126"/>
  <c r="L19" i="126"/>
  <c r="AN19" i="126"/>
  <c r="AH20" i="126"/>
  <c r="AA22" i="126"/>
  <c r="K35" i="126"/>
  <c r="AG38" i="126"/>
  <c r="Y46" i="126"/>
  <c r="Z49" i="126"/>
  <c r="AO50" i="126"/>
  <c r="K59" i="126"/>
  <c r="M63" i="126"/>
  <c r="BB64" i="126"/>
  <c r="AG7" i="126"/>
  <c r="M19" i="126"/>
  <c r="AV19" i="126"/>
  <c r="AN20" i="126"/>
  <c r="L35" i="126"/>
  <c r="AH49" i="126"/>
  <c r="AN59" i="126"/>
  <c r="S63" i="126"/>
  <c r="R19" i="126"/>
  <c r="AO20" i="126"/>
  <c r="T35" i="126"/>
  <c r="BC50" i="126"/>
  <c r="M62" i="126"/>
  <c r="AH63" i="126"/>
  <c r="L8" i="126"/>
  <c r="T19" i="126"/>
  <c r="L20" i="126"/>
  <c r="AA35" i="126"/>
  <c r="BA46" i="126"/>
  <c r="K50" i="126"/>
  <c r="Z60" i="126"/>
  <c r="S62" i="126"/>
  <c r="AO63" i="126"/>
  <c r="Y19" i="126"/>
  <c r="AN35" i="126"/>
  <c r="M7" i="126"/>
  <c r="S8" i="126"/>
  <c r="AF19" i="126"/>
  <c r="S20" i="126"/>
  <c r="K22" i="126"/>
  <c r="S23" i="126"/>
  <c r="AU35" i="126"/>
  <c r="R50" i="126"/>
  <c r="AT60" i="126"/>
  <c r="AM62" i="126"/>
  <c r="L64" i="126"/>
  <c r="Y8" i="126"/>
  <c r="AH19" i="126"/>
  <c r="T20" i="126"/>
  <c r="L22" i="126"/>
  <c r="AV35" i="126"/>
  <c r="AO62" i="126"/>
  <c r="K6" i="126"/>
  <c r="AH6" i="126"/>
  <c r="R8" i="126"/>
  <c r="K11" i="126"/>
  <c r="L11" i="126"/>
  <c r="M11" i="126"/>
  <c r="S19" i="126"/>
  <c r="AO19" i="126"/>
  <c r="Y20" i="126"/>
  <c r="R21" i="126"/>
  <c r="AU33" i="126"/>
  <c r="Y35" i="126"/>
  <c r="T36" i="126"/>
  <c r="AO37" i="126"/>
  <c r="Z46" i="126"/>
  <c r="K47" i="126"/>
  <c r="AF49" i="126"/>
  <c r="S50" i="126"/>
  <c r="AV50" i="126"/>
  <c r="L59" i="126"/>
  <c r="AO59" i="126"/>
  <c r="AN60" i="126"/>
  <c r="R62" i="126"/>
  <c r="AN62" i="126"/>
  <c r="T63" i="126"/>
  <c r="T64" i="126"/>
  <c r="K65" i="126"/>
  <c r="AG6" i="126"/>
  <c r="L6" i="126"/>
  <c r="AM6" i="126"/>
  <c r="S21" i="126"/>
  <c r="Z36" i="126"/>
  <c r="R47" i="126"/>
  <c r="R59" i="126"/>
  <c r="AU59" i="126"/>
  <c r="M65" i="126"/>
  <c r="M6" i="126"/>
  <c r="AO7" i="126"/>
  <c r="AM7" i="126"/>
  <c r="AN7" i="126"/>
  <c r="AF7" i="126"/>
  <c r="AG20" i="126"/>
  <c r="Y21" i="126"/>
  <c r="AF35" i="126"/>
  <c r="AO46" i="126"/>
  <c r="AH47" i="126"/>
  <c r="BB49" i="126"/>
  <c r="Y50" i="126"/>
  <c r="T59" i="126"/>
  <c r="AV59" i="126"/>
  <c r="T62" i="126"/>
  <c r="AU62" i="126"/>
  <c r="AG64" i="126"/>
  <c r="R6" i="126"/>
  <c r="AT46" i="126"/>
  <c r="AO47" i="126"/>
  <c r="AA50" i="126"/>
  <c r="Y59" i="126"/>
  <c r="BB59" i="126"/>
  <c r="S61" i="126"/>
  <c r="Y62" i="126"/>
  <c r="BA62" i="126"/>
  <c r="AU63" i="126"/>
  <c r="AH64" i="126"/>
  <c r="S6" i="126"/>
  <c r="L7" i="126"/>
  <c r="AH7" i="126"/>
  <c r="Z9" i="126"/>
  <c r="Y9" i="126"/>
  <c r="AA9" i="126"/>
  <c r="AG19" i="126"/>
  <c r="M20" i="126"/>
  <c r="K33" i="126"/>
  <c r="R37" i="126"/>
  <c r="AA59" i="126"/>
  <c r="AA62" i="126"/>
  <c r="BB62" i="126"/>
  <c r="AO64" i="126"/>
  <c r="AF8" i="126"/>
  <c r="AG8" i="126"/>
  <c r="AH8" i="126"/>
  <c r="M33" i="126"/>
  <c r="AF59" i="126"/>
  <c r="T60" i="126"/>
  <c r="AG62" i="126"/>
  <c r="K64" i="126"/>
  <c r="AV64" i="126"/>
  <c r="AT6" i="126"/>
  <c r="AU6" i="126"/>
  <c r="AV6" i="126"/>
  <c r="M10" i="126"/>
  <c r="T10" i="126"/>
  <c r="S10" i="126"/>
  <c r="R10" i="126"/>
  <c r="AV5" i="126"/>
  <c r="BB5" i="126"/>
  <c r="BC5" i="126"/>
  <c r="BA5" i="126"/>
  <c r="AF6" i="126"/>
  <c r="AG5" i="126"/>
  <c r="K10" i="126"/>
  <c r="L10" i="126"/>
  <c r="AU5" i="126"/>
  <c r="K5" i="126"/>
  <c r="M5" i="126"/>
  <c r="AA5" i="126"/>
  <c r="Z19" i="125"/>
  <c r="K25" i="125"/>
  <c r="L25" i="125"/>
  <c r="M25" i="125"/>
  <c r="AV35" i="125"/>
  <c r="BA61" i="125"/>
  <c r="Y20" i="125"/>
  <c r="AT20" i="125"/>
  <c r="AU20" i="125"/>
  <c r="AV20" i="125"/>
  <c r="AO21" i="125"/>
  <c r="AM21" i="125"/>
  <c r="AN21" i="125"/>
  <c r="AM36" i="125"/>
  <c r="L24" i="125"/>
  <c r="S24" i="125"/>
  <c r="T24" i="125"/>
  <c r="R24" i="125"/>
  <c r="L22" i="125"/>
  <c r="AF22" i="125"/>
  <c r="AG22" i="125"/>
  <c r="AH22" i="125"/>
  <c r="AT19" i="125"/>
  <c r="BA19" i="125"/>
  <c r="BB19" i="125"/>
  <c r="BC19" i="125"/>
  <c r="K23" i="125"/>
  <c r="Y23" i="125"/>
  <c r="Z23" i="125"/>
  <c r="AA23" i="125"/>
  <c r="AH47" i="125"/>
  <c r="M20" i="125"/>
  <c r="M24" i="125"/>
  <c r="L35" i="125"/>
  <c r="BA35" i="125"/>
  <c r="Z37" i="125"/>
  <c r="L46" i="125"/>
  <c r="AA20" i="125"/>
  <c r="M35" i="125"/>
  <c r="BC35" i="125"/>
  <c r="R46" i="125"/>
  <c r="AO20" i="125"/>
  <c r="S35" i="125"/>
  <c r="S38" i="125"/>
  <c r="Y46" i="125"/>
  <c r="R51" i="125"/>
  <c r="AG35" i="125"/>
  <c r="AU39" i="125"/>
  <c r="L47" i="125"/>
  <c r="AM35" i="125"/>
  <c r="AU35" i="125"/>
  <c r="M7" i="125"/>
  <c r="AO7" i="125"/>
  <c r="AM7" i="125"/>
  <c r="AN7" i="125"/>
  <c r="AU19" i="125"/>
  <c r="AG20" i="125"/>
  <c r="AH35" i="125"/>
  <c r="Z38" i="125"/>
  <c r="BB39" i="125"/>
  <c r="AH46" i="125"/>
  <c r="AM47" i="125"/>
  <c r="AU51" i="125"/>
  <c r="L60" i="125"/>
  <c r="AV19" i="125"/>
  <c r="AN46" i="125"/>
  <c r="AV51" i="125"/>
  <c r="S60" i="125"/>
  <c r="K19" i="125"/>
  <c r="K39" i="125"/>
  <c r="AV46" i="125"/>
  <c r="AM60" i="125"/>
  <c r="T63" i="125"/>
  <c r="M39" i="125"/>
  <c r="BA46" i="125"/>
  <c r="M52" i="125"/>
  <c r="Y63" i="125"/>
  <c r="T19" i="125"/>
  <c r="L20" i="125"/>
  <c r="T22" i="125"/>
  <c r="Z39" i="125"/>
  <c r="AA39" i="125"/>
  <c r="M61" i="125"/>
  <c r="AG19" i="125"/>
  <c r="Z20" i="125"/>
  <c r="Y34" i="125"/>
  <c r="AO39" i="125"/>
  <c r="T46" i="125"/>
  <c r="AU61" i="125"/>
  <c r="BA5" i="125"/>
  <c r="BC5" i="125"/>
  <c r="BB5" i="125"/>
  <c r="M8" i="125"/>
  <c r="Y19" i="125"/>
  <c r="AN20" i="125"/>
  <c r="M22" i="125"/>
  <c r="R23" i="125"/>
  <c r="R34" i="125"/>
  <c r="AN34" i="125"/>
  <c r="AF35" i="125"/>
  <c r="BB35" i="125"/>
  <c r="S36" i="125"/>
  <c r="BA36" i="125"/>
  <c r="AH37" i="125"/>
  <c r="AU38" i="125"/>
  <c r="AG40" i="125"/>
  <c r="AG46" i="125"/>
  <c r="BC46" i="125"/>
  <c r="S47" i="125"/>
  <c r="AU47" i="125"/>
  <c r="L48" i="125"/>
  <c r="AM48" i="125"/>
  <c r="M49" i="125"/>
  <c r="AG50" i="125"/>
  <c r="T51" i="125"/>
  <c r="L59" i="125"/>
  <c r="AH59" i="125"/>
  <c r="AF60" i="125"/>
  <c r="BC60" i="125"/>
  <c r="AA63" i="125"/>
  <c r="L64" i="125"/>
  <c r="AO64" i="125"/>
  <c r="R22" i="125"/>
  <c r="S23" i="125"/>
  <c r="S34" i="125"/>
  <c r="AO34" i="125"/>
  <c r="AA36" i="125"/>
  <c r="BB36" i="125"/>
  <c r="BC37" i="125"/>
  <c r="BB38" i="125"/>
  <c r="AH40" i="125"/>
  <c r="T47" i="125"/>
  <c r="AV47" i="125"/>
  <c r="M48" i="125"/>
  <c r="AU48" i="125"/>
  <c r="AA49" i="125"/>
  <c r="BB50" i="125"/>
  <c r="Z51" i="125"/>
  <c r="M59" i="125"/>
  <c r="AM59" i="125"/>
  <c r="AG60" i="125"/>
  <c r="Z62" i="125"/>
  <c r="AG63" i="125"/>
  <c r="M64" i="125"/>
  <c r="AU64" i="125"/>
  <c r="Z6" i="125"/>
  <c r="AT6" i="125"/>
  <c r="AU6" i="125"/>
  <c r="AV6" i="125"/>
  <c r="Z9" i="125"/>
  <c r="AA9" i="125"/>
  <c r="Y9" i="125"/>
  <c r="S22" i="125"/>
  <c r="T23" i="125"/>
  <c r="T34" i="125"/>
  <c r="AV34" i="125"/>
  <c r="AF36" i="125"/>
  <c r="BC36" i="125"/>
  <c r="AV39" i="125"/>
  <c r="AN40" i="125"/>
  <c r="M46" i="125"/>
  <c r="AM46" i="125"/>
  <c r="AA47" i="125"/>
  <c r="BA47" i="125"/>
  <c r="R48" i="125"/>
  <c r="AV48" i="125"/>
  <c r="AG49" i="125"/>
  <c r="AH51" i="125"/>
  <c r="K52" i="125"/>
  <c r="R59" i="125"/>
  <c r="AN59" i="125"/>
  <c r="K60" i="125"/>
  <c r="AH60" i="125"/>
  <c r="K61" i="125"/>
  <c r="AF62" i="125"/>
  <c r="AU63" i="125"/>
  <c r="R64" i="125"/>
  <c r="AV64" i="125"/>
  <c r="R10" i="125"/>
  <c r="S10" i="125"/>
  <c r="T10" i="125"/>
  <c r="AG36" i="125"/>
  <c r="BB40" i="125"/>
  <c r="AF47" i="125"/>
  <c r="BB47" i="125"/>
  <c r="S48" i="125"/>
  <c r="BA48" i="125"/>
  <c r="AU49" i="125"/>
  <c r="AN51" i="125"/>
  <c r="S59" i="125"/>
  <c r="AU59" i="125"/>
  <c r="AV63" i="125"/>
  <c r="S64" i="125"/>
  <c r="Y7" i="125"/>
  <c r="L11" i="125"/>
  <c r="M11" i="125"/>
  <c r="K11" i="125"/>
  <c r="AA22" i="125"/>
  <c r="AF34" i="125"/>
  <c r="BB34" i="125"/>
  <c r="R35" i="125"/>
  <c r="AN35" i="125"/>
  <c r="K36" i="125"/>
  <c r="AH36" i="125"/>
  <c r="K37" i="125"/>
  <c r="R38" i="125"/>
  <c r="L39" i="125"/>
  <c r="BC39" i="125"/>
  <c r="BC40" i="125"/>
  <c r="S46" i="125"/>
  <c r="AO46" i="125"/>
  <c r="K47" i="125"/>
  <c r="AG47" i="125"/>
  <c r="BC47" i="125"/>
  <c r="AA48" i="125"/>
  <c r="BB48" i="125"/>
  <c r="BA49" i="125"/>
  <c r="L51" i="125"/>
  <c r="AO51" i="125"/>
  <c r="T59" i="125"/>
  <c r="AV59" i="125"/>
  <c r="M60" i="125"/>
  <c r="AU60" i="125"/>
  <c r="AA61" i="125"/>
  <c r="K63" i="125"/>
  <c r="BC63" i="125"/>
  <c r="T64" i="125"/>
  <c r="AA7" i="125"/>
  <c r="AG34" i="125"/>
  <c r="BC34" i="125"/>
  <c r="BC48" i="125"/>
  <c r="AA59" i="125"/>
  <c r="BA59" i="125"/>
  <c r="R60" i="125"/>
  <c r="AV60" i="125"/>
  <c r="AG61" i="125"/>
  <c r="L63" i="125"/>
  <c r="AG64" i="125"/>
  <c r="AH8" i="125"/>
  <c r="AF8" i="125"/>
  <c r="AG8" i="125"/>
  <c r="K22" i="125"/>
  <c r="L34" i="125"/>
  <c r="AH34" i="125"/>
  <c r="Z40" i="125"/>
  <c r="AG48" i="125"/>
  <c r="L50" i="125"/>
  <c r="AF59" i="125"/>
  <c r="BB59" i="125"/>
  <c r="AH64" i="125"/>
  <c r="L8" i="125"/>
  <c r="M34" i="125"/>
  <c r="AM34" i="125"/>
  <c r="R36" i="125"/>
  <c r="AV36" i="125"/>
  <c r="AA37" i="125"/>
  <c r="AO38" i="125"/>
  <c r="AA40" i="125"/>
  <c r="AF46" i="125"/>
  <c r="BB46" i="125"/>
  <c r="R47" i="125"/>
  <c r="AN47" i="125"/>
  <c r="K48" i="125"/>
  <c r="AH48" i="125"/>
  <c r="K49" i="125"/>
  <c r="S51" i="125"/>
  <c r="BB51" i="125"/>
  <c r="K59" i="125"/>
  <c r="AG59" i="125"/>
  <c r="BC59" i="125"/>
  <c r="AA60" i="125"/>
  <c r="BB60" i="125"/>
  <c r="K64" i="125"/>
  <c r="AN64" i="125"/>
  <c r="S7" i="125"/>
  <c r="T7" i="125"/>
  <c r="AF7" i="125"/>
  <c r="K7" i="125"/>
  <c r="AG7" i="125"/>
  <c r="L7" i="125"/>
  <c r="K22" i="124"/>
  <c r="AF22" i="124"/>
  <c r="AG22" i="124"/>
  <c r="AH22" i="124"/>
  <c r="BA33" i="124"/>
  <c r="AG47" i="124"/>
  <c r="K23" i="124"/>
  <c r="Z23" i="124"/>
  <c r="Y23" i="124"/>
  <c r="AA23" i="124"/>
  <c r="AG62" i="124"/>
  <c r="AO19" i="124"/>
  <c r="BA19" i="124"/>
  <c r="BB19" i="124"/>
  <c r="BC19" i="124"/>
  <c r="T24" i="124"/>
  <c r="S24" i="124"/>
  <c r="R24" i="124"/>
  <c r="K21" i="124"/>
  <c r="AM21" i="124"/>
  <c r="AN21" i="124"/>
  <c r="AO21" i="124"/>
  <c r="AG7" i="124"/>
  <c r="R19" i="124"/>
  <c r="K25" i="124"/>
  <c r="L25" i="124"/>
  <c r="M25" i="124"/>
  <c r="M63" i="124"/>
  <c r="AG20" i="124"/>
  <c r="AU20" i="124"/>
  <c r="AV20" i="124"/>
  <c r="AT20" i="124"/>
  <c r="AH50" i="124"/>
  <c r="AA60" i="124"/>
  <c r="S63" i="124"/>
  <c r="M20" i="124"/>
  <c r="AT36" i="124"/>
  <c r="R20" i="124"/>
  <c r="R33" i="124"/>
  <c r="AV36" i="124"/>
  <c r="Z61" i="124"/>
  <c r="K6" i="124"/>
  <c r="L23" i="124"/>
  <c r="L35" i="124"/>
  <c r="AT61" i="124"/>
  <c r="Y63" i="124"/>
  <c r="R6" i="124"/>
  <c r="R23" i="124"/>
  <c r="M35" i="124"/>
  <c r="L46" i="124"/>
  <c r="AU63" i="124"/>
  <c r="S6" i="124"/>
  <c r="R21" i="124"/>
  <c r="BB33" i="124"/>
  <c r="AM35" i="124"/>
  <c r="M46" i="124"/>
  <c r="R49" i="124"/>
  <c r="L51" i="124"/>
  <c r="Y62" i="124"/>
  <c r="AV63" i="124"/>
  <c r="AA6" i="124"/>
  <c r="M19" i="124"/>
  <c r="S21" i="124"/>
  <c r="AN35" i="124"/>
  <c r="AF46" i="124"/>
  <c r="M51" i="124"/>
  <c r="AM6" i="124"/>
  <c r="AO46" i="124"/>
  <c r="M50" i="124"/>
  <c r="AH51" i="124"/>
  <c r="AU60" i="124"/>
  <c r="AO62" i="124"/>
  <c r="T64" i="124"/>
  <c r="AT19" i="124"/>
  <c r="L22" i="124"/>
  <c r="AF34" i="124"/>
  <c r="K36" i="124"/>
  <c r="R50" i="124"/>
  <c r="BB51" i="124"/>
  <c r="Z64" i="124"/>
  <c r="K7" i="124"/>
  <c r="M22" i="124"/>
  <c r="M33" i="124"/>
  <c r="AG34" i="124"/>
  <c r="L36" i="124"/>
  <c r="T50" i="124"/>
  <c r="AG5" i="124"/>
  <c r="BC5" i="124"/>
  <c r="BA5" i="124"/>
  <c r="BB5" i="124"/>
  <c r="T6" i="124"/>
  <c r="L7" i="124"/>
  <c r="AG8" i="124"/>
  <c r="AH8" i="124"/>
  <c r="AF8" i="124"/>
  <c r="K11" i="124"/>
  <c r="L11" i="124"/>
  <c r="M11" i="124"/>
  <c r="T19" i="124"/>
  <c r="T20" i="124"/>
  <c r="Y21" i="124"/>
  <c r="S22" i="124"/>
  <c r="S23" i="124"/>
  <c r="S33" i="124"/>
  <c r="BC33" i="124"/>
  <c r="AT34" i="124"/>
  <c r="S35" i="124"/>
  <c r="AO35" i="124"/>
  <c r="S36" i="124"/>
  <c r="R37" i="124"/>
  <c r="AN39" i="124"/>
  <c r="Y46" i="124"/>
  <c r="L47" i="124"/>
  <c r="AM47" i="124"/>
  <c r="S48" i="124"/>
  <c r="Y50" i="124"/>
  <c r="Z51" i="124"/>
  <c r="K59" i="124"/>
  <c r="AG59" i="124"/>
  <c r="AO61" i="124"/>
  <c r="AN62" i="124"/>
  <c r="T63" i="124"/>
  <c r="BC63" i="124"/>
  <c r="AG64" i="124"/>
  <c r="M7" i="124"/>
  <c r="Y9" i="124"/>
  <c r="Z9" i="124"/>
  <c r="AA9" i="124"/>
  <c r="Y19" i="124"/>
  <c r="Y20" i="124"/>
  <c r="Z21" i="124"/>
  <c r="T22" i="124"/>
  <c r="T23" i="124"/>
  <c r="Z33" i="124"/>
  <c r="AV34" i="124"/>
  <c r="T35" i="124"/>
  <c r="AU35" i="124"/>
  <c r="T36" i="124"/>
  <c r="S37" i="124"/>
  <c r="M47" i="124"/>
  <c r="AN47" i="124"/>
  <c r="Z48" i="124"/>
  <c r="L59" i="124"/>
  <c r="AM59" i="124"/>
  <c r="AH64" i="124"/>
  <c r="AM5" i="124"/>
  <c r="S7" i="124"/>
  <c r="K9" i="124"/>
  <c r="AH19" i="124"/>
  <c r="AH20" i="124"/>
  <c r="AA21" i="124"/>
  <c r="Y22" i="124"/>
  <c r="AA33" i="124"/>
  <c r="M34" i="124"/>
  <c r="BA34" i="124"/>
  <c r="Y35" i="124"/>
  <c r="AV35" i="124"/>
  <c r="AF36" i="124"/>
  <c r="Y37" i="124"/>
  <c r="AG46" i="124"/>
  <c r="S47" i="124"/>
  <c r="AO47" i="124"/>
  <c r="AN50" i="124"/>
  <c r="M59" i="124"/>
  <c r="AN59" i="124"/>
  <c r="BB61" i="124"/>
  <c r="BA62" i="124"/>
  <c r="AA63" i="124"/>
  <c r="K64" i="124"/>
  <c r="AN64" i="124"/>
  <c r="AF59" i="124"/>
  <c r="AT6" i="124"/>
  <c r="AU6" i="124"/>
  <c r="AV6" i="124"/>
  <c r="AH6" i="124"/>
  <c r="T7" i="124"/>
  <c r="R9" i="124"/>
  <c r="AO20" i="124"/>
  <c r="AH21" i="124"/>
  <c r="AA22" i="124"/>
  <c r="AG33" i="124"/>
  <c r="R34" i="124"/>
  <c r="BB34" i="124"/>
  <c r="AA35" i="124"/>
  <c r="BA35" i="124"/>
  <c r="AN36" i="124"/>
  <c r="Z37" i="124"/>
  <c r="T47" i="124"/>
  <c r="AU47" i="124"/>
  <c r="S59" i="124"/>
  <c r="AO59" i="124"/>
  <c r="AG63" i="124"/>
  <c r="L64" i="124"/>
  <c r="AU64" i="124"/>
  <c r="Y7" i="124"/>
  <c r="AF35" i="124"/>
  <c r="BC35" i="124"/>
  <c r="AV37" i="124"/>
  <c r="AV46" i="124"/>
  <c r="Y47" i="124"/>
  <c r="AV47" i="124"/>
  <c r="AV50" i="124"/>
  <c r="T59" i="124"/>
  <c r="AU59" i="124"/>
  <c r="M62" i="124"/>
  <c r="K63" i="124"/>
  <c r="AH63" i="124"/>
  <c r="M64" i="124"/>
  <c r="AV64" i="124"/>
  <c r="L6" i="124"/>
  <c r="AN6" i="124"/>
  <c r="R10" i="124"/>
  <c r="S10" i="124"/>
  <c r="T10" i="124"/>
  <c r="K35" i="124"/>
  <c r="BA46" i="124"/>
  <c r="AA47" i="124"/>
  <c r="BA47" i="124"/>
  <c r="Y59" i="124"/>
  <c r="AV59" i="124"/>
  <c r="T62" i="124"/>
  <c r="L63" i="124"/>
  <c r="AO63" i="124"/>
  <c r="S64" i="124"/>
  <c r="BB64" i="124"/>
  <c r="BC59" i="124"/>
  <c r="AO7" i="124"/>
  <c r="AM7" i="124"/>
  <c r="AN7" i="124"/>
  <c r="AF7" i="124"/>
  <c r="AF47" i="124"/>
  <c r="AA59" i="124"/>
  <c r="T34" i="123"/>
  <c r="AV51" i="123"/>
  <c r="T33" i="123"/>
  <c r="AU34" i="123"/>
  <c r="L50" i="123"/>
  <c r="AV62" i="123"/>
  <c r="BB60" i="123"/>
  <c r="BC63" i="123"/>
  <c r="BC60" i="123"/>
  <c r="Z8" i="123"/>
  <c r="M22" i="123"/>
  <c r="AF22" i="123"/>
  <c r="AG22" i="123"/>
  <c r="AH22" i="123"/>
  <c r="R33" i="123"/>
  <c r="AF34" i="123"/>
  <c r="BB34" i="123"/>
  <c r="K38" i="123"/>
  <c r="Y46" i="123"/>
  <c r="AG47" i="123"/>
  <c r="AA60" i="123"/>
  <c r="M62" i="123"/>
  <c r="AU63" i="123"/>
  <c r="M65" i="123"/>
  <c r="T23" i="123"/>
  <c r="Y23" i="123"/>
  <c r="Z23" i="123"/>
  <c r="AA23" i="123"/>
  <c r="S33" i="123"/>
  <c r="K34" i="123"/>
  <c r="AG34" i="123"/>
  <c r="BC34" i="123"/>
  <c r="AG38" i="123"/>
  <c r="AF46" i="123"/>
  <c r="AH47" i="123"/>
  <c r="AF60" i="123"/>
  <c r="AV63" i="123"/>
  <c r="K24" i="123"/>
  <c r="R24" i="123"/>
  <c r="S24" i="123"/>
  <c r="T24" i="123"/>
  <c r="AF33" i="123"/>
  <c r="AV35" i="123"/>
  <c r="L47" i="123"/>
  <c r="AN47" i="123"/>
  <c r="K25" i="123"/>
  <c r="L25" i="123"/>
  <c r="M25" i="123"/>
  <c r="AM33" i="123"/>
  <c r="AN34" i="123"/>
  <c r="M47" i="123"/>
  <c r="AU47" i="123"/>
  <c r="AA59" i="123"/>
  <c r="M63" i="123"/>
  <c r="T64" i="123"/>
  <c r="AN33" i="123"/>
  <c r="S34" i="123"/>
  <c r="AO34" i="123"/>
  <c r="AF36" i="123"/>
  <c r="R47" i="123"/>
  <c r="BB47" i="123"/>
  <c r="AH51" i="123"/>
  <c r="BA59" i="123"/>
  <c r="AG61" i="123"/>
  <c r="S63" i="123"/>
  <c r="Z64" i="123"/>
  <c r="AU20" i="123"/>
  <c r="AV20" i="123"/>
  <c r="AT20" i="123"/>
  <c r="AO33" i="123"/>
  <c r="S47" i="123"/>
  <c r="BC47" i="123"/>
  <c r="T63" i="123"/>
  <c r="AG64" i="123"/>
  <c r="AM47" i="123"/>
  <c r="K21" i="123"/>
  <c r="AN21" i="123"/>
  <c r="AO21" i="123"/>
  <c r="AM21" i="123"/>
  <c r="M33" i="123"/>
  <c r="AV33" i="123"/>
  <c r="Y47" i="123"/>
  <c r="T60" i="123"/>
  <c r="Y63" i="123"/>
  <c r="L24" i="123"/>
  <c r="M24" i="123"/>
  <c r="T21" i="123"/>
  <c r="Z21" i="123"/>
  <c r="AT19" i="123"/>
  <c r="BB19" i="123"/>
  <c r="BA19" i="123"/>
  <c r="BC19" i="123"/>
  <c r="AT6" i="123"/>
  <c r="AU6" i="123"/>
  <c r="AV6" i="123"/>
  <c r="AO7" i="123"/>
  <c r="AN7" i="123"/>
  <c r="AM7" i="123"/>
  <c r="S6" i="123"/>
  <c r="R7" i="123"/>
  <c r="T9" i="123"/>
  <c r="Y9" i="123"/>
  <c r="AA9" i="123"/>
  <c r="Z9" i="123"/>
  <c r="S19" i="123"/>
  <c r="Y33" i="123"/>
  <c r="BA33" i="123"/>
  <c r="L35" i="123"/>
  <c r="K36" i="123"/>
  <c r="AH36" i="123"/>
  <c r="M37" i="123"/>
  <c r="K39" i="123"/>
  <c r="AG46" i="123"/>
  <c r="S48" i="123"/>
  <c r="M49" i="123"/>
  <c r="AO49" i="123"/>
  <c r="BB51" i="123"/>
  <c r="K59" i="123"/>
  <c r="AG59" i="123"/>
  <c r="AH60" i="123"/>
  <c r="K61" i="123"/>
  <c r="AT61" i="123"/>
  <c r="R62" i="123"/>
  <c r="BA62" i="123"/>
  <c r="AH64" i="123"/>
  <c r="T6" i="123"/>
  <c r="T7" i="123"/>
  <c r="M10" i="123"/>
  <c r="T10" i="123"/>
  <c r="R10" i="123"/>
  <c r="S10" i="123"/>
  <c r="BB33" i="123"/>
  <c r="M35" i="123"/>
  <c r="L36" i="123"/>
  <c r="AT36" i="123"/>
  <c r="AO39" i="123"/>
  <c r="AV46" i="123"/>
  <c r="T47" i="123"/>
  <c r="AO47" i="123"/>
  <c r="Z48" i="123"/>
  <c r="R49" i="123"/>
  <c r="AT49" i="123"/>
  <c r="L51" i="123"/>
  <c r="BC51" i="123"/>
  <c r="L59" i="123"/>
  <c r="AM59" i="123"/>
  <c r="K60" i="123"/>
  <c r="AM60" i="123"/>
  <c r="M61" i="123"/>
  <c r="AU61" i="123"/>
  <c r="Y62" i="123"/>
  <c r="BB62" i="123"/>
  <c r="AA63" i="123"/>
  <c r="K64" i="123"/>
  <c r="AN64" i="123"/>
  <c r="Y6" i="123"/>
  <c r="Y7" i="123"/>
  <c r="M11" i="123"/>
  <c r="K11" i="123"/>
  <c r="L11" i="123"/>
  <c r="S23" i="123"/>
  <c r="AG33" i="123"/>
  <c r="BC33" i="123"/>
  <c r="Z35" i="123"/>
  <c r="M36" i="123"/>
  <c r="AV36" i="123"/>
  <c r="AA48" i="123"/>
  <c r="S49" i="123"/>
  <c r="AU49" i="123"/>
  <c r="M51" i="123"/>
  <c r="M59" i="123"/>
  <c r="AN59" i="123"/>
  <c r="L60" i="123"/>
  <c r="AN60" i="123"/>
  <c r="R61" i="123"/>
  <c r="BA61" i="123"/>
  <c r="Z62" i="123"/>
  <c r="AG63" i="123"/>
  <c r="L64" i="123"/>
  <c r="AU64" i="123"/>
  <c r="K49" i="123"/>
  <c r="AM49" i="123"/>
  <c r="AM61" i="123"/>
  <c r="AG6" i="123"/>
  <c r="AH7" i="123"/>
  <c r="L33" i="123"/>
  <c r="AH33" i="123"/>
  <c r="AA34" i="123"/>
  <c r="AF35" i="123"/>
  <c r="R36" i="123"/>
  <c r="BA36" i="123"/>
  <c r="AA47" i="123"/>
  <c r="AV47" i="123"/>
  <c r="AT48" i="123"/>
  <c r="Y49" i="123"/>
  <c r="BA49" i="123"/>
  <c r="R51" i="123"/>
  <c r="K52" i="123"/>
  <c r="S59" i="123"/>
  <c r="AO59" i="123"/>
  <c r="R60" i="123"/>
  <c r="AU60" i="123"/>
  <c r="S61" i="123"/>
  <c r="BB61" i="123"/>
  <c r="AF62" i="123"/>
  <c r="K63" i="123"/>
  <c r="AH63" i="123"/>
  <c r="M64" i="123"/>
  <c r="AV64" i="123"/>
  <c r="M6" i="123"/>
  <c r="AG36" i="123"/>
  <c r="AU5" i="123"/>
  <c r="BB5" i="123"/>
  <c r="BA5" i="123"/>
  <c r="BC5" i="123"/>
  <c r="AM6" i="123"/>
  <c r="AF8" i="123"/>
  <c r="AG8" i="123"/>
  <c r="AH8" i="123"/>
  <c r="AG35" i="123"/>
  <c r="Y36" i="123"/>
  <c r="BB36" i="123"/>
  <c r="K47" i="123"/>
  <c r="AF47" i="123"/>
  <c r="AV48" i="123"/>
  <c r="Z49" i="123"/>
  <c r="BB49" i="123"/>
  <c r="T51" i="123"/>
  <c r="M52" i="123"/>
  <c r="T59" i="123"/>
  <c r="AU59" i="123"/>
  <c r="S60" i="123"/>
  <c r="AV60" i="123"/>
  <c r="Z61" i="123"/>
  <c r="BC61" i="123"/>
  <c r="AG62" i="123"/>
  <c r="L63" i="123"/>
  <c r="AO63" i="123"/>
  <c r="S64" i="123"/>
  <c r="BB64" i="123"/>
  <c r="AO6" i="123"/>
  <c r="AH49" i="123"/>
  <c r="L37" i="123"/>
  <c r="AF59" i="123"/>
  <c r="BC59" i="123"/>
  <c r="Y5" i="123"/>
  <c r="AN6" i="123"/>
  <c r="S8" i="123"/>
  <c r="AA36" i="123"/>
  <c r="Y59" i="123"/>
  <c r="AV59" i="123"/>
  <c r="K9" i="123"/>
  <c r="AF5" i="123"/>
  <c r="AG5" i="123"/>
  <c r="L5" i="123"/>
  <c r="AH5" i="123"/>
  <c r="M5" i="123"/>
  <c r="AM5" i="123"/>
  <c r="R5" i="123"/>
  <c r="AN5" i="123"/>
  <c r="S5" i="123"/>
  <c r="AO5" i="123"/>
  <c r="T5" i="123"/>
  <c r="AV5" i="123"/>
  <c r="L24" i="122"/>
  <c r="S24" i="122"/>
  <c r="T24" i="122"/>
  <c r="R24" i="122"/>
  <c r="K47" i="122"/>
  <c r="K25" i="122"/>
  <c r="L25" i="122"/>
  <c r="M25" i="122"/>
  <c r="AH47" i="122"/>
  <c r="AN47" i="122"/>
  <c r="AH49" i="122"/>
  <c r="R21" i="122"/>
  <c r="AM21" i="122"/>
  <c r="AN21" i="122"/>
  <c r="AO21" i="122"/>
  <c r="AU47" i="122"/>
  <c r="BB49" i="122"/>
  <c r="AN59" i="122"/>
  <c r="M22" i="122"/>
  <c r="AF22" i="122"/>
  <c r="AG22" i="122"/>
  <c r="AH22" i="122"/>
  <c r="AO59" i="122"/>
  <c r="T22" i="122"/>
  <c r="AU34" i="122"/>
  <c r="BB59" i="122"/>
  <c r="T23" i="122"/>
  <c r="AA23" i="122"/>
  <c r="Z23" i="122"/>
  <c r="Y23" i="122"/>
  <c r="AT46" i="122"/>
  <c r="R49" i="122"/>
  <c r="K62" i="122"/>
  <c r="S21" i="122"/>
  <c r="AA21" i="122"/>
  <c r="AG21" i="122"/>
  <c r="AH21" i="122"/>
  <c r="R20" i="122"/>
  <c r="Y22" i="122"/>
  <c r="L37" i="122"/>
  <c r="AV46" i="122"/>
  <c r="AA22" i="122"/>
  <c r="R37" i="122"/>
  <c r="BC46" i="122"/>
  <c r="L50" i="122"/>
  <c r="M52" i="122"/>
  <c r="M20" i="122"/>
  <c r="AT20" i="122"/>
  <c r="AU20" i="122"/>
  <c r="AV20" i="122"/>
  <c r="AG20" i="122"/>
  <c r="S37" i="122"/>
  <c r="BB47" i="122"/>
  <c r="M50" i="122"/>
  <c r="M61" i="122"/>
  <c r="L62" i="122"/>
  <c r="BB64" i="122"/>
  <c r="AH20" i="122"/>
  <c r="T37" i="122"/>
  <c r="M8" i="122"/>
  <c r="K22" i="122"/>
  <c r="L23" i="122"/>
  <c r="AN37" i="122"/>
  <c r="L46" i="122"/>
  <c r="R47" i="122"/>
  <c r="AN49" i="122"/>
  <c r="AN50" i="122"/>
  <c r="Y60" i="122"/>
  <c r="S61" i="122"/>
  <c r="AG62" i="122"/>
  <c r="K21" i="122"/>
  <c r="L22" i="122"/>
  <c r="AU37" i="122"/>
  <c r="Y46" i="122"/>
  <c r="T47" i="122"/>
  <c r="L49" i="122"/>
  <c r="AO49" i="122"/>
  <c r="AO50" i="122"/>
  <c r="Y59" i="122"/>
  <c r="AG60" i="122"/>
  <c r="AM61" i="122"/>
  <c r="AH62" i="122"/>
  <c r="AT19" i="122"/>
  <c r="BA19" i="122"/>
  <c r="BB19" i="122"/>
  <c r="BC19" i="122"/>
  <c r="M21" i="122"/>
  <c r="S22" i="122"/>
  <c r="AN36" i="122"/>
  <c r="AV37" i="122"/>
  <c r="Z46" i="122"/>
  <c r="AA47" i="122"/>
  <c r="M49" i="122"/>
  <c r="AV49" i="122"/>
  <c r="AU50" i="122"/>
  <c r="AH59" i="122"/>
  <c r="AM60" i="122"/>
  <c r="AN61" i="122"/>
  <c r="AM62" i="122"/>
  <c r="M36" i="122"/>
  <c r="AO36" i="122"/>
  <c r="M19" i="122"/>
  <c r="Y9" i="122"/>
  <c r="Z9" i="122"/>
  <c r="AA9" i="122"/>
  <c r="Z19" i="122"/>
  <c r="K35" i="122"/>
  <c r="R36" i="122"/>
  <c r="BA36" i="122"/>
  <c r="K65" i="122"/>
  <c r="AU5" i="122"/>
  <c r="BA5" i="122"/>
  <c r="BB5" i="122"/>
  <c r="BC5" i="122"/>
  <c r="AG19" i="122"/>
  <c r="R35" i="122"/>
  <c r="S36" i="122"/>
  <c r="BB36" i="122"/>
  <c r="Y37" i="122"/>
  <c r="K38" i="122"/>
  <c r="AN40" i="122"/>
  <c r="Y47" i="122"/>
  <c r="M48" i="122"/>
  <c r="Y49" i="122"/>
  <c r="BA49" i="122"/>
  <c r="S50" i="122"/>
  <c r="BC50" i="122"/>
  <c r="AO60" i="122"/>
  <c r="T61" i="122"/>
  <c r="AV61" i="122"/>
  <c r="R62" i="122"/>
  <c r="AN62" i="122"/>
  <c r="R64" i="122"/>
  <c r="L65" i="122"/>
  <c r="T6" i="122"/>
  <c r="AT6" i="122"/>
  <c r="AU6" i="122"/>
  <c r="AV6" i="122"/>
  <c r="M9" i="122"/>
  <c r="AH19" i="122"/>
  <c r="Z35" i="122"/>
  <c r="Y36" i="122"/>
  <c r="BC36" i="122"/>
  <c r="AG37" i="122"/>
  <c r="M38" i="122"/>
  <c r="AU40" i="122"/>
  <c r="BA48" i="122"/>
  <c r="T50" i="122"/>
  <c r="R59" i="122"/>
  <c r="M60" i="122"/>
  <c r="BA60" i="122"/>
  <c r="Y61" i="122"/>
  <c r="BA61" i="122"/>
  <c r="S62" i="122"/>
  <c r="AU62" i="122"/>
  <c r="T64" i="122"/>
  <c r="R9" i="122"/>
  <c r="AM35" i="122"/>
  <c r="Z36" i="122"/>
  <c r="AH37" i="122"/>
  <c r="T38" i="122"/>
  <c r="AG49" i="122"/>
  <c r="BC49" i="122"/>
  <c r="AA50" i="122"/>
  <c r="S51" i="122"/>
  <c r="T59" i="122"/>
  <c r="S60" i="122"/>
  <c r="BC60" i="122"/>
  <c r="AF61" i="122"/>
  <c r="BB61" i="122"/>
  <c r="T62" i="122"/>
  <c r="AV62" i="122"/>
  <c r="Z64" i="122"/>
  <c r="K11" i="122"/>
  <c r="L11" i="122"/>
  <c r="M11" i="122"/>
  <c r="S7" i="122"/>
  <c r="AO7" i="122"/>
  <c r="AM7" i="122"/>
  <c r="AN7" i="122"/>
  <c r="S9" i="122"/>
  <c r="AN35" i="122"/>
  <c r="AG36" i="122"/>
  <c r="AA38" i="122"/>
  <c r="AG50" i="122"/>
  <c r="AG61" i="122"/>
  <c r="BC61" i="122"/>
  <c r="AA62" i="122"/>
  <c r="BA62" i="122"/>
  <c r="AO64" i="122"/>
  <c r="AF8" i="122"/>
  <c r="AG8" i="122"/>
  <c r="AH8" i="122"/>
  <c r="L10" i="122"/>
  <c r="S10" i="122"/>
  <c r="T10" i="122"/>
  <c r="R10" i="122"/>
  <c r="BB35" i="122"/>
  <c r="M37" i="122"/>
  <c r="AO37" i="122"/>
  <c r="AV38" i="122"/>
  <c r="AO47" i="122"/>
  <c r="AM49" i="122"/>
  <c r="K50" i="122"/>
  <c r="AH50" i="122"/>
  <c r="L52" i="122"/>
  <c r="AH61" i="122"/>
  <c r="AF62" i="122"/>
  <c r="AV64" i="122"/>
  <c r="K10" i="122"/>
  <c r="T7" i="122"/>
  <c r="Y7" i="122"/>
  <c r="AA7" i="122"/>
  <c r="AF7" i="122"/>
  <c r="K7" i="122"/>
  <c r="AG7" i="122"/>
  <c r="L7" i="122"/>
  <c r="M7" i="122"/>
  <c r="AF6" i="122"/>
  <c r="AN6" i="122"/>
  <c r="K6" i="122"/>
  <c r="L6" i="122"/>
  <c r="Z5" i="122"/>
  <c r="AT5" i="122"/>
  <c r="K6" i="121"/>
  <c r="K38" i="121"/>
  <c r="Z40" i="121"/>
  <c r="AA40" i="121"/>
  <c r="S6" i="121"/>
  <c r="T22" i="121"/>
  <c r="L36" i="121"/>
  <c r="AO40" i="121"/>
  <c r="BA59" i="121"/>
  <c r="AN6" i="121"/>
  <c r="T36" i="121"/>
  <c r="K39" i="121"/>
  <c r="BB40" i="121"/>
  <c r="AF36" i="121"/>
  <c r="AH20" i="121"/>
  <c r="L23" i="121"/>
  <c r="AN36" i="121"/>
  <c r="AO39" i="121"/>
  <c r="AN38" i="121"/>
  <c r="Z5" i="121"/>
  <c r="AN20" i="121"/>
  <c r="S23" i="121"/>
  <c r="AU39" i="121"/>
  <c r="R62" i="121"/>
  <c r="K7" i="121"/>
  <c r="BA35" i="121"/>
  <c r="AU36" i="121"/>
  <c r="T47" i="121"/>
  <c r="K60" i="121"/>
  <c r="AH62" i="121"/>
  <c r="T64" i="121"/>
  <c r="Z6" i="121"/>
  <c r="AT6" i="121"/>
  <c r="AU6" i="121"/>
  <c r="AV6" i="121"/>
  <c r="L7" i="121"/>
  <c r="S9" i="121"/>
  <c r="AA9" i="121"/>
  <c r="Z9" i="121"/>
  <c r="Y9" i="121"/>
  <c r="AG47" i="121"/>
  <c r="L60" i="121"/>
  <c r="BB64" i="121"/>
  <c r="M7" i="121"/>
  <c r="K10" i="121"/>
  <c r="R10" i="121"/>
  <c r="S10" i="121"/>
  <c r="T10" i="121"/>
  <c r="AM47" i="121"/>
  <c r="AN60" i="121"/>
  <c r="R63" i="121"/>
  <c r="S7" i="121"/>
  <c r="L11" i="121"/>
  <c r="K11" i="121"/>
  <c r="M11" i="121"/>
  <c r="AU60" i="121"/>
  <c r="S63" i="121"/>
  <c r="AH8" i="121"/>
  <c r="AF8" i="121"/>
  <c r="AG8" i="121"/>
  <c r="K22" i="121"/>
  <c r="R34" i="121"/>
  <c r="M38" i="121"/>
  <c r="AU47" i="121"/>
  <c r="AO63" i="121"/>
  <c r="AF7" i="121"/>
  <c r="AM7" i="121"/>
  <c r="AN7" i="121"/>
  <c r="AO7" i="121"/>
  <c r="AH6" i="121"/>
  <c r="AA7" i="121"/>
  <c r="L22" i="121"/>
  <c r="AA36" i="121"/>
  <c r="R38" i="121"/>
  <c r="K47" i="121"/>
  <c r="AA59" i="121"/>
  <c r="K61" i="121"/>
  <c r="AU63" i="121"/>
  <c r="AU5" i="121"/>
  <c r="BB5" i="121"/>
  <c r="BA5" i="121"/>
  <c r="BC5" i="121"/>
  <c r="AG7" i="121"/>
  <c r="S22" i="121"/>
  <c r="AG38" i="121"/>
  <c r="AM33" i="121"/>
  <c r="S5" i="121"/>
  <c r="AA33" i="121"/>
  <c r="T35" i="121"/>
  <c r="AU35" i="121"/>
  <c r="AU38" i="121"/>
  <c r="AT46" i="121"/>
  <c r="AA47" i="121"/>
  <c r="BA47" i="121"/>
  <c r="AN48" i="121"/>
  <c r="AT49" i="121"/>
  <c r="T59" i="121"/>
  <c r="AU59" i="121"/>
  <c r="AA60" i="121"/>
  <c r="AT61" i="121"/>
  <c r="L63" i="121"/>
  <c r="AH63" i="121"/>
  <c r="L64" i="121"/>
  <c r="AU64" i="121"/>
  <c r="Y5" i="121"/>
  <c r="AO20" i="121"/>
  <c r="AT20" i="121"/>
  <c r="AU20" i="121"/>
  <c r="AV20" i="121"/>
  <c r="AF22" i="121"/>
  <c r="AG22" i="121"/>
  <c r="AH22" i="121"/>
  <c r="Z23" i="121"/>
  <c r="Y23" i="121"/>
  <c r="AA23" i="121"/>
  <c r="K25" i="121"/>
  <c r="L25" i="121"/>
  <c r="M25" i="121"/>
  <c r="AG33" i="121"/>
  <c r="Y35" i="121"/>
  <c r="AV35" i="121"/>
  <c r="AF47" i="121"/>
  <c r="BC47" i="121"/>
  <c r="AU48" i="121"/>
  <c r="AU49" i="121"/>
  <c r="Y59" i="121"/>
  <c r="AV59" i="121"/>
  <c r="AF60" i="121"/>
  <c r="M63" i="121"/>
  <c r="AN63" i="121"/>
  <c r="M64" i="121"/>
  <c r="AV64" i="121"/>
  <c r="AH5" i="121"/>
  <c r="T7" i="121"/>
  <c r="K9" i="121"/>
  <c r="Z20" i="121"/>
  <c r="M22" i="121"/>
  <c r="R23" i="121"/>
  <c r="K33" i="121"/>
  <c r="AU33" i="121"/>
  <c r="K35" i="121"/>
  <c r="AG35" i="121"/>
  <c r="S38" i="121"/>
  <c r="AG39" i="121"/>
  <c r="BC40" i="121"/>
  <c r="M47" i="121"/>
  <c r="AN47" i="121"/>
  <c r="L48" i="121"/>
  <c r="K49" i="121"/>
  <c r="M51" i="121"/>
  <c r="K59" i="121"/>
  <c r="AG59" i="121"/>
  <c r="AV60" i="121"/>
  <c r="AT62" i="121"/>
  <c r="T63" i="121"/>
  <c r="AV63" i="121"/>
  <c r="Z64" i="121"/>
  <c r="BC59" i="121"/>
  <c r="AM5" i="121"/>
  <c r="M33" i="121"/>
  <c r="BA33" i="121"/>
  <c r="L35" i="121"/>
  <c r="AM35" i="121"/>
  <c r="T48" i="121"/>
  <c r="S49" i="121"/>
  <c r="AA51" i="121"/>
  <c r="L59" i="121"/>
  <c r="AM59" i="121"/>
  <c r="Y63" i="121"/>
  <c r="BC63" i="121"/>
  <c r="AG64" i="121"/>
  <c r="BC35" i="121"/>
  <c r="K48" i="121"/>
  <c r="AF59" i="121"/>
  <c r="K5" i="121"/>
  <c r="AT5" i="121"/>
  <c r="AO19" i="121"/>
  <c r="BA19" i="121"/>
  <c r="BB19" i="121"/>
  <c r="BC19" i="121"/>
  <c r="R33" i="121"/>
  <c r="BB33" i="121"/>
  <c r="M35" i="121"/>
  <c r="AN35" i="121"/>
  <c r="K37" i="121"/>
  <c r="AA48" i="121"/>
  <c r="Z49" i="121"/>
  <c r="BC51" i="121"/>
  <c r="M59" i="121"/>
  <c r="AN59" i="121"/>
  <c r="AA63" i="121"/>
  <c r="AH64" i="121"/>
  <c r="AV48" i="121"/>
  <c r="AF35" i="121"/>
  <c r="M5" i="121"/>
  <c r="R19" i="121"/>
  <c r="AO21" i="121"/>
  <c r="AM21" i="121"/>
  <c r="AN21" i="121"/>
  <c r="Y22" i="121"/>
  <c r="S24" i="121"/>
  <c r="T24" i="121"/>
  <c r="R24" i="121"/>
  <c r="S33" i="121"/>
  <c r="BC33" i="121"/>
  <c r="S35" i="121"/>
  <c r="BB37" i="121"/>
  <c r="M46" i="121"/>
  <c r="Y47" i="121"/>
  <c r="AA49" i="121"/>
  <c r="S59" i="121"/>
  <c r="Z61" i="121"/>
  <c r="K63" i="121"/>
  <c r="AG63" i="121"/>
  <c r="K64" i="121"/>
  <c r="AN64" i="121"/>
  <c r="S23" i="120"/>
  <c r="Z23" i="120"/>
  <c r="AA23" i="120"/>
  <c r="Y23" i="120"/>
  <c r="AO39" i="120"/>
  <c r="L50" i="120"/>
  <c r="K24" i="120"/>
  <c r="S24" i="120"/>
  <c r="R24" i="120"/>
  <c r="T24" i="120"/>
  <c r="BB39" i="120"/>
  <c r="AA47" i="120"/>
  <c r="AN50" i="120"/>
  <c r="S22" i="120"/>
  <c r="AG22" i="120"/>
  <c r="AF22" i="120"/>
  <c r="AH22" i="120"/>
  <c r="K25" i="120"/>
  <c r="L25" i="120"/>
  <c r="M25" i="120"/>
  <c r="AN35" i="120"/>
  <c r="AG40" i="120"/>
  <c r="K48" i="120"/>
  <c r="S51" i="120"/>
  <c r="L59" i="120"/>
  <c r="Y62" i="120"/>
  <c r="AT19" i="120"/>
  <c r="BA19" i="120"/>
  <c r="BB19" i="120"/>
  <c r="BC19" i="120"/>
  <c r="T48" i="120"/>
  <c r="AA51" i="120"/>
  <c r="AF20" i="120"/>
  <c r="AT20" i="120"/>
  <c r="AU20" i="120"/>
  <c r="AV20" i="120"/>
  <c r="BB33" i="120"/>
  <c r="AV51" i="120"/>
  <c r="AO21" i="120"/>
  <c r="AM21" i="120"/>
  <c r="AN21" i="120"/>
  <c r="K20" i="120"/>
  <c r="M20" i="120"/>
  <c r="R20" i="120"/>
  <c r="T20" i="120"/>
  <c r="AH20" i="120"/>
  <c r="AO20" i="120"/>
  <c r="BA36" i="120"/>
  <c r="L20" i="120"/>
  <c r="AN20" i="120"/>
  <c r="M24" i="120"/>
  <c r="AU35" i="120"/>
  <c r="T47" i="120"/>
  <c r="R48" i="120"/>
  <c r="AM59" i="120"/>
  <c r="K62" i="120"/>
  <c r="AG34" i="120"/>
  <c r="M36" i="120"/>
  <c r="M38" i="120"/>
  <c r="BB40" i="120"/>
  <c r="AM47" i="120"/>
  <c r="AG48" i="120"/>
  <c r="AU59" i="120"/>
  <c r="AG62" i="120"/>
  <c r="R36" i="120"/>
  <c r="BB38" i="120"/>
  <c r="AO47" i="120"/>
  <c r="AH48" i="120"/>
  <c r="AV62" i="120"/>
  <c r="L19" i="120"/>
  <c r="Y20" i="120"/>
  <c r="R22" i="120"/>
  <c r="R33" i="120"/>
  <c r="T36" i="120"/>
  <c r="AU47" i="120"/>
  <c r="AU48" i="120"/>
  <c r="AH19" i="120"/>
  <c r="AA20" i="120"/>
  <c r="T22" i="120"/>
  <c r="Y33" i="120"/>
  <c r="R35" i="120"/>
  <c r="AA36" i="120"/>
  <c r="M39" i="120"/>
  <c r="BB47" i="120"/>
  <c r="BB48" i="120"/>
  <c r="AG61" i="120"/>
  <c r="AG20" i="120"/>
  <c r="AU33" i="120"/>
  <c r="AH36" i="120"/>
  <c r="BC61" i="120"/>
  <c r="T5" i="120"/>
  <c r="AA7" i="120"/>
  <c r="AO7" i="120"/>
  <c r="AM7" i="120"/>
  <c r="AN7" i="120"/>
  <c r="M19" i="120"/>
  <c r="AN19" i="120"/>
  <c r="Y22" i="120"/>
  <c r="AA33" i="120"/>
  <c r="BA34" i="120"/>
  <c r="Y35" i="120"/>
  <c r="AV35" i="120"/>
  <c r="L37" i="120"/>
  <c r="R38" i="120"/>
  <c r="T46" i="120"/>
  <c r="M50" i="120"/>
  <c r="AU50" i="120"/>
  <c r="AN51" i="120"/>
  <c r="K60" i="120"/>
  <c r="AU60" i="120"/>
  <c r="AA62" i="120"/>
  <c r="BA62" i="120"/>
  <c r="K64" i="120"/>
  <c r="AO64" i="120"/>
  <c r="K11" i="120"/>
  <c r="L11" i="120"/>
  <c r="M11" i="120"/>
  <c r="AH64" i="120"/>
  <c r="Y5" i="120"/>
  <c r="Y8" i="120"/>
  <c r="AF8" i="120"/>
  <c r="AG8" i="120"/>
  <c r="AH8" i="120"/>
  <c r="R19" i="120"/>
  <c r="AO19" i="120"/>
  <c r="AA22" i="120"/>
  <c r="AG33" i="120"/>
  <c r="M34" i="120"/>
  <c r="BC34" i="120"/>
  <c r="AA35" i="120"/>
  <c r="BB35" i="120"/>
  <c r="AG36" i="120"/>
  <c r="Z37" i="120"/>
  <c r="T38" i="120"/>
  <c r="K39" i="120"/>
  <c r="Z40" i="120"/>
  <c r="Z46" i="120"/>
  <c r="Y47" i="120"/>
  <c r="AV47" i="120"/>
  <c r="AA48" i="120"/>
  <c r="L49" i="120"/>
  <c r="R50" i="120"/>
  <c r="AV50" i="120"/>
  <c r="AU51" i="120"/>
  <c r="R59" i="120"/>
  <c r="AN59" i="120"/>
  <c r="M60" i="120"/>
  <c r="BA60" i="120"/>
  <c r="AF62" i="120"/>
  <c r="BB62" i="120"/>
  <c r="L64" i="120"/>
  <c r="AU64" i="120"/>
  <c r="AA5" i="120"/>
  <c r="T19" i="120"/>
  <c r="AU19" i="120"/>
  <c r="AH33" i="120"/>
  <c r="AF35" i="120"/>
  <c r="BC35" i="120"/>
  <c r="AG37" i="120"/>
  <c r="Z38" i="120"/>
  <c r="AM46" i="120"/>
  <c r="T50" i="120"/>
  <c r="BC50" i="120"/>
  <c r="R60" i="120"/>
  <c r="BB60" i="120"/>
  <c r="R64" i="120"/>
  <c r="AV64" i="120"/>
  <c r="AO6" i="120"/>
  <c r="AU6" i="120"/>
  <c r="AV6" i="120"/>
  <c r="AT6" i="120"/>
  <c r="AN60" i="120"/>
  <c r="AH5" i="120"/>
  <c r="Z9" i="120"/>
  <c r="Y9" i="120"/>
  <c r="AA9" i="120"/>
  <c r="Y19" i="120"/>
  <c r="AV19" i="120"/>
  <c r="K22" i="120"/>
  <c r="L23" i="120"/>
  <c r="K33" i="120"/>
  <c r="AN33" i="120"/>
  <c r="T34" i="120"/>
  <c r="K35" i="120"/>
  <c r="AH35" i="120"/>
  <c r="AN36" i="120"/>
  <c r="AH37" i="120"/>
  <c r="AG38" i="120"/>
  <c r="Z39" i="120"/>
  <c r="AH40" i="120"/>
  <c r="AF47" i="120"/>
  <c r="BC47" i="120"/>
  <c r="AM49" i="120"/>
  <c r="Y50" i="120"/>
  <c r="T60" i="120"/>
  <c r="L62" i="120"/>
  <c r="AH62" i="120"/>
  <c r="T63" i="120"/>
  <c r="S64" i="120"/>
  <c r="BB64" i="120"/>
  <c r="S9" i="120"/>
  <c r="AA19" i="120"/>
  <c r="L22" i="120"/>
  <c r="M33" i="120"/>
  <c r="AO33" i="120"/>
  <c r="Z34" i="120"/>
  <c r="L35" i="120"/>
  <c r="AM35" i="120"/>
  <c r="K36" i="120"/>
  <c r="AU36" i="120"/>
  <c r="AN38" i="120"/>
  <c r="AG39" i="120"/>
  <c r="AO40" i="120"/>
  <c r="K47" i="120"/>
  <c r="AH47" i="120"/>
  <c r="AN48" i="120"/>
  <c r="AV49" i="120"/>
  <c r="AA50" i="120"/>
  <c r="M51" i="120"/>
  <c r="Y59" i="120"/>
  <c r="AV59" i="120"/>
  <c r="AA60" i="120"/>
  <c r="S61" i="120"/>
  <c r="M62" i="120"/>
  <c r="AN62" i="120"/>
  <c r="Z63" i="120"/>
  <c r="T64" i="120"/>
  <c r="BA5" i="120"/>
  <c r="BB5" i="120"/>
  <c r="BC5" i="120"/>
  <c r="AO5" i="120"/>
  <c r="T10" i="120"/>
  <c r="R10" i="120"/>
  <c r="S10" i="120"/>
  <c r="AF19" i="120"/>
  <c r="AO38" i="120"/>
  <c r="AG50" i="120"/>
  <c r="AA59" i="120"/>
  <c r="BB59" i="120"/>
  <c r="AG60" i="120"/>
  <c r="Z61" i="120"/>
  <c r="R62" i="120"/>
  <c r="AO62" i="120"/>
  <c r="AA63" i="120"/>
  <c r="Z64" i="120"/>
  <c r="K65" i="120"/>
  <c r="K5" i="120"/>
  <c r="AU5" i="120"/>
  <c r="L10" i="120"/>
  <c r="K19" i="120"/>
  <c r="AG19" i="120"/>
  <c r="T33" i="120"/>
  <c r="BA33" i="120"/>
  <c r="S35" i="120"/>
  <c r="AO35" i="120"/>
  <c r="BB36" i="120"/>
  <c r="K38" i="120"/>
  <c r="AV38" i="120"/>
  <c r="AV39" i="120"/>
  <c r="R47" i="120"/>
  <c r="AN47" i="120"/>
  <c r="M48" i="120"/>
  <c r="BA48" i="120"/>
  <c r="K50" i="120"/>
  <c r="AH50" i="120"/>
  <c r="AF59" i="120"/>
  <c r="BC59" i="120"/>
  <c r="AH60" i="120"/>
  <c r="AF61" i="120"/>
  <c r="T62" i="120"/>
  <c r="AH63" i="120"/>
  <c r="AG64" i="120"/>
  <c r="K8" i="120"/>
  <c r="L8" i="120"/>
  <c r="M8" i="120"/>
  <c r="R8" i="120"/>
  <c r="T8" i="120"/>
  <c r="L6" i="120"/>
  <c r="S6" i="120"/>
  <c r="Y6" i="120"/>
  <c r="Z6" i="120"/>
  <c r="AF6" i="120"/>
  <c r="AM6" i="120"/>
  <c r="AG7" i="120"/>
  <c r="K7" i="120"/>
  <c r="T7" i="120"/>
  <c r="S7" i="119"/>
  <c r="K11" i="119"/>
  <c r="L11" i="119"/>
  <c r="M11" i="119"/>
  <c r="K51" i="119"/>
  <c r="BA61" i="119"/>
  <c r="M8" i="119"/>
  <c r="AG8" i="119"/>
  <c r="AH8" i="119"/>
  <c r="AF8" i="119"/>
  <c r="AG51" i="119"/>
  <c r="R7" i="119"/>
  <c r="AO7" i="119"/>
  <c r="AN7" i="119"/>
  <c r="AM7" i="119"/>
  <c r="T9" i="119"/>
  <c r="Y9" i="119"/>
  <c r="Z9" i="119"/>
  <c r="AA9" i="119"/>
  <c r="AH19" i="119"/>
  <c r="S10" i="119"/>
  <c r="R10" i="119"/>
  <c r="T10" i="119"/>
  <c r="AT48" i="119"/>
  <c r="AV5" i="119"/>
  <c r="BC5" i="119"/>
  <c r="BA5" i="119"/>
  <c r="BB5" i="119"/>
  <c r="AA6" i="119"/>
  <c r="AT6" i="119"/>
  <c r="AU6" i="119"/>
  <c r="AV6" i="119"/>
  <c r="L10" i="119"/>
  <c r="K46" i="119"/>
  <c r="AM19" i="119"/>
  <c r="T21" i="119"/>
  <c r="Y21" i="119"/>
  <c r="AA21" i="119"/>
  <c r="R37" i="119"/>
  <c r="S50" i="119"/>
  <c r="R8" i="119"/>
  <c r="R20" i="119"/>
  <c r="Y35" i="119"/>
  <c r="S37" i="119"/>
  <c r="AG47" i="119"/>
  <c r="BB50" i="119"/>
  <c r="S8" i="119"/>
  <c r="T20" i="119"/>
  <c r="AA35" i="119"/>
  <c r="T37" i="119"/>
  <c r="AV48" i="119"/>
  <c r="M59" i="119"/>
  <c r="K63" i="119"/>
  <c r="AG5" i="119"/>
  <c r="T8" i="119"/>
  <c r="AG20" i="119"/>
  <c r="L34" i="119"/>
  <c r="AN35" i="119"/>
  <c r="Y37" i="119"/>
  <c r="R48" i="119"/>
  <c r="BB48" i="119"/>
  <c r="AN63" i="119"/>
  <c r="T19" i="119"/>
  <c r="AH20" i="119"/>
  <c r="Y34" i="119"/>
  <c r="AO35" i="119"/>
  <c r="AA37" i="119"/>
  <c r="AF34" i="119"/>
  <c r="AU35" i="119"/>
  <c r="AV37" i="119"/>
  <c r="AA46" i="119"/>
  <c r="Y48" i="119"/>
  <c r="AH49" i="119"/>
  <c r="AN51" i="119"/>
  <c r="T61" i="119"/>
  <c r="AO34" i="119"/>
  <c r="BC37" i="119"/>
  <c r="AG46" i="119"/>
  <c r="Z48" i="119"/>
  <c r="BB49" i="119"/>
  <c r="Z61" i="119"/>
  <c r="S24" i="119"/>
  <c r="R24" i="119"/>
  <c r="T24" i="119"/>
  <c r="K6" i="119"/>
  <c r="AG6" i="119"/>
  <c r="Y7" i="119"/>
  <c r="Z23" i="119"/>
  <c r="AA23" i="119"/>
  <c r="Y23" i="119"/>
  <c r="K25" i="119"/>
  <c r="M25" i="119"/>
  <c r="L25" i="119"/>
  <c r="AF46" i="119"/>
  <c r="BB46" i="119"/>
  <c r="AT47" i="119"/>
  <c r="BA49" i="119"/>
  <c r="AH51" i="119"/>
  <c r="Y61" i="119"/>
  <c r="BB61" i="119"/>
  <c r="L63" i="119"/>
  <c r="AO63" i="119"/>
  <c r="L6" i="119"/>
  <c r="AH6" i="119"/>
  <c r="AU47" i="119"/>
  <c r="R63" i="119"/>
  <c r="AU63" i="119"/>
  <c r="M6" i="119"/>
  <c r="AN6" i="119"/>
  <c r="AG7" i="119"/>
  <c r="K9" i="119"/>
  <c r="L23" i="119"/>
  <c r="M38" i="119"/>
  <c r="L46" i="119"/>
  <c r="AH46" i="119"/>
  <c r="K47" i="119"/>
  <c r="AV47" i="119"/>
  <c r="L51" i="119"/>
  <c r="AO51" i="119"/>
  <c r="AN59" i="119"/>
  <c r="AA61" i="119"/>
  <c r="M62" i="119"/>
  <c r="S63" i="119"/>
  <c r="AV63" i="119"/>
  <c r="R6" i="119"/>
  <c r="AH7" i="119"/>
  <c r="R9" i="119"/>
  <c r="AV19" i="119"/>
  <c r="BA19" i="119"/>
  <c r="BB19" i="119"/>
  <c r="BC19" i="119"/>
  <c r="AN19" i="119"/>
  <c r="AG21" i="119"/>
  <c r="AO21" i="119"/>
  <c r="AN21" i="119"/>
  <c r="AM21" i="119"/>
  <c r="AF22" i="119"/>
  <c r="AG22" i="119"/>
  <c r="AH22" i="119"/>
  <c r="M23" i="119"/>
  <c r="M33" i="119"/>
  <c r="M46" i="119"/>
  <c r="AN46" i="119"/>
  <c r="S47" i="119"/>
  <c r="BA47" i="119"/>
  <c r="M51" i="119"/>
  <c r="AV51" i="119"/>
  <c r="AN61" i="119"/>
  <c r="AF62" i="119"/>
  <c r="T63" i="119"/>
  <c r="BC63" i="119"/>
  <c r="T6" i="119"/>
  <c r="L7" i="119"/>
  <c r="S9" i="119"/>
  <c r="M19" i="119"/>
  <c r="AV20" i="119"/>
  <c r="AT20" i="119"/>
  <c r="AU20" i="119"/>
  <c r="K21" i="119"/>
  <c r="K22" i="119"/>
  <c r="R23" i="119"/>
  <c r="AG33" i="119"/>
  <c r="AN37" i="119"/>
  <c r="R46" i="119"/>
  <c r="AO46" i="119"/>
  <c r="T47" i="119"/>
  <c r="AH48" i="119"/>
  <c r="K49" i="119"/>
  <c r="T50" i="119"/>
  <c r="R51" i="119"/>
  <c r="BB51" i="119"/>
  <c r="AO61" i="119"/>
  <c r="AN62" i="119"/>
  <c r="Y63" i="119"/>
  <c r="AF6" i="119"/>
  <c r="M5" i="119"/>
  <c r="Y6" i="119"/>
  <c r="M7" i="119"/>
  <c r="R19" i="119"/>
  <c r="M20" i="119"/>
  <c r="R21" i="119"/>
  <c r="T22" i="119"/>
  <c r="S23" i="119"/>
  <c r="BA33" i="119"/>
  <c r="K35" i="119"/>
  <c r="AO37" i="119"/>
  <c r="T46" i="119"/>
  <c r="AU46" i="119"/>
  <c r="Z47" i="119"/>
  <c r="K48" i="119"/>
  <c r="AM48" i="119"/>
  <c r="Z49" i="119"/>
  <c r="Z50" i="119"/>
  <c r="T51" i="119"/>
  <c r="M61" i="119"/>
  <c r="AT61" i="119"/>
  <c r="BC62" i="119"/>
  <c r="AA63" i="119"/>
  <c r="S19" i="119"/>
  <c r="S21" i="119"/>
  <c r="Y22" i="119"/>
  <c r="T23" i="119"/>
  <c r="K37" i="119"/>
  <c r="Y46" i="119"/>
  <c r="L48" i="119"/>
  <c r="AA49" i="119"/>
  <c r="AV50" i="119"/>
  <c r="Z51" i="119"/>
  <c r="R61" i="119"/>
  <c r="BA36" i="118"/>
  <c r="Z40" i="118"/>
  <c r="AG40" i="118"/>
  <c r="R64" i="118"/>
  <c r="AA21" i="118"/>
  <c r="AM21" i="118"/>
  <c r="AN21" i="118"/>
  <c r="AO21" i="118"/>
  <c r="S38" i="118"/>
  <c r="K5" i="118"/>
  <c r="Y22" i="118"/>
  <c r="AF22" i="118"/>
  <c r="AG22" i="118"/>
  <c r="AH22" i="118"/>
  <c r="AM33" i="118"/>
  <c r="L36" i="118"/>
  <c r="Z38" i="118"/>
  <c r="R46" i="118"/>
  <c r="AM47" i="118"/>
  <c r="AV51" i="118"/>
  <c r="AF62" i="118"/>
  <c r="K25" i="118"/>
  <c r="M25" i="118"/>
  <c r="L25" i="118"/>
  <c r="T5" i="118"/>
  <c r="S23" i="118"/>
  <c r="AA23" i="118"/>
  <c r="Z23" i="118"/>
  <c r="Y23" i="118"/>
  <c r="AV33" i="118"/>
  <c r="T36" i="118"/>
  <c r="AN46" i="118"/>
  <c r="Y5" i="118"/>
  <c r="M24" i="118"/>
  <c r="R24" i="118"/>
  <c r="S24" i="118"/>
  <c r="T24" i="118"/>
  <c r="AA36" i="118"/>
  <c r="L39" i="118"/>
  <c r="BC47" i="118"/>
  <c r="K63" i="118"/>
  <c r="L19" i="118"/>
  <c r="AM5" i="118"/>
  <c r="AN33" i="118"/>
  <c r="AN34" i="118"/>
  <c r="Y36" i="118"/>
  <c r="AG38" i="118"/>
  <c r="Z39" i="118"/>
  <c r="AA40" i="118"/>
  <c r="T46" i="118"/>
  <c r="AF47" i="118"/>
  <c r="L48" i="118"/>
  <c r="AO62" i="118"/>
  <c r="S64" i="118"/>
  <c r="AO38" i="118"/>
  <c r="AA39" i="118"/>
  <c r="M48" i="118"/>
  <c r="AN64" i="118"/>
  <c r="L5" i="118"/>
  <c r="AU5" i="118"/>
  <c r="L20" i="118"/>
  <c r="BB33" i="118"/>
  <c r="AG36" i="118"/>
  <c r="K38" i="118"/>
  <c r="AU38" i="118"/>
  <c r="AG39" i="118"/>
  <c r="AN40" i="118"/>
  <c r="BA46" i="118"/>
  <c r="Y48" i="118"/>
  <c r="S5" i="118"/>
  <c r="AV5" i="118"/>
  <c r="AH36" i="118"/>
  <c r="L38" i="118"/>
  <c r="AV38" i="118"/>
  <c r="AH39" i="118"/>
  <c r="AO40" i="118"/>
  <c r="AO47" i="118"/>
  <c r="AA48" i="118"/>
  <c r="R51" i="118"/>
  <c r="AG59" i="118"/>
  <c r="AA63" i="118"/>
  <c r="R33" i="118"/>
  <c r="M34" i="118"/>
  <c r="K36" i="118"/>
  <c r="AO36" i="118"/>
  <c r="R38" i="118"/>
  <c r="BB38" i="118"/>
  <c r="AU39" i="118"/>
  <c r="BC40" i="118"/>
  <c r="BA47" i="118"/>
  <c r="AH48" i="118"/>
  <c r="T51" i="118"/>
  <c r="AH63" i="118"/>
  <c r="AV39" i="118"/>
  <c r="AN48" i="118"/>
  <c r="AA33" i="118"/>
  <c r="AG34" i="118"/>
  <c r="R36" i="118"/>
  <c r="AV36" i="118"/>
  <c r="T38" i="118"/>
  <c r="K39" i="118"/>
  <c r="AV48" i="118"/>
  <c r="AN7" i="118"/>
  <c r="AM7" i="118"/>
  <c r="AO7" i="118"/>
  <c r="S22" i="118"/>
  <c r="BA35" i="118"/>
  <c r="R59" i="118"/>
  <c r="AV59" i="118"/>
  <c r="AO60" i="118"/>
  <c r="BA61" i="118"/>
  <c r="AV6" i="118"/>
  <c r="AT6" i="118"/>
  <c r="AU6" i="118"/>
  <c r="T7" i="118"/>
  <c r="AF33" i="118"/>
  <c r="BC33" i="118"/>
  <c r="AF35" i="118"/>
  <c r="BC35" i="118"/>
  <c r="BB46" i="118"/>
  <c r="AF48" i="118"/>
  <c r="BB48" i="118"/>
  <c r="M52" i="118"/>
  <c r="Y59" i="118"/>
  <c r="BB59" i="118"/>
  <c r="Y60" i="118"/>
  <c r="AV60" i="118"/>
  <c r="L62" i="118"/>
  <c r="T63" i="118"/>
  <c r="L64" i="118"/>
  <c r="AU64" i="118"/>
  <c r="AF60" i="118"/>
  <c r="K11" i="118"/>
  <c r="L11" i="118"/>
  <c r="M11" i="118"/>
  <c r="S35" i="118"/>
  <c r="AG50" i="118"/>
  <c r="R60" i="118"/>
  <c r="BA5" i="118"/>
  <c r="BB5" i="118"/>
  <c r="BC5" i="118"/>
  <c r="AF5" i="118"/>
  <c r="S6" i="118"/>
  <c r="Y7" i="118"/>
  <c r="BA19" i="118"/>
  <c r="BB19" i="118"/>
  <c r="BC19" i="118"/>
  <c r="K33" i="118"/>
  <c r="AH33" i="118"/>
  <c r="BB34" i="118"/>
  <c r="AG35" i="118"/>
  <c r="AF36" i="118"/>
  <c r="BB36" i="118"/>
  <c r="AO39" i="118"/>
  <c r="AH40" i="118"/>
  <c r="M46" i="118"/>
  <c r="AH47" i="118"/>
  <c r="K48" i="118"/>
  <c r="AG48" i="118"/>
  <c r="M51" i="118"/>
  <c r="AF59" i="118"/>
  <c r="BC59" i="118"/>
  <c r="AA60" i="118"/>
  <c r="BA60" i="118"/>
  <c r="Y62" i="118"/>
  <c r="Y63" i="118"/>
  <c r="M64" i="118"/>
  <c r="BB64" i="118"/>
  <c r="AH35" i="118"/>
  <c r="BB60" i="118"/>
  <c r="AG8" i="118"/>
  <c r="AH8" i="118"/>
  <c r="AF8" i="118"/>
  <c r="L22" i="118"/>
  <c r="K24" i="118"/>
  <c r="L35" i="118"/>
  <c r="AM35" i="118"/>
  <c r="R5" i="118"/>
  <c r="AN5" i="118"/>
  <c r="AM6" i="118"/>
  <c r="Y9" i="118"/>
  <c r="Z9" i="118"/>
  <c r="AA9" i="118"/>
  <c r="AV19" i="118"/>
  <c r="M22" i="118"/>
  <c r="L24" i="118"/>
  <c r="S33" i="118"/>
  <c r="AO33" i="118"/>
  <c r="T34" i="118"/>
  <c r="M35" i="118"/>
  <c r="AO35" i="118"/>
  <c r="M36" i="118"/>
  <c r="AH38" i="118"/>
  <c r="M39" i="118"/>
  <c r="BB39" i="118"/>
  <c r="AU40" i="118"/>
  <c r="AG46" i="118"/>
  <c r="R47" i="118"/>
  <c r="AV47" i="118"/>
  <c r="R48" i="118"/>
  <c r="AO48" i="118"/>
  <c r="L50" i="118"/>
  <c r="AN51" i="118"/>
  <c r="L59" i="118"/>
  <c r="AM59" i="118"/>
  <c r="L60" i="118"/>
  <c r="AH60" i="118"/>
  <c r="M61" i="118"/>
  <c r="AV62" i="118"/>
  <c r="AU63" i="118"/>
  <c r="Z64" i="118"/>
  <c r="AH37" i="118"/>
  <c r="AH59" i="118"/>
  <c r="K60" i="118"/>
  <c r="AG60" i="118"/>
  <c r="L65" i="118"/>
  <c r="AN6" i="118"/>
  <c r="T10" i="118"/>
  <c r="R10" i="118"/>
  <c r="S10" i="118"/>
  <c r="AT20" i="118"/>
  <c r="AU20" i="118"/>
  <c r="AV20" i="118"/>
  <c r="R22" i="118"/>
  <c r="T33" i="118"/>
  <c r="AU33" i="118"/>
  <c r="R35" i="118"/>
  <c r="AV35" i="118"/>
  <c r="BB40" i="118"/>
  <c r="AH46" i="118"/>
  <c r="T48" i="118"/>
  <c r="AU48" i="118"/>
  <c r="Y50" i="118"/>
  <c r="M59" i="118"/>
  <c r="AO59" i="118"/>
  <c r="M60" i="118"/>
  <c r="AN60" i="118"/>
  <c r="AG61" i="118"/>
  <c r="AV63" i="118"/>
  <c r="AH64" i="118"/>
  <c r="K7" i="118"/>
  <c r="Y35" i="118"/>
  <c r="BB35" i="118"/>
  <c r="AV50" i="118"/>
  <c r="S59" i="118"/>
  <c r="BA59" i="118"/>
  <c r="T60" i="118"/>
  <c r="M63" i="118"/>
  <c r="R9" i="117"/>
  <c r="T21" i="117"/>
  <c r="AH39" i="117"/>
  <c r="Z47" i="117"/>
  <c r="AU49" i="117"/>
  <c r="AU47" i="117"/>
  <c r="Z5" i="117"/>
  <c r="AO6" i="117"/>
  <c r="S50" i="117"/>
  <c r="AH61" i="117"/>
  <c r="Y21" i="117"/>
  <c r="K23" i="117"/>
  <c r="K6" i="117"/>
  <c r="M23" i="117"/>
  <c r="M6" i="117"/>
  <c r="AH19" i="117"/>
  <c r="BA19" i="117"/>
  <c r="BB19" i="117"/>
  <c r="BC19" i="117"/>
  <c r="AG47" i="117"/>
  <c r="R49" i="117"/>
  <c r="BB49" i="117"/>
  <c r="R51" i="117"/>
  <c r="AO60" i="117"/>
  <c r="AO61" i="117"/>
  <c r="AH62" i="117"/>
  <c r="BB64" i="117"/>
  <c r="Z20" i="117"/>
  <c r="AT20" i="117"/>
  <c r="AU20" i="117"/>
  <c r="AV20" i="117"/>
  <c r="Y22" i="117"/>
  <c r="AH22" i="117"/>
  <c r="AF22" i="117"/>
  <c r="AG22" i="117"/>
  <c r="AA51" i="117"/>
  <c r="AU61" i="117"/>
  <c r="S20" i="117"/>
  <c r="K22" i="117"/>
  <c r="L24" i="117"/>
  <c r="S24" i="117"/>
  <c r="T24" i="117"/>
  <c r="Y37" i="117"/>
  <c r="BA47" i="117"/>
  <c r="T49" i="117"/>
  <c r="M50" i="117"/>
  <c r="K61" i="117"/>
  <c r="AV61" i="117"/>
  <c r="L63" i="117"/>
  <c r="K5" i="117"/>
  <c r="Y6" i="117"/>
  <c r="M9" i="117"/>
  <c r="AG20" i="117"/>
  <c r="M22" i="117"/>
  <c r="K25" i="117"/>
  <c r="L25" i="117"/>
  <c r="M25" i="117"/>
  <c r="AA37" i="117"/>
  <c r="AA49" i="117"/>
  <c r="R50" i="117"/>
  <c r="S61" i="117"/>
  <c r="BB61" i="117"/>
  <c r="M63" i="117"/>
  <c r="T61" i="117"/>
  <c r="R63" i="117"/>
  <c r="AH6" i="117"/>
  <c r="AH21" i="117"/>
  <c r="AM21" i="117"/>
  <c r="AN21" i="117"/>
  <c r="AO21" i="117"/>
  <c r="L23" i="117"/>
  <c r="AA23" i="117"/>
  <c r="Z23" i="117"/>
  <c r="Y23" i="117"/>
  <c r="K38" i="117"/>
  <c r="AN49" i="117"/>
  <c r="T50" i="117"/>
  <c r="Y61" i="117"/>
  <c r="S62" i="117"/>
  <c r="AO63" i="117"/>
  <c r="K49" i="117"/>
  <c r="AO49" i="117"/>
  <c r="AN50" i="117"/>
  <c r="AU59" i="117"/>
  <c r="AA61" i="117"/>
  <c r="T62" i="117"/>
  <c r="AV63" i="117"/>
  <c r="L21" i="117"/>
  <c r="R21" i="117"/>
  <c r="S21" i="117"/>
  <c r="AO7" i="117"/>
  <c r="AM7" i="117"/>
  <c r="AN7" i="117"/>
  <c r="AO46" i="117"/>
  <c r="AF5" i="117"/>
  <c r="L7" i="117"/>
  <c r="AF8" i="117"/>
  <c r="AG8" i="117"/>
  <c r="AH8" i="117"/>
  <c r="S9" i="117"/>
  <c r="M19" i="117"/>
  <c r="AN20" i="117"/>
  <c r="AG37" i="117"/>
  <c r="M38" i="117"/>
  <c r="AA40" i="117"/>
  <c r="K46" i="117"/>
  <c r="AT46" i="117"/>
  <c r="AO48" i="117"/>
  <c r="BA59" i="117"/>
  <c r="AV60" i="117"/>
  <c r="M7" i="117"/>
  <c r="M8" i="117"/>
  <c r="R19" i="117"/>
  <c r="M20" i="117"/>
  <c r="AA21" i="117"/>
  <c r="K37" i="117"/>
  <c r="AN37" i="117"/>
  <c r="S38" i="117"/>
  <c r="AN40" i="117"/>
  <c r="L46" i="117"/>
  <c r="AU46" i="117"/>
  <c r="L48" i="117"/>
  <c r="AT48" i="117"/>
  <c r="AG51" i="117"/>
  <c r="K59" i="117"/>
  <c r="BC60" i="117"/>
  <c r="M65" i="117"/>
  <c r="AT6" i="117"/>
  <c r="AU6" i="117"/>
  <c r="AV6" i="117"/>
  <c r="AF6" i="117"/>
  <c r="R7" i="117"/>
  <c r="Z8" i="117"/>
  <c r="M10" i="117"/>
  <c r="S10" i="117"/>
  <c r="T10" i="117"/>
  <c r="R10" i="117"/>
  <c r="S19" i="117"/>
  <c r="R20" i="117"/>
  <c r="K21" i="117"/>
  <c r="AF21" i="117"/>
  <c r="L37" i="117"/>
  <c r="AO37" i="117"/>
  <c r="AA38" i="117"/>
  <c r="AO40" i="117"/>
  <c r="R46" i="117"/>
  <c r="AV46" i="117"/>
  <c r="AA47" i="117"/>
  <c r="S48" i="117"/>
  <c r="AV48" i="117"/>
  <c r="Y49" i="117"/>
  <c r="AV49" i="117"/>
  <c r="AH50" i="117"/>
  <c r="T59" i="117"/>
  <c r="L60" i="117"/>
  <c r="AF61" i="117"/>
  <c r="BC61" i="117"/>
  <c r="AM62" i="117"/>
  <c r="S63" i="117"/>
  <c r="K64" i="117"/>
  <c r="AH7" i="117"/>
  <c r="S7" i="117"/>
  <c r="Z9" i="117"/>
  <c r="Y9" i="117"/>
  <c r="AA9" i="117"/>
  <c r="K11" i="117"/>
  <c r="L11" i="117"/>
  <c r="M11" i="117"/>
  <c r="T19" i="117"/>
  <c r="R37" i="117"/>
  <c r="AU37" i="117"/>
  <c r="AG38" i="117"/>
  <c r="AU40" i="117"/>
  <c r="Y46" i="117"/>
  <c r="BB46" i="117"/>
  <c r="T48" i="117"/>
  <c r="BC48" i="117"/>
  <c r="Y59" i="117"/>
  <c r="T60" i="117"/>
  <c r="AN62" i="117"/>
  <c r="Y63" i="117"/>
  <c r="T64" i="117"/>
  <c r="Y7" i="117"/>
  <c r="K9" i="117"/>
  <c r="Z19" i="117"/>
  <c r="T20" i="117"/>
  <c r="M21" i="117"/>
  <c r="S37" i="117"/>
  <c r="AV37" i="117"/>
  <c r="AU38" i="117"/>
  <c r="AV40" i="117"/>
  <c r="Z46" i="117"/>
  <c r="AO47" i="117"/>
  <c r="Y48" i="117"/>
  <c r="AF49" i="117"/>
  <c r="BC49" i="117"/>
  <c r="AU50" i="117"/>
  <c r="K52" i="117"/>
  <c r="Z59" i="117"/>
  <c r="Y60" i="117"/>
  <c r="L61" i="117"/>
  <c r="AM61" i="117"/>
  <c r="M62" i="117"/>
  <c r="BA62" i="117"/>
  <c r="AG63" i="117"/>
  <c r="Z64" i="117"/>
  <c r="BA5" i="117"/>
  <c r="BB5" i="117"/>
  <c r="BC5" i="117"/>
  <c r="AF7" i="117"/>
  <c r="L9" i="117"/>
  <c r="AG19" i="117"/>
  <c r="T37" i="117"/>
  <c r="AA46" i="117"/>
  <c r="K47" i="117"/>
  <c r="Z48" i="117"/>
  <c r="AH49" i="117"/>
  <c r="L52" i="117"/>
  <c r="AA59" i="117"/>
  <c r="Z60" i="117"/>
  <c r="R61" i="117"/>
  <c r="AN61" i="117"/>
  <c r="R62" i="117"/>
  <c r="BB62" i="117"/>
  <c r="AH63" i="117"/>
  <c r="AG64" i="117"/>
  <c r="AT19" i="117"/>
  <c r="AG7" i="117"/>
  <c r="AN19" i="117"/>
  <c r="AN63" i="117"/>
  <c r="AV64" i="117"/>
  <c r="K10" i="117"/>
  <c r="L10" i="117"/>
  <c r="AN19" i="116"/>
  <c r="AF33" i="116"/>
  <c r="AA35" i="116"/>
  <c r="BA48" i="116"/>
  <c r="R60" i="116"/>
  <c r="BC64" i="116"/>
  <c r="AO19" i="116"/>
  <c r="AG33" i="116"/>
  <c r="AM35" i="116"/>
  <c r="AO60" i="116"/>
  <c r="AU60" i="116"/>
  <c r="M20" i="116"/>
  <c r="Z36" i="116"/>
  <c r="AA40" i="116"/>
  <c r="AU49" i="116"/>
  <c r="S20" i="116"/>
  <c r="AH36" i="116"/>
  <c r="AG40" i="116"/>
  <c r="AV49" i="116"/>
  <c r="K35" i="116"/>
  <c r="AU40" i="116"/>
  <c r="AV59" i="116"/>
  <c r="AH6" i="116"/>
  <c r="Y8" i="116"/>
  <c r="S24" i="116"/>
  <c r="R24" i="116"/>
  <c r="T24" i="116"/>
  <c r="K38" i="116"/>
  <c r="BC40" i="116"/>
  <c r="Z47" i="116"/>
  <c r="BC51" i="116"/>
  <c r="AT62" i="116"/>
  <c r="AM6" i="116"/>
  <c r="S38" i="116"/>
  <c r="AH47" i="116"/>
  <c r="AV60" i="116"/>
  <c r="AN6" i="116"/>
  <c r="L25" i="116"/>
  <c r="K25" i="116"/>
  <c r="M25" i="116"/>
  <c r="L6" i="116"/>
  <c r="S37" i="116"/>
  <c r="Z38" i="116"/>
  <c r="AV47" i="116"/>
  <c r="K61" i="116"/>
  <c r="T23" i="116"/>
  <c r="AA23" i="116"/>
  <c r="Y23" i="116"/>
  <c r="Z23" i="116"/>
  <c r="M6" i="116"/>
  <c r="AM21" i="116"/>
  <c r="AO21" i="116"/>
  <c r="AN21" i="116"/>
  <c r="L34" i="116"/>
  <c r="AO35" i="116"/>
  <c r="AN37" i="116"/>
  <c r="AH38" i="116"/>
  <c r="AH40" i="116"/>
  <c r="L47" i="116"/>
  <c r="BA47" i="116"/>
  <c r="M51" i="116"/>
  <c r="T60" i="116"/>
  <c r="M61" i="116"/>
  <c r="R64" i="116"/>
  <c r="T38" i="116"/>
  <c r="R6" i="116"/>
  <c r="R8" i="116"/>
  <c r="L22" i="116"/>
  <c r="AF22" i="116"/>
  <c r="AH22" i="116"/>
  <c r="AG22" i="116"/>
  <c r="K33" i="116"/>
  <c r="AV34" i="116"/>
  <c r="AU35" i="116"/>
  <c r="AU37" i="116"/>
  <c r="AU38" i="116"/>
  <c r="AN40" i="116"/>
  <c r="R47" i="116"/>
  <c r="M49" i="116"/>
  <c r="R51" i="116"/>
  <c r="L59" i="116"/>
  <c r="Y60" i="116"/>
  <c r="AA61" i="116"/>
  <c r="S64" i="116"/>
  <c r="S6" i="116"/>
  <c r="BB37" i="116"/>
  <c r="BC38" i="116"/>
  <c r="AO40" i="116"/>
  <c r="S47" i="116"/>
  <c r="L48" i="116"/>
  <c r="Z49" i="116"/>
  <c r="S51" i="116"/>
  <c r="AF59" i="116"/>
  <c r="AH60" i="116"/>
  <c r="AG61" i="116"/>
  <c r="Z64" i="116"/>
  <c r="AG20" i="116"/>
  <c r="AH20" i="116"/>
  <c r="Y20" i="116"/>
  <c r="AU20" i="116"/>
  <c r="AV20" i="116"/>
  <c r="AT20" i="116"/>
  <c r="R19" i="116"/>
  <c r="S19" i="116"/>
  <c r="T19" i="116"/>
  <c r="AV19" i="116"/>
  <c r="BB19" i="116"/>
  <c r="BA19" i="116"/>
  <c r="BC19" i="116"/>
  <c r="AM20" i="116"/>
  <c r="K23" i="116"/>
  <c r="T34" i="116"/>
  <c r="K39" i="116"/>
  <c r="AU39" i="116"/>
  <c r="S46" i="116"/>
  <c r="AU63" i="116"/>
  <c r="AF7" i="116"/>
  <c r="AM7" i="116"/>
  <c r="AN7" i="116"/>
  <c r="AO7" i="116"/>
  <c r="L23" i="116"/>
  <c r="AF34" i="116"/>
  <c r="BC37" i="116"/>
  <c r="L39" i="116"/>
  <c r="AV39" i="116"/>
  <c r="AG46" i="116"/>
  <c r="AF48" i="116"/>
  <c r="BB48" i="116"/>
  <c r="M52" i="116"/>
  <c r="K63" i="116"/>
  <c r="AV63" i="116"/>
  <c r="L7" i="116"/>
  <c r="AA9" i="116"/>
  <c r="Y9" i="116"/>
  <c r="Z9" i="116"/>
  <c r="Y19" i="116"/>
  <c r="R20" i="116"/>
  <c r="AO20" i="116"/>
  <c r="M23" i="116"/>
  <c r="AO33" i="116"/>
  <c r="AN34" i="116"/>
  <c r="M37" i="116"/>
  <c r="AO38" i="116"/>
  <c r="M39" i="116"/>
  <c r="BB39" i="116"/>
  <c r="AT46" i="116"/>
  <c r="K48" i="116"/>
  <c r="AG48" i="116"/>
  <c r="BA49" i="116"/>
  <c r="T51" i="116"/>
  <c r="BB59" i="116"/>
  <c r="AA60" i="116"/>
  <c r="BA60" i="116"/>
  <c r="AM61" i="116"/>
  <c r="M63" i="116"/>
  <c r="BB63" i="116"/>
  <c r="AA64" i="116"/>
  <c r="BA5" i="116"/>
  <c r="BB5" i="116"/>
  <c r="BC5" i="116"/>
  <c r="AG7" i="116"/>
  <c r="R10" i="116"/>
  <c r="S10" i="116"/>
  <c r="T10" i="116"/>
  <c r="R23" i="116"/>
  <c r="Z39" i="116"/>
  <c r="BC39" i="116"/>
  <c r="AF60" i="116"/>
  <c r="BB60" i="116"/>
  <c r="AN61" i="116"/>
  <c r="R63" i="116"/>
  <c r="BC63" i="116"/>
  <c r="AH64" i="116"/>
  <c r="AO39" i="116"/>
  <c r="AV6" i="116"/>
  <c r="AT6" i="116"/>
  <c r="AU6" i="116"/>
  <c r="AF6" i="116"/>
  <c r="AG8" i="116"/>
  <c r="AH8" i="116"/>
  <c r="AF8" i="116"/>
  <c r="K10" i="116"/>
  <c r="AH19" i="116"/>
  <c r="T20" i="116"/>
  <c r="S23" i="116"/>
  <c r="L33" i="116"/>
  <c r="AV33" i="116"/>
  <c r="BC35" i="116"/>
  <c r="T37" i="116"/>
  <c r="L38" i="116"/>
  <c r="AV38" i="116"/>
  <c r="AA39" i="116"/>
  <c r="BB40" i="116"/>
  <c r="AM47" i="116"/>
  <c r="M48" i="116"/>
  <c r="AN48" i="116"/>
  <c r="T49" i="116"/>
  <c r="AO51" i="116"/>
  <c r="K60" i="116"/>
  <c r="AG60" i="116"/>
  <c r="BA61" i="116"/>
  <c r="T63" i="116"/>
  <c r="AO64" i="116"/>
  <c r="K6" i="116"/>
  <c r="AG6" i="116"/>
  <c r="M8" i="116"/>
  <c r="L10" i="116"/>
  <c r="AM19" i="116"/>
  <c r="M33" i="116"/>
  <c r="Z37" i="116"/>
  <c r="R38" i="116"/>
  <c r="AG39" i="116"/>
  <c r="R48" i="116"/>
  <c r="AO48" i="116"/>
  <c r="AU51" i="116"/>
  <c r="Y63" i="116"/>
  <c r="L64" i="116"/>
  <c r="AU64" i="116"/>
  <c r="K11" i="116"/>
  <c r="L11" i="116"/>
  <c r="M11" i="116"/>
  <c r="M10" i="116"/>
  <c r="AH39" i="116"/>
  <c r="M47" i="116"/>
  <c r="AT47" i="116"/>
  <c r="T48" i="116"/>
  <c r="AA49" i="116"/>
  <c r="K51" i="116"/>
  <c r="AV51" i="116"/>
  <c r="Y59" i="116"/>
  <c r="M60" i="116"/>
  <c r="S62" i="116"/>
  <c r="Z63" i="116"/>
  <c r="M64" i="116"/>
  <c r="M7" i="116"/>
  <c r="AH7" i="116"/>
  <c r="R7" i="116"/>
  <c r="S7" i="116"/>
  <c r="T7" i="116"/>
  <c r="Y7" i="116"/>
  <c r="AA7" i="116"/>
  <c r="K7" i="116"/>
  <c r="AH21" i="115"/>
  <c r="AN21" i="115"/>
  <c r="AO21" i="115"/>
  <c r="AM21" i="115"/>
  <c r="K25" i="115"/>
  <c r="L25" i="115"/>
  <c r="M25" i="115"/>
  <c r="K9" i="115"/>
  <c r="R21" i="115"/>
  <c r="T46" i="115"/>
  <c r="S48" i="115"/>
  <c r="AU62" i="115"/>
  <c r="K22" i="115"/>
  <c r="M34" i="115"/>
  <c r="M22" i="115"/>
  <c r="AF22" i="115"/>
  <c r="AG22" i="115"/>
  <c r="AH22" i="115"/>
  <c r="Y22" i="115"/>
  <c r="AM34" i="115"/>
  <c r="AG37" i="115"/>
  <c r="AO40" i="115"/>
  <c r="BC46" i="115"/>
  <c r="AN60" i="115"/>
  <c r="S9" i="115"/>
  <c r="T23" i="115"/>
  <c r="Y23" i="115"/>
  <c r="Z23" i="115"/>
  <c r="AA23" i="115"/>
  <c r="M24" i="115"/>
  <c r="R24" i="115"/>
  <c r="S24" i="115"/>
  <c r="T24" i="115"/>
  <c r="Z61" i="115"/>
  <c r="AA21" i="115"/>
  <c r="K5" i="115"/>
  <c r="K7" i="115"/>
  <c r="AN36" i="115"/>
  <c r="BA60" i="115"/>
  <c r="S5" i="115"/>
  <c r="R7" i="115"/>
  <c r="K23" i="115"/>
  <c r="BA34" i="115"/>
  <c r="K36" i="115"/>
  <c r="AU36" i="115"/>
  <c r="M51" i="115"/>
  <c r="T63" i="115"/>
  <c r="Y5" i="115"/>
  <c r="S7" i="115"/>
  <c r="BA19" i="115"/>
  <c r="BB19" i="115"/>
  <c r="BC19" i="115"/>
  <c r="L23" i="115"/>
  <c r="BC34" i="115"/>
  <c r="M36" i="115"/>
  <c r="AV36" i="115"/>
  <c r="S51" i="115"/>
  <c r="AA5" i="115"/>
  <c r="T7" i="115"/>
  <c r="Z20" i="115"/>
  <c r="AV20" i="115"/>
  <c r="AU20" i="115"/>
  <c r="AT20" i="115"/>
  <c r="R36" i="115"/>
  <c r="BC36" i="115"/>
  <c r="T51" i="115"/>
  <c r="L60" i="115"/>
  <c r="AM5" i="115"/>
  <c r="AF7" i="115"/>
  <c r="L20" i="115"/>
  <c r="R22" i="115"/>
  <c r="K24" i="115"/>
  <c r="S34" i="115"/>
  <c r="R35" i="115"/>
  <c r="S36" i="115"/>
  <c r="Z51" i="115"/>
  <c r="R60" i="115"/>
  <c r="K62" i="115"/>
  <c r="AV5" i="115"/>
  <c r="AH20" i="115"/>
  <c r="S22" i="115"/>
  <c r="L24" i="115"/>
  <c r="T34" i="115"/>
  <c r="Y35" i="115"/>
  <c r="T36" i="115"/>
  <c r="L37" i="115"/>
  <c r="Z40" i="115"/>
  <c r="AH49" i="115"/>
  <c r="AV51" i="115"/>
  <c r="AA60" i="115"/>
  <c r="Y62" i="115"/>
  <c r="T22" i="115"/>
  <c r="Y34" i="115"/>
  <c r="AM35" i="115"/>
  <c r="AG36" i="115"/>
  <c r="R37" i="115"/>
  <c r="AA40" i="115"/>
  <c r="S46" i="115"/>
  <c r="M48" i="115"/>
  <c r="AH60" i="115"/>
  <c r="AF62" i="115"/>
  <c r="L21" i="115"/>
  <c r="AG34" i="115"/>
  <c r="L35" i="115"/>
  <c r="AG35" i="115"/>
  <c r="BC35" i="115"/>
  <c r="AA36" i="115"/>
  <c r="BA36" i="115"/>
  <c r="AH37" i="115"/>
  <c r="M39" i="115"/>
  <c r="BC39" i="115"/>
  <c r="BB40" i="115"/>
  <c r="AG46" i="115"/>
  <c r="L47" i="115"/>
  <c r="AG47" i="115"/>
  <c r="BB47" i="115"/>
  <c r="T48" i="115"/>
  <c r="AV48" i="115"/>
  <c r="K50" i="115"/>
  <c r="AN50" i="115"/>
  <c r="AN51" i="115"/>
  <c r="K59" i="115"/>
  <c r="AF59" i="115"/>
  <c r="BA59" i="115"/>
  <c r="S60" i="115"/>
  <c r="AU60" i="115"/>
  <c r="AT61" i="115"/>
  <c r="AG62" i="115"/>
  <c r="AG63" i="115"/>
  <c r="T64" i="115"/>
  <c r="BB64" i="115"/>
  <c r="BA5" i="115"/>
  <c r="BC5" i="115"/>
  <c r="BB5" i="115"/>
  <c r="AG5" i="115"/>
  <c r="AM7" i="115"/>
  <c r="AN7" i="115"/>
  <c r="AO7" i="115"/>
  <c r="AA7" i="115"/>
  <c r="Y9" i="115"/>
  <c r="Z9" i="115"/>
  <c r="AA9" i="115"/>
  <c r="K11" i="115"/>
  <c r="L11" i="115"/>
  <c r="M11" i="115"/>
  <c r="M21" i="115"/>
  <c r="M35" i="115"/>
  <c r="AH35" i="115"/>
  <c r="AF36" i="115"/>
  <c r="BB36" i="115"/>
  <c r="Z39" i="115"/>
  <c r="BC40" i="115"/>
  <c r="AM46" i="115"/>
  <c r="M47" i="115"/>
  <c r="AH47" i="115"/>
  <c r="BC47" i="115"/>
  <c r="AA48" i="115"/>
  <c r="BA48" i="115"/>
  <c r="L50" i="115"/>
  <c r="AV50" i="115"/>
  <c r="AU51" i="115"/>
  <c r="L59" i="115"/>
  <c r="AG59" i="115"/>
  <c r="BB59" i="115"/>
  <c r="T60" i="115"/>
  <c r="AV60" i="115"/>
  <c r="AO62" i="115"/>
  <c r="AU63" i="115"/>
  <c r="Z64" i="115"/>
  <c r="R47" i="115"/>
  <c r="AM47" i="115"/>
  <c r="AF48" i="115"/>
  <c r="BB48" i="115"/>
  <c r="M50" i="115"/>
  <c r="BC50" i="115"/>
  <c r="M59" i="115"/>
  <c r="AH59" i="115"/>
  <c r="BC59" i="115"/>
  <c r="AG64" i="115"/>
  <c r="K65" i="115"/>
  <c r="L5" i="115"/>
  <c r="AO5" i="115"/>
  <c r="L7" i="115"/>
  <c r="AG7" i="115"/>
  <c r="M9" i="115"/>
  <c r="Y20" i="115"/>
  <c r="S21" i="115"/>
  <c r="AO34" i="115"/>
  <c r="S35" i="115"/>
  <c r="AN35" i="115"/>
  <c r="L36" i="115"/>
  <c r="Z38" i="115"/>
  <c r="AG39" i="115"/>
  <c r="AO46" i="115"/>
  <c r="S47" i="115"/>
  <c r="AN47" i="115"/>
  <c r="K48" i="115"/>
  <c r="AG48" i="115"/>
  <c r="BC48" i="115"/>
  <c r="R50" i="115"/>
  <c r="R59" i="115"/>
  <c r="AM59" i="115"/>
  <c r="AF60" i="115"/>
  <c r="BB60" i="115"/>
  <c r="L62" i="115"/>
  <c r="AV62" i="115"/>
  <c r="K64" i="115"/>
  <c r="AH64" i="115"/>
  <c r="L65" i="115"/>
  <c r="M5" i="115"/>
  <c r="AU5" i="115"/>
  <c r="M7" i="115"/>
  <c r="AH7" i="115"/>
  <c r="R9" i="115"/>
  <c r="Z21" i="115"/>
  <c r="T35" i="115"/>
  <c r="AO35" i="115"/>
  <c r="AA38" i="115"/>
  <c r="AO39" i="115"/>
  <c r="T47" i="115"/>
  <c r="AO47" i="115"/>
  <c r="L48" i="115"/>
  <c r="Y50" i="115"/>
  <c r="S59" i="115"/>
  <c r="AN59" i="115"/>
  <c r="K60" i="115"/>
  <c r="AG60" i="115"/>
  <c r="BC60" i="115"/>
  <c r="M62" i="115"/>
  <c r="BA62" i="115"/>
  <c r="L64" i="115"/>
  <c r="AN64" i="115"/>
  <c r="AF8" i="115"/>
  <c r="AG8" i="115"/>
  <c r="AH8" i="115"/>
  <c r="AU39" i="115"/>
  <c r="Y47" i="115"/>
  <c r="AU47" i="115"/>
  <c r="AA50" i="115"/>
  <c r="T59" i="115"/>
  <c r="AO59" i="115"/>
  <c r="M64" i="115"/>
  <c r="AO64" i="115"/>
  <c r="AT6" i="115"/>
  <c r="AU6" i="115"/>
  <c r="AV6" i="115"/>
  <c r="L8" i="115"/>
  <c r="AG21" i="115"/>
  <c r="AA35" i="115"/>
  <c r="BA35" i="115"/>
  <c r="K39" i="115"/>
  <c r="AV39" i="115"/>
  <c r="AA47" i="115"/>
  <c r="AV47" i="115"/>
  <c r="AG50" i="115"/>
  <c r="Y59" i="115"/>
  <c r="AU59" i="115"/>
  <c r="M60" i="115"/>
  <c r="R61" i="115"/>
  <c r="L63" i="115"/>
  <c r="R64" i="115"/>
  <c r="AU64" i="115"/>
  <c r="M6" i="115"/>
  <c r="S8" i="115"/>
  <c r="R10" i="115"/>
  <c r="S10" i="115"/>
  <c r="T10" i="115"/>
  <c r="K21" i="115"/>
  <c r="K35" i="115"/>
  <c r="AF35" i="115"/>
  <c r="BB35" i="115"/>
  <c r="L39" i="115"/>
  <c r="BB39" i="115"/>
  <c r="K47" i="115"/>
  <c r="AF47" i="115"/>
  <c r="AH50" i="115"/>
  <c r="AA59" i="115"/>
  <c r="S64" i="115"/>
  <c r="AV64" i="115"/>
  <c r="AH20" i="114"/>
  <c r="AU20" i="114"/>
  <c r="AT20" i="114"/>
  <c r="AV20" i="114"/>
  <c r="L49" i="114"/>
  <c r="BC61" i="114"/>
  <c r="L5" i="114"/>
  <c r="Z21" i="114"/>
  <c r="AN21" i="114"/>
  <c r="AO21" i="114"/>
  <c r="AM21" i="114"/>
  <c r="BA36" i="114"/>
  <c r="AG38" i="114"/>
  <c r="T49" i="114"/>
  <c r="AG50" i="114"/>
  <c r="K10" i="114"/>
  <c r="T22" i="114"/>
  <c r="AF22" i="114"/>
  <c r="AH22" i="114"/>
  <c r="AG22" i="114"/>
  <c r="M35" i="114"/>
  <c r="AA37" i="114"/>
  <c r="AM49" i="114"/>
  <c r="BC50" i="114"/>
  <c r="AA49" i="114"/>
  <c r="M6" i="114"/>
  <c r="S23" i="114"/>
  <c r="Y23" i="114"/>
  <c r="Z23" i="114"/>
  <c r="AA23" i="114"/>
  <c r="R35" i="114"/>
  <c r="AO37" i="114"/>
  <c r="Y47" i="114"/>
  <c r="AU49" i="114"/>
  <c r="M60" i="114"/>
  <c r="M24" i="114"/>
  <c r="T24" i="114"/>
  <c r="S24" i="114"/>
  <c r="R24" i="114"/>
  <c r="Y35" i="114"/>
  <c r="AV39" i="114"/>
  <c r="BB47" i="114"/>
  <c r="BA49" i="114"/>
  <c r="AU51" i="114"/>
  <c r="BA60" i="114"/>
  <c r="AV19" i="114"/>
  <c r="BA19" i="114"/>
  <c r="BB19" i="114"/>
  <c r="BC19" i="114"/>
  <c r="L25" i="114"/>
  <c r="M25" i="114"/>
  <c r="K25" i="114"/>
  <c r="AG35" i="114"/>
  <c r="AO33" i="114"/>
  <c r="AO6" i="114"/>
  <c r="Y8" i="114"/>
  <c r="AG33" i="114"/>
  <c r="AN34" i="114"/>
  <c r="BB35" i="114"/>
  <c r="T46" i="114"/>
  <c r="BA48" i="114"/>
  <c r="S51" i="114"/>
  <c r="Y59" i="114"/>
  <c r="T61" i="114"/>
  <c r="AH62" i="114"/>
  <c r="K5" i="114"/>
  <c r="K6" i="114"/>
  <c r="AA8" i="114"/>
  <c r="AM33" i="114"/>
  <c r="L38" i="114"/>
  <c r="M39" i="114"/>
  <c r="AF46" i="114"/>
  <c r="K50" i="114"/>
  <c r="AH51" i="114"/>
  <c r="AO59" i="114"/>
  <c r="AA61" i="114"/>
  <c r="AV62" i="114"/>
  <c r="T5" i="114"/>
  <c r="S6" i="114"/>
  <c r="R7" i="114"/>
  <c r="S22" i="114"/>
  <c r="K33" i="114"/>
  <c r="AU33" i="114"/>
  <c r="AV61" i="114"/>
  <c r="Z63" i="114"/>
  <c r="AF5" i="114"/>
  <c r="Y6" i="114"/>
  <c r="AH7" i="114"/>
  <c r="L19" i="114"/>
  <c r="L33" i="114"/>
  <c r="BA33" i="114"/>
  <c r="L37" i="114"/>
  <c r="S33" i="114"/>
  <c r="AU5" i="114"/>
  <c r="AG6" i="114"/>
  <c r="K8" i="114"/>
  <c r="AM19" i="114"/>
  <c r="K24" i="114"/>
  <c r="T33" i="114"/>
  <c r="T34" i="114"/>
  <c r="L62" i="114"/>
  <c r="AV5" i="114"/>
  <c r="AA33" i="114"/>
  <c r="AF34" i="114"/>
  <c r="AU35" i="114"/>
  <c r="BB38" i="114"/>
  <c r="L46" i="114"/>
  <c r="M48" i="114"/>
  <c r="M59" i="114"/>
  <c r="L61" i="114"/>
  <c r="AA62" i="114"/>
  <c r="M11" i="114"/>
  <c r="K11" i="114"/>
  <c r="L11" i="114"/>
  <c r="AF19" i="114"/>
  <c r="K20" i="114"/>
  <c r="AG20" i="114"/>
  <c r="AG37" i="114"/>
  <c r="AV46" i="114"/>
  <c r="AA47" i="114"/>
  <c r="BC47" i="114"/>
  <c r="M49" i="114"/>
  <c r="AN49" i="114"/>
  <c r="K52" i="114"/>
  <c r="R59" i="114"/>
  <c r="AU59" i="114"/>
  <c r="AF61" i="114"/>
  <c r="AN62" i="114"/>
  <c r="K64" i="114"/>
  <c r="AU64" i="114"/>
  <c r="AF20" i="114"/>
  <c r="AO64" i="114"/>
  <c r="R5" i="114"/>
  <c r="AV6" i="114"/>
  <c r="AT6" i="114"/>
  <c r="AU6" i="114"/>
  <c r="AF6" i="114"/>
  <c r="S9" i="114"/>
  <c r="Y9" i="114"/>
  <c r="Z9" i="114"/>
  <c r="AA9" i="114"/>
  <c r="K19" i="114"/>
  <c r="AG19" i="114"/>
  <c r="L20" i="114"/>
  <c r="AM20" i="114"/>
  <c r="L22" i="114"/>
  <c r="Y33" i="114"/>
  <c r="AV33" i="114"/>
  <c r="AM34" i="114"/>
  <c r="S35" i="114"/>
  <c r="BA35" i="114"/>
  <c r="K37" i="114"/>
  <c r="AH37" i="114"/>
  <c r="M38" i="114"/>
  <c r="AV38" i="114"/>
  <c r="BC46" i="114"/>
  <c r="AG47" i="114"/>
  <c r="S49" i="114"/>
  <c r="AO49" i="114"/>
  <c r="R50" i="114"/>
  <c r="L51" i="114"/>
  <c r="L52" i="114"/>
  <c r="S59" i="114"/>
  <c r="BA59" i="114"/>
  <c r="K61" i="114"/>
  <c r="AG61" i="114"/>
  <c r="K62" i="114"/>
  <c r="AU62" i="114"/>
  <c r="M64" i="114"/>
  <c r="BB64" i="114"/>
  <c r="L6" i="114"/>
  <c r="AM6" i="114"/>
  <c r="AF8" i="114"/>
  <c r="AG8" i="114"/>
  <c r="AH8" i="114"/>
  <c r="S10" i="114"/>
  <c r="T10" i="114"/>
  <c r="R10" i="114"/>
  <c r="M19" i="114"/>
  <c r="AN19" i="114"/>
  <c r="S20" i="114"/>
  <c r="AO20" i="114"/>
  <c r="AF33" i="114"/>
  <c r="BC33" i="114"/>
  <c r="AV34" i="114"/>
  <c r="AA35" i="114"/>
  <c r="BC35" i="114"/>
  <c r="M37" i="114"/>
  <c r="AU37" i="114"/>
  <c r="T38" i="114"/>
  <c r="S46" i="114"/>
  <c r="K47" i="114"/>
  <c r="AM47" i="114"/>
  <c r="AG48" i="114"/>
  <c r="Y49" i="114"/>
  <c r="AV49" i="114"/>
  <c r="AA50" i="114"/>
  <c r="T51" i="114"/>
  <c r="AA59" i="114"/>
  <c r="BC59" i="114"/>
  <c r="M61" i="114"/>
  <c r="AO61" i="114"/>
  <c r="R62" i="114"/>
  <c r="BB62" i="114"/>
  <c r="S64" i="114"/>
  <c r="K65" i="114"/>
  <c r="M20" i="114"/>
  <c r="AH47" i="114"/>
  <c r="S19" i="114"/>
  <c r="AO19" i="114"/>
  <c r="T20" i="114"/>
  <c r="BC34" i="114"/>
  <c r="S37" i="114"/>
  <c r="AV37" i="114"/>
  <c r="M47" i="114"/>
  <c r="AO47" i="114"/>
  <c r="AG59" i="114"/>
  <c r="S61" i="114"/>
  <c r="AU61" i="114"/>
  <c r="T62" i="114"/>
  <c r="Z64" i="114"/>
  <c r="L65" i="114"/>
  <c r="R64" i="114"/>
  <c r="T19" i="114"/>
  <c r="AU19" i="114"/>
  <c r="Y20" i="114"/>
  <c r="M21" i="114"/>
  <c r="L34" i="114"/>
  <c r="AH35" i="114"/>
  <c r="M36" i="114"/>
  <c r="T37" i="114"/>
  <c r="BC37" i="114"/>
  <c r="R47" i="114"/>
  <c r="AU47" i="114"/>
  <c r="AF49" i="114"/>
  <c r="BC49" i="114"/>
  <c r="AH59" i="114"/>
  <c r="AG64" i="114"/>
  <c r="AN20" i="114"/>
  <c r="BA5" i="114"/>
  <c r="BB5" i="114"/>
  <c r="BC5" i="114"/>
  <c r="AN5" i="114"/>
  <c r="T6" i="114"/>
  <c r="AO7" i="114"/>
  <c r="AM7" i="114"/>
  <c r="AN7" i="114"/>
  <c r="S8" i="114"/>
  <c r="M10" i="114"/>
  <c r="Y19" i="114"/>
  <c r="AA20" i="114"/>
  <c r="M33" i="114"/>
  <c r="K35" i="114"/>
  <c r="AG36" i="114"/>
  <c r="Y37" i="114"/>
  <c r="AH38" i="114"/>
  <c r="S47" i="114"/>
  <c r="K49" i="114"/>
  <c r="AG49" i="114"/>
  <c r="AV51" i="114"/>
  <c r="K59" i="114"/>
  <c r="AG60" i="114"/>
  <c r="Y61" i="114"/>
  <c r="BA61" i="114"/>
  <c r="AF62" i="114"/>
  <c r="AN64" i="114"/>
  <c r="L9" i="114"/>
  <c r="K24" i="113"/>
  <c r="S24" i="113"/>
  <c r="R24" i="113"/>
  <c r="T24" i="113"/>
  <c r="AA37" i="113"/>
  <c r="AN40" i="113"/>
  <c r="AU48" i="113"/>
  <c r="AV60" i="113"/>
  <c r="T37" i="113"/>
  <c r="AM19" i="113"/>
  <c r="BA19" i="113"/>
  <c r="BB19" i="113"/>
  <c r="BC19" i="113"/>
  <c r="K25" i="113"/>
  <c r="L25" i="113"/>
  <c r="M25" i="113"/>
  <c r="T35" i="113"/>
  <c r="AA38" i="113"/>
  <c r="L49" i="113"/>
  <c r="T59" i="113"/>
  <c r="L61" i="113"/>
  <c r="S48" i="113"/>
  <c r="AM20" i="113"/>
  <c r="AT20" i="113"/>
  <c r="AU20" i="113"/>
  <c r="AV20" i="113"/>
  <c r="BA35" i="113"/>
  <c r="AF22" i="113"/>
  <c r="AG22" i="113"/>
  <c r="AH22" i="113"/>
  <c r="T23" i="113"/>
  <c r="AA23" i="113"/>
  <c r="Y23" i="113"/>
  <c r="Z23" i="113"/>
  <c r="AG21" i="113"/>
  <c r="AO21" i="113"/>
  <c r="AN21" i="113"/>
  <c r="AM21" i="113"/>
  <c r="AF21" i="113"/>
  <c r="AU36" i="113"/>
  <c r="AO39" i="113"/>
  <c r="AG47" i="113"/>
  <c r="M60" i="113"/>
  <c r="L33" i="113"/>
  <c r="AA34" i="113"/>
  <c r="Z35" i="113"/>
  <c r="AO40" i="113"/>
  <c r="AM46" i="113"/>
  <c r="AN47" i="113"/>
  <c r="T48" i="113"/>
  <c r="AV48" i="113"/>
  <c r="AN59" i="113"/>
  <c r="AG60" i="113"/>
  <c r="T61" i="113"/>
  <c r="Z33" i="113"/>
  <c r="AM34" i="113"/>
  <c r="AN35" i="113"/>
  <c r="K37" i="113"/>
  <c r="L39" i="113"/>
  <c r="BB40" i="113"/>
  <c r="BB46" i="113"/>
  <c r="BA47" i="113"/>
  <c r="Y48" i="113"/>
  <c r="BA48" i="113"/>
  <c r="L52" i="113"/>
  <c r="BA59" i="113"/>
  <c r="AM60" i="113"/>
  <c r="AA61" i="113"/>
  <c r="AF33" i="113"/>
  <c r="BC46" i="113"/>
  <c r="BB47" i="113"/>
  <c r="AA48" i="113"/>
  <c r="AN60" i="113"/>
  <c r="AU61" i="113"/>
  <c r="AN33" i="113"/>
  <c r="AG48" i="113"/>
  <c r="K60" i="113"/>
  <c r="AU60" i="113"/>
  <c r="AV61" i="113"/>
  <c r="M8" i="113"/>
  <c r="K21" i="113"/>
  <c r="M24" i="113"/>
  <c r="BC33" i="113"/>
  <c r="L36" i="113"/>
  <c r="AN37" i="113"/>
  <c r="R46" i="113"/>
  <c r="M47" i="113"/>
  <c r="K48" i="113"/>
  <c r="AM48" i="113"/>
  <c r="S8" i="113"/>
  <c r="L21" i="113"/>
  <c r="M35" i="113"/>
  <c r="T36" i="113"/>
  <c r="BC37" i="113"/>
  <c r="S46" i="113"/>
  <c r="R47" i="113"/>
  <c r="L48" i="113"/>
  <c r="AN48" i="113"/>
  <c r="AU49" i="113"/>
  <c r="M59" i="113"/>
  <c r="T21" i="113"/>
  <c r="R34" i="113"/>
  <c r="R35" i="113"/>
  <c r="AM36" i="113"/>
  <c r="Z40" i="113"/>
  <c r="AA46" i="113"/>
  <c r="T47" i="113"/>
  <c r="M48" i="113"/>
  <c r="AO48" i="113"/>
  <c r="R59" i="113"/>
  <c r="K61" i="113"/>
  <c r="T10" i="113"/>
  <c r="S10" i="113"/>
  <c r="R10" i="113"/>
  <c r="L6" i="113"/>
  <c r="K10" i="113"/>
  <c r="M19" i="113"/>
  <c r="K23" i="113"/>
  <c r="Y36" i="113"/>
  <c r="AV36" i="113"/>
  <c r="AU39" i="113"/>
  <c r="AA49" i="113"/>
  <c r="K50" i="113"/>
  <c r="K51" i="113"/>
  <c r="M64" i="113"/>
  <c r="Y6" i="113"/>
  <c r="L10" i="113"/>
  <c r="S19" i="113"/>
  <c r="R21" i="113"/>
  <c r="L23" i="113"/>
  <c r="AM33" i="113"/>
  <c r="Y34" i="113"/>
  <c r="BB35" i="113"/>
  <c r="AA36" i="113"/>
  <c r="BA36" i="113"/>
  <c r="AG37" i="113"/>
  <c r="K39" i="113"/>
  <c r="AV39" i="113"/>
  <c r="AU40" i="113"/>
  <c r="Y46" i="113"/>
  <c r="AF48" i="113"/>
  <c r="BC48" i="113"/>
  <c r="AF49" i="113"/>
  <c r="M50" i="113"/>
  <c r="R51" i="113"/>
  <c r="K52" i="113"/>
  <c r="AG59" i="113"/>
  <c r="S60" i="113"/>
  <c r="AO60" i="113"/>
  <c r="R61" i="113"/>
  <c r="BB61" i="113"/>
  <c r="R64" i="113"/>
  <c r="AN5" i="113"/>
  <c r="BA5" i="113"/>
  <c r="BB5" i="113"/>
  <c r="BC5" i="113"/>
  <c r="AA6" i="113"/>
  <c r="Z9" i="113"/>
  <c r="AA9" i="113"/>
  <c r="Y9" i="113"/>
  <c r="M10" i="113"/>
  <c r="Z19" i="113"/>
  <c r="M23" i="113"/>
  <c r="AF36" i="113"/>
  <c r="BC36" i="113"/>
  <c r="AH49" i="113"/>
  <c r="S50" i="113"/>
  <c r="S51" i="113"/>
  <c r="T64" i="113"/>
  <c r="BB51" i="113"/>
  <c r="S5" i="113"/>
  <c r="K9" i="113"/>
  <c r="K11" i="113"/>
  <c r="L11" i="113"/>
  <c r="M11" i="113"/>
  <c r="AG19" i="113"/>
  <c r="AA21" i="113"/>
  <c r="S23" i="113"/>
  <c r="AV33" i="113"/>
  <c r="AH34" i="113"/>
  <c r="K36" i="113"/>
  <c r="AG36" i="113"/>
  <c r="AU37" i="113"/>
  <c r="M39" i="113"/>
  <c r="BC40" i="113"/>
  <c r="K49" i="113"/>
  <c r="AN49" i="113"/>
  <c r="Z50" i="113"/>
  <c r="Z51" i="113"/>
  <c r="AA64" i="113"/>
  <c r="AA50" i="113"/>
  <c r="AG51" i="113"/>
  <c r="BB59" i="113"/>
  <c r="AA60" i="113"/>
  <c r="BA60" i="113"/>
  <c r="AF61" i="113"/>
  <c r="L63" i="113"/>
  <c r="AN64" i="113"/>
  <c r="T6" i="113"/>
  <c r="AT6" i="113"/>
  <c r="AU6" i="113"/>
  <c r="AV6" i="113"/>
  <c r="Z5" i="113"/>
  <c r="AF8" i="113"/>
  <c r="AG8" i="113"/>
  <c r="AH8" i="113"/>
  <c r="R9" i="113"/>
  <c r="M20" i="113"/>
  <c r="AH21" i="113"/>
  <c r="S33" i="113"/>
  <c r="AO34" i="113"/>
  <c r="M36" i="113"/>
  <c r="AN36" i="113"/>
  <c r="L37" i="113"/>
  <c r="AG39" i="113"/>
  <c r="AA40" i="113"/>
  <c r="AO46" i="113"/>
  <c r="R49" i="113"/>
  <c r="AV49" i="113"/>
  <c r="AO50" i="113"/>
  <c r="AO51" i="113"/>
  <c r="AF60" i="113"/>
  <c r="BC60" i="113"/>
  <c r="AH61" i="113"/>
  <c r="Y63" i="113"/>
  <c r="AO64" i="113"/>
  <c r="AN7" i="113"/>
  <c r="AO7" i="113"/>
  <c r="AM7" i="113"/>
  <c r="AM5" i="113"/>
  <c r="K8" i="113"/>
  <c r="T9" i="113"/>
  <c r="K34" i="113"/>
  <c r="S36" i="113"/>
  <c r="AO36" i="113"/>
  <c r="S38" i="113"/>
  <c r="AH39" i="113"/>
  <c r="K46" i="113"/>
  <c r="S49" i="113"/>
  <c r="BB49" i="113"/>
  <c r="AU51" i="113"/>
  <c r="AN61" i="113"/>
  <c r="AV63" i="113"/>
  <c r="AF6" i="113"/>
  <c r="K6" i="113"/>
  <c r="AG6" i="113"/>
  <c r="M6" i="113"/>
  <c r="AN6" i="113"/>
  <c r="S6" i="113"/>
  <c r="AO6" i="113"/>
  <c r="AV5" i="112"/>
  <c r="BA5" i="112"/>
  <c r="BB5" i="112"/>
  <c r="BC5" i="112"/>
  <c r="AF8" i="112"/>
  <c r="AG8" i="112"/>
  <c r="AH8" i="112"/>
  <c r="Y19" i="112"/>
  <c r="K36" i="112"/>
  <c r="R9" i="112"/>
  <c r="Y36" i="112"/>
  <c r="M7" i="112"/>
  <c r="AO7" i="112"/>
  <c r="AM7" i="112"/>
  <c r="AN7" i="112"/>
  <c r="AA33" i="112"/>
  <c r="AA36" i="112"/>
  <c r="AV39" i="112"/>
  <c r="BA48" i="112"/>
  <c r="L7" i="112"/>
  <c r="M10" i="112"/>
  <c r="T10" i="112"/>
  <c r="S10" i="112"/>
  <c r="R10" i="112"/>
  <c r="AG36" i="112"/>
  <c r="AA6" i="112"/>
  <c r="AU6" i="112"/>
  <c r="AV6" i="112"/>
  <c r="AT6" i="112"/>
  <c r="T33" i="112"/>
  <c r="AN48" i="112"/>
  <c r="R7" i="112"/>
  <c r="M11" i="112"/>
  <c r="K11" i="112"/>
  <c r="L11" i="112"/>
  <c r="BA34" i="112"/>
  <c r="AV36" i="112"/>
  <c r="AG40" i="112"/>
  <c r="S9" i="112"/>
  <c r="Y9" i="112"/>
  <c r="Z9" i="112"/>
  <c r="AA9" i="112"/>
  <c r="T7" i="112"/>
  <c r="AH50" i="112"/>
  <c r="AF60" i="112"/>
  <c r="K20" i="112"/>
  <c r="AA20" i="112"/>
  <c r="AG20" i="112"/>
  <c r="L24" i="112"/>
  <c r="BC39" i="112"/>
  <c r="AO19" i="112"/>
  <c r="AM20" i="112"/>
  <c r="AF33" i="112"/>
  <c r="Z35" i="112"/>
  <c r="K38" i="112"/>
  <c r="K39" i="112"/>
  <c r="Z46" i="112"/>
  <c r="Z7" i="112"/>
  <c r="AU19" i="112"/>
  <c r="AU33" i="112"/>
  <c r="BB35" i="112"/>
  <c r="AM36" i="112"/>
  <c r="L38" i="112"/>
  <c r="L39" i="112"/>
  <c r="Z40" i="112"/>
  <c r="S49" i="112"/>
  <c r="K62" i="112"/>
  <c r="R63" i="112"/>
  <c r="AV33" i="112"/>
  <c r="AN36" i="112"/>
  <c r="R38" i="112"/>
  <c r="M39" i="112"/>
  <c r="AA40" i="112"/>
  <c r="BB47" i="112"/>
  <c r="BC49" i="112"/>
  <c r="S62" i="112"/>
  <c r="AU63" i="112"/>
  <c r="T38" i="112"/>
  <c r="AA39" i="112"/>
  <c r="Y62" i="112"/>
  <c r="M19" i="112"/>
  <c r="R20" i="112"/>
  <c r="K23" i="112"/>
  <c r="K33" i="112"/>
  <c r="K34" i="112"/>
  <c r="L36" i="112"/>
  <c r="BA36" i="112"/>
  <c r="AG38" i="112"/>
  <c r="AG39" i="112"/>
  <c r="AU40" i="112"/>
  <c r="M48" i="112"/>
  <c r="R50" i="112"/>
  <c r="AG62" i="112"/>
  <c r="K9" i="112"/>
  <c r="S20" i="112"/>
  <c r="L33" i="112"/>
  <c r="AA34" i="112"/>
  <c r="AH38" i="112"/>
  <c r="AH39" i="112"/>
  <c r="BB40" i="112"/>
  <c r="AA48" i="112"/>
  <c r="S50" i="112"/>
  <c r="AM62" i="112"/>
  <c r="Z5" i="112"/>
  <c r="K6" i="112"/>
  <c r="AG6" i="112"/>
  <c r="BB19" i="112"/>
  <c r="BC19" i="112"/>
  <c r="BA19" i="112"/>
  <c r="AH19" i="112"/>
  <c r="L22" i="112"/>
  <c r="T24" i="112"/>
  <c r="R24" i="112"/>
  <c r="S24" i="112"/>
  <c r="AG34" i="112"/>
  <c r="AA46" i="112"/>
  <c r="AF48" i="112"/>
  <c r="BC48" i="112"/>
  <c r="K60" i="112"/>
  <c r="AG60" i="112"/>
  <c r="AO21" i="112"/>
  <c r="AN21" i="112"/>
  <c r="AM21" i="112"/>
  <c r="AA5" i="112"/>
  <c r="L6" i="112"/>
  <c r="AM6" i="112"/>
  <c r="Y7" i="112"/>
  <c r="K19" i="112"/>
  <c r="AM19" i="112"/>
  <c r="R21" i="112"/>
  <c r="K24" i="112"/>
  <c r="R33" i="112"/>
  <c r="BB33" i="112"/>
  <c r="AM34" i="112"/>
  <c r="AF36" i="112"/>
  <c r="BC36" i="112"/>
  <c r="BC40" i="112"/>
  <c r="AM46" i="112"/>
  <c r="K48" i="112"/>
  <c r="AG48" i="112"/>
  <c r="Y50" i="112"/>
  <c r="L60" i="112"/>
  <c r="AM60" i="112"/>
  <c r="S61" i="112"/>
  <c r="AA62" i="112"/>
  <c r="BC62" i="112"/>
  <c r="L64" i="112"/>
  <c r="BC60" i="112"/>
  <c r="AH5" i="112"/>
  <c r="M6" i="112"/>
  <c r="AN6" i="112"/>
  <c r="S21" i="112"/>
  <c r="Z23" i="112"/>
  <c r="Y23" i="112"/>
  <c r="AA23" i="112"/>
  <c r="AU34" i="112"/>
  <c r="AU46" i="112"/>
  <c r="L48" i="112"/>
  <c r="AM48" i="112"/>
  <c r="AA50" i="112"/>
  <c r="M60" i="112"/>
  <c r="AN60" i="112"/>
  <c r="BC61" i="112"/>
  <c r="Z64" i="112"/>
  <c r="AM5" i="112"/>
  <c r="T21" i="112"/>
  <c r="BA46" i="112"/>
  <c r="S60" i="112"/>
  <c r="AO60" i="112"/>
  <c r="AH62" i="112"/>
  <c r="M63" i="112"/>
  <c r="BB64" i="112"/>
  <c r="AF22" i="112"/>
  <c r="AH22" i="112"/>
  <c r="AG22" i="112"/>
  <c r="K5" i="112"/>
  <c r="AN5" i="112"/>
  <c r="T6" i="112"/>
  <c r="AH7" i="112"/>
  <c r="K10" i="112"/>
  <c r="S19" i="112"/>
  <c r="AV20" i="112"/>
  <c r="AT20" i="112"/>
  <c r="AU20" i="112"/>
  <c r="AH20" i="112"/>
  <c r="Z21" i="112"/>
  <c r="L23" i="112"/>
  <c r="M25" i="112"/>
  <c r="K25" i="112"/>
  <c r="L25" i="112"/>
  <c r="M34" i="112"/>
  <c r="BC34" i="112"/>
  <c r="Z37" i="112"/>
  <c r="K46" i="112"/>
  <c r="BC46" i="112"/>
  <c r="S48" i="112"/>
  <c r="AO48" i="112"/>
  <c r="AN50" i="112"/>
  <c r="T60" i="112"/>
  <c r="AU60" i="112"/>
  <c r="AF6" i="112"/>
  <c r="S6" i="112"/>
  <c r="L5" i="112"/>
  <c r="AU5" i="112"/>
  <c r="Y6" i="112"/>
  <c r="L10" i="112"/>
  <c r="AF21" i="112"/>
  <c r="M23" i="112"/>
  <c r="AH33" i="112"/>
  <c r="S34" i="112"/>
  <c r="S36" i="112"/>
  <c r="AO36" i="112"/>
  <c r="AV38" i="112"/>
  <c r="AO39" i="112"/>
  <c r="AN40" i="112"/>
  <c r="M46" i="112"/>
  <c r="T48" i="112"/>
  <c r="AU48" i="112"/>
  <c r="K50" i="112"/>
  <c r="AO50" i="112"/>
  <c r="R59" i="112"/>
  <c r="Y60" i="112"/>
  <c r="AV60" i="112"/>
  <c r="M62" i="112"/>
  <c r="AO62" i="112"/>
  <c r="T63" i="112"/>
  <c r="K65" i="112"/>
  <c r="AO6" i="112"/>
  <c r="R5" i="112"/>
  <c r="AA19" i="112"/>
  <c r="M20" i="112"/>
  <c r="AO20" i="112"/>
  <c r="AH21" i="112"/>
  <c r="S23" i="112"/>
  <c r="AN33" i="112"/>
  <c r="R35" i="112"/>
  <c r="T36" i="112"/>
  <c r="AU39" i="112"/>
  <c r="AO40" i="112"/>
  <c r="R47" i="112"/>
  <c r="Y48" i="112"/>
  <c r="M50" i="112"/>
  <c r="AV50" i="112"/>
  <c r="BB59" i="112"/>
  <c r="AA60" i="112"/>
  <c r="R62" i="112"/>
  <c r="AH63" i="112"/>
  <c r="M24" i="111"/>
  <c r="S24" i="111"/>
  <c r="T24" i="111"/>
  <c r="R24" i="111"/>
  <c r="K24" i="111"/>
  <c r="Z51" i="111"/>
  <c r="AA6" i="111"/>
  <c r="AH19" i="111"/>
  <c r="BA19" i="111"/>
  <c r="BB19" i="111"/>
  <c r="BC19" i="111"/>
  <c r="K25" i="111"/>
  <c r="M25" i="111"/>
  <c r="L25" i="111"/>
  <c r="S20" i="111"/>
  <c r="AT20" i="111"/>
  <c r="AU20" i="111"/>
  <c r="AV20" i="111"/>
  <c r="AO21" i="111"/>
  <c r="AN21" i="111"/>
  <c r="AM21" i="111"/>
  <c r="L22" i="111"/>
  <c r="AF22" i="111"/>
  <c r="AG22" i="111"/>
  <c r="AH22" i="111"/>
  <c r="L23" i="111"/>
  <c r="Y23" i="111"/>
  <c r="Z23" i="111"/>
  <c r="AA23" i="111"/>
  <c r="M10" i="111"/>
  <c r="M23" i="111"/>
  <c r="AU40" i="111"/>
  <c r="AO50" i="111"/>
  <c r="AO60" i="111"/>
  <c r="AO6" i="111"/>
  <c r="T22" i="111"/>
  <c r="R33" i="111"/>
  <c r="Z37" i="111"/>
  <c r="L59" i="111"/>
  <c r="M7" i="111"/>
  <c r="AM46" i="111"/>
  <c r="M51" i="111"/>
  <c r="AV59" i="111"/>
  <c r="L64" i="111"/>
  <c r="R5" i="111"/>
  <c r="Y8" i="111"/>
  <c r="AA39" i="111"/>
  <c r="AU51" i="111"/>
  <c r="Y60" i="111"/>
  <c r="K6" i="111"/>
  <c r="Y20" i="111"/>
  <c r="AG40" i="111"/>
  <c r="S6" i="111"/>
  <c r="R7" i="111"/>
  <c r="K19" i="111"/>
  <c r="AF35" i="111"/>
  <c r="AO39" i="111"/>
  <c r="BB40" i="111"/>
  <c r="L47" i="111"/>
  <c r="S50" i="111"/>
  <c r="AG51" i="111"/>
  <c r="T59" i="111"/>
  <c r="AG60" i="111"/>
  <c r="S62" i="111"/>
  <c r="AH64" i="111"/>
  <c r="Y6" i="111"/>
  <c r="T7" i="111"/>
  <c r="M19" i="111"/>
  <c r="AV39" i="111"/>
  <c r="T47" i="111"/>
  <c r="AH50" i="111"/>
  <c r="AN51" i="111"/>
  <c r="AN59" i="111"/>
  <c r="AH60" i="111"/>
  <c r="AG62" i="111"/>
  <c r="AF7" i="111"/>
  <c r="S19" i="111"/>
  <c r="AF47" i="111"/>
  <c r="BA5" i="111"/>
  <c r="BB5" i="111"/>
  <c r="BC5" i="111"/>
  <c r="AG7" i="111"/>
  <c r="Y19" i="111"/>
  <c r="S36" i="111"/>
  <c r="R38" i="111"/>
  <c r="Z40" i="111"/>
  <c r="K46" i="111"/>
  <c r="AN47" i="111"/>
  <c r="AU60" i="111"/>
  <c r="K65" i="111"/>
  <c r="AH7" i="111"/>
  <c r="AA19" i="111"/>
  <c r="AA36" i="111"/>
  <c r="AO38" i="111"/>
  <c r="AA40" i="111"/>
  <c r="Y46" i="111"/>
  <c r="K51" i="111"/>
  <c r="L60" i="111"/>
  <c r="BB60" i="111"/>
  <c r="T63" i="111"/>
  <c r="AO19" i="111"/>
  <c r="AG19" i="111"/>
  <c r="M60" i="111"/>
  <c r="BC60" i="111"/>
  <c r="AG63" i="111"/>
  <c r="AN6" i="111"/>
  <c r="AU6" i="111"/>
  <c r="AV6" i="111"/>
  <c r="AT6" i="111"/>
  <c r="AM19" i="111"/>
  <c r="K39" i="111"/>
  <c r="AN40" i="111"/>
  <c r="AU46" i="111"/>
  <c r="T6" i="111"/>
  <c r="AM7" i="111"/>
  <c r="AN7" i="111"/>
  <c r="AO7" i="111"/>
  <c r="M8" i="111"/>
  <c r="AG8" i="111"/>
  <c r="AH8" i="111"/>
  <c r="AF8" i="111"/>
  <c r="K11" i="111"/>
  <c r="L11" i="111"/>
  <c r="M11" i="111"/>
  <c r="R19" i="111"/>
  <c r="AU19" i="111"/>
  <c r="AA20" i="111"/>
  <c r="S23" i="111"/>
  <c r="K34" i="111"/>
  <c r="AU34" i="111"/>
  <c r="AN35" i="111"/>
  <c r="T36" i="111"/>
  <c r="AU36" i="111"/>
  <c r="AG39" i="111"/>
  <c r="BC40" i="111"/>
  <c r="AA46" i="111"/>
  <c r="K48" i="111"/>
  <c r="AG48" i="111"/>
  <c r="Y50" i="111"/>
  <c r="BB51" i="111"/>
  <c r="AF59" i="111"/>
  <c r="R60" i="111"/>
  <c r="AM60" i="111"/>
  <c r="Y62" i="111"/>
  <c r="BB62" i="111"/>
  <c r="AN63" i="111"/>
  <c r="AO34" i="111"/>
  <c r="AF48" i="111"/>
  <c r="BC48" i="111"/>
  <c r="AG20" i="111"/>
  <c r="T23" i="111"/>
  <c r="M34" i="111"/>
  <c r="BA34" i="111"/>
  <c r="AV35" i="111"/>
  <c r="Y36" i="111"/>
  <c r="AV36" i="111"/>
  <c r="AH39" i="111"/>
  <c r="AG46" i="111"/>
  <c r="L48" i="111"/>
  <c r="AM48" i="111"/>
  <c r="AA50" i="111"/>
  <c r="S60" i="111"/>
  <c r="AN60" i="111"/>
  <c r="AA62" i="111"/>
  <c r="BC62" i="111"/>
  <c r="AU63" i="111"/>
  <c r="M48" i="111"/>
  <c r="AH20" i="111"/>
  <c r="AF6" i="111"/>
  <c r="Z9" i="111"/>
  <c r="AA9" i="111"/>
  <c r="Y9" i="111"/>
  <c r="K20" i="111"/>
  <c r="AM20" i="111"/>
  <c r="Y34" i="111"/>
  <c r="AF36" i="111"/>
  <c r="BC36" i="111"/>
  <c r="AU39" i="111"/>
  <c r="AO46" i="111"/>
  <c r="S48" i="111"/>
  <c r="AO48" i="111"/>
  <c r="AN50" i="111"/>
  <c r="AH62" i="111"/>
  <c r="M65" i="111"/>
  <c r="S34" i="111"/>
  <c r="BC34" i="111"/>
  <c r="AN48" i="111"/>
  <c r="AA60" i="111"/>
  <c r="AV60" i="111"/>
  <c r="K62" i="111"/>
  <c r="AM62" i="111"/>
  <c r="L63" i="111"/>
  <c r="M20" i="111"/>
  <c r="AO20" i="111"/>
  <c r="AA34" i="111"/>
  <c r="T48" i="111"/>
  <c r="AU48" i="111"/>
  <c r="L6" i="111"/>
  <c r="AM6" i="111"/>
  <c r="R20" i="111"/>
  <c r="K23" i="111"/>
  <c r="L24" i="111"/>
  <c r="AH33" i="111"/>
  <c r="AG34" i="111"/>
  <c r="L35" i="111"/>
  <c r="L36" i="111"/>
  <c r="AM36" i="111"/>
  <c r="L39" i="111"/>
  <c r="BC39" i="111"/>
  <c r="AO40" i="111"/>
  <c r="M46" i="111"/>
  <c r="BA46" i="111"/>
  <c r="AV47" i="111"/>
  <c r="Y48" i="111"/>
  <c r="AV48" i="111"/>
  <c r="M50" i="111"/>
  <c r="AV50" i="111"/>
  <c r="K60" i="111"/>
  <c r="AF60" i="111"/>
  <c r="BA60" i="111"/>
  <c r="M62" i="111"/>
  <c r="AO62" i="111"/>
  <c r="R63" i="111"/>
  <c r="T64" i="111"/>
  <c r="T10" i="111"/>
  <c r="R10" i="111"/>
  <c r="S10" i="111"/>
  <c r="M6" i="111"/>
  <c r="L10" i="111"/>
  <c r="BB33" i="111"/>
  <c r="AM34" i="111"/>
  <c r="T35" i="111"/>
  <c r="M36" i="111"/>
  <c r="AN36" i="111"/>
  <c r="M39" i="111"/>
  <c r="S46" i="111"/>
  <c r="BC46" i="111"/>
  <c r="AA48" i="111"/>
  <c r="BA48" i="111"/>
  <c r="R50" i="111"/>
  <c r="BC50" i="111"/>
  <c r="R62" i="111"/>
  <c r="AU62" i="111"/>
  <c r="S8" i="111"/>
  <c r="AA8" i="111"/>
  <c r="K8" i="111"/>
  <c r="AT62" i="113"/>
  <c r="L65" i="113"/>
  <c r="M65" i="113"/>
  <c r="S5" i="111"/>
  <c r="AM5" i="111"/>
  <c r="Y7" i="111"/>
  <c r="Z8" i="111"/>
  <c r="K9" i="111"/>
  <c r="Z19" i="111"/>
  <c r="AT19" i="111"/>
  <c r="Z20" i="111"/>
  <c r="K21" i="111"/>
  <c r="AA21" i="111"/>
  <c r="M22" i="111"/>
  <c r="S33" i="111"/>
  <c r="AM33" i="111"/>
  <c r="BC33" i="111"/>
  <c r="R34" i="111"/>
  <c r="AH34" i="111"/>
  <c r="BB34" i="111"/>
  <c r="M35" i="111"/>
  <c r="AG35" i="111"/>
  <c r="BA35" i="111"/>
  <c r="K37" i="111"/>
  <c r="AA37" i="111"/>
  <c r="BC37" i="111"/>
  <c r="S38" i="111"/>
  <c r="AU38" i="111"/>
  <c r="R46" i="111"/>
  <c r="AH46" i="111"/>
  <c r="BB46" i="111"/>
  <c r="M47" i="111"/>
  <c r="AG47" i="111"/>
  <c r="BA47" i="111"/>
  <c r="K49" i="111"/>
  <c r="AA49" i="111"/>
  <c r="AU49" i="111"/>
  <c r="Z50" i="111"/>
  <c r="BB50" i="111"/>
  <c r="R51" i="111"/>
  <c r="AO51" i="111"/>
  <c r="K52" i="111"/>
  <c r="M59" i="111"/>
  <c r="AG59" i="111"/>
  <c r="BA59" i="111"/>
  <c r="K61" i="111"/>
  <c r="AA61" i="111"/>
  <c r="AU61" i="111"/>
  <c r="Z62" i="111"/>
  <c r="AT62" i="111"/>
  <c r="Y63" i="111"/>
  <c r="AV63" i="111"/>
  <c r="M64" i="111"/>
  <c r="AN64" i="111"/>
  <c r="K8" i="112"/>
  <c r="M9" i="112"/>
  <c r="Z22" i="112"/>
  <c r="AF35" i="112"/>
  <c r="AG37" i="112"/>
  <c r="AV46" i="112"/>
  <c r="AF46" i="112"/>
  <c r="L46" i="112"/>
  <c r="AO46" i="112"/>
  <c r="Y46" i="112"/>
  <c r="AN46" i="112"/>
  <c r="T46" i="112"/>
  <c r="BB46" i="112"/>
  <c r="AH46" i="112"/>
  <c r="R46" i="112"/>
  <c r="AT46" i="112"/>
  <c r="Y47" i="112"/>
  <c r="T49" i="112"/>
  <c r="K51" i="112"/>
  <c r="Y59" i="112"/>
  <c r="T61" i="112"/>
  <c r="AA64" i="112"/>
  <c r="L7" i="113"/>
  <c r="S20" i="113"/>
  <c r="M22" i="113"/>
  <c r="BC35" i="113"/>
  <c r="AM35" i="113"/>
  <c r="S35" i="113"/>
  <c r="AV35" i="113"/>
  <c r="AF35" i="113"/>
  <c r="L35" i="113"/>
  <c r="AU35" i="113"/>
  <c r="AA35" i="113"/>
  <c r="K35" i="113"/>
  <c r="AO35" i="113"/>
  <c r="Y35" i="113"/>
  <c r="AT35" i="113"/>
  <c r="AH38" i="113"/>
  <c r="AG50" i="113"/>
  <c r="L50" i="113"/>
  <c r="AV50" i="113"/>
  <c r="Y50" i="113"/>
  <c r="AU50" i="113"/>
  <c r="T50" i="113"/>
  <c r="AN50" i="113"/>
  <c r="R50" i="113"/>
  <c r="BB50" i="113"/>
  <c r="K62" i="113"/>
  <c r="AU62" i="113"/>
  <c r="Z63" i="113"/>
  <c r="K65" i="113"/>
  <c r="AG21" i="114"/>
  <c r="AG63" i="114"/>
  <c r="L63" i="114"/>
  <c r="BC63" i="114"/>
  <c r="AA63" i="114"/>
  <c r="K63" i="114"/>
  <c r="AV63" i="114"/>
  <c r="Y63" i="114"/>
  <c r="AU63" i="114"/>
  <c r="T63" i="114"/>
  <c r="AO63" i="114"/>
  <c r="S63" i="114"/>
  <c r="AN63" i="114"/>
  <c r="R63" i="114"/>
  <c r="AH63" i="114"/>
  <c r="M63" i="114"/>
  <c r="T5" i="111"/>
  <c r="L9" i="111"/>
  <c r="L21" i="111"/>
  <c r="R22" i="111"/>
  <c r="T33" i="111"/>
  <c r="AH35" i="111"/>
  <c r="AG37" i="111"/>
  <c r="AV38" i="111"/>
  <c r="R47" i="111"/>
  <c r="AH47" i="111"/>
  <c r="BB47" i="111"/>
  <c r="L49" i="111"/>
  <c r="AF49" i="111"/>
  <c r="AV49" i="111"/>
  <c r="L52" i="111"/>
  <c r="R59" i="111"/>
  <c r="AH59" i="111"/>
  <c r="BB59" i="111"/>
  <c r="L61" i="111"/>
  <c r="AF61" i="111"/>
  <c r="AV61" i="111"/>
  <c r="Z63" i="111"/>
  <c r="BB63" i="111"/>
  <c r="R64" i="111"/>
  <c r="AO64" i="111"/>
  <c r="M8" i="112"/>
  <c r="AH35" i="112"/>
  <c r="AO37" i="112"/>
  <c r="Z47" i="112"/>
  <c r="Z49" i="112"/>
  <c r="M52" i="112"/>
  <c r="K52" i="112"/>
  <c r="Z59" i="112"/>
  <c r="Z61" i="112"/>
  <c r="AH64" i="112"/>
  <c r="AO5" i="113"/>
  <c r="Y5" i="113"/>
  <c r="AH5" i="113"/>
  <c r="R5" i="113"/>
  <c r="AG5" i="113"/>
  <c r="M5" i="113"/>
  <c r="AU5" i="113"/>
  <c r="AA5" i="113"/>
  <c r="K5" i="113"/>
  <c r="AT5" i="113"/>
  <c r="R7" i="113"/>
  <c r="AV19" i="113"/>
  <c r="AF19" i="113"/>
  <c r="L19" i="113"/>
  <c r="AO19" i="113"/>
  <c r="Y19" i="113"/>
  <c r="AN19" i="113"/>
  <c r="T19" i="113"/>
  <c r="AH19" i="113"/>
  <c r="R19" i="113"/>
  <c r="AT19" i="113"/>
  <c r="Z20" i="113"/>
  <c r="R22" i="113"/>
  <c r="AU38" i="113"/>
  <c r="M62" i="113"/>
  <c r="BA62" i="113"/>
  <c r="AG63" i="113"/>
  <c r="BA33" i="115"/>
  <c r="AG33" i="115"/>
  <c r="M33" i="115"/>
  <c r="AV33" i="115"/>
  <c r="AF33" i="115"/>
  <c r="L33" i="115"/>
  <c r="AU33" i="115"/>
  <c r="AA33" i="115"/>
  <c r="K33" i="115"/>
  <c r="BC33" i="115"/>
  <c r="AM33" i="115"/>
  <c r="S33" i="115"/>
  <c r="T33" i="115"/>
  <c r="BB33" i="115"/>
  <c r="R33" i="115"/>
  <c r="AO33" i="115"/>
  <c r="AN33" i="115"/>
  <c r="AH33" i="115"/>
  <c r="Z33" i="115"/>
  <c r="Y33" i="115"/>
  <c r="AT49" i="111"/>
  <c r="T8" i="112"/>
  <c r="L8" i="112"/>
  <c r="AH51" i="112"/>
  <c r="L51" i="112"/>
  <c r="BB51" i="112"/>
  <c r="Z51" i="112"/>
  <c r="AV51" i="112"/>
  <c r="T51" i="112"/>
  <c r="AO51" i="112"/>
  <c r="R51" i="112"/>
  <c r="AA7" i="113"/>
  <c r="K7" i="113"/>
  <c r="T7" i="113"/>
  <c r="S7" i="113"/>
  <c r="AG7" i="113"/>
  <c r="M7" i="113"/>
  <c r="AN5" i="111"/>
  <c r="Z7" i="111"/>
  <c r="AF21" i="111"/>
  <c r="AN33" i="111"/>
  <c r="R35" i="111"/>
  <c r="BB35" i="111"/>
  <c r="L37" i="111"/>
  <c r="T38" i="111"/>
  <c r="Y5" i="111"/>
  <c r="AO5" i="111"/>
  <c r="Z6" i="111"/>
  <c r="K7" i="111"/>
  <c r="AA7" i="111"/>
  <c r="L8" i="111"/>
  <c r="M9" i="111"/>
  <c r="L19" i="111"/>
  <c r="AF19" i="111"/>
  <c r="AV19" i="111"/>
  <c r="L20" i="111"/>
  <c r="AF20" i="111"/>
  <c r="M21" i="111"/>
  <c r="AG21" i="111"/>
  <c r="S22" i="111"/>
  <c r="Y33" i="111"/>
  <c r="AO33" i="111"/>
  <c r="T34" i="111"/>
  <c r="AN34" i="111"/>
  <c r="S35" i="111"/>
  <c r="AM35" i="111"/>
  <c r="BC35" i="111"/>
  <c r="R36" i="111"/>
  <c r="AH36" i="111"/>
  <c r="BB36" i="111"/>
  <c r="M37" i="111"/>
  <c r="AH37" i="111"/>
  <c r="Z38" i="111"/>
  <c r="BB38" i="111"/>
  <c r="Z39" i="111"/>
  <c r="BB39" i="111"/>
  <c r="AH40" i="111"/>
  <c r="T46" i="111"/>
  <c r="AN46" i="111"/>
  <c r="S47" i="111"/>
  <c r="AM47" i="111"/>
  <c r="BC47" i="111"/>
  <c r="R48" i="111"/>
  <c r="AH48" i="111"/>
  <c r="BB48" i="111"/>
  <c r="M49" i="111"/>
  <c r="AG49" i="111"/>
  <c r="BA49" i="111"/>
  <c r="L50" i="111"/>
  <c r="AG50" i="111"/>
  <c r="T51" i="111"/>
  <c r="AV51" i="111"/>
  <c r="S59" i="111"/>
  <c r="AM59" i="111"/>
  <c r="BC59" i="111"/>
  <c r="M61" i="111"/>
  <c r="AG61" i="111"/>
  <c r="BA61" i="111"/>
  <c r="L62" i="111"/>
  <c r="AF62" i="111"/>
  <c r="AV62" i="111"/>
  <c r="K63" i="111"/>
  <c r="AA63" i="111"/>
  <c r="BC63" i="111"/>
  <c r="S64" i="111"/>
  <c r="AU64" i="111"/>
  <c r="AG5" i="112"/>
  <c r="M5" i="112"/>
  <c r="AO5" i="112"/>
  <c r="Y5" i="112"/>
  <c r="AF5" i="112"/>
  <c r="R8" i="112"/>
  <c r="L9" i="112"/>
  <c r="AF47" i="112"/>
  <c r="AF49" i="112"/>
  <c r="S51" i="112"/>
  <c r="L52" i="112"/>
  <c r="AF59" i="112"/>
  <c r="AF61" i="112"/>
  <c r="AO63" i="112"/>
  <c r="S63" i="112"/>
  <c r="AG63" i="112"/>
  <c r="L63" i="112"/>
  <c r="BC63" i="112"/>
  <c r="AA63" i="112"/>
  <c r="K63" i="112"/>
  <c r="AV63" i="112"/>
  <c r="Y63" i="112"/>
  <c r="BB63" i="112"/>
  <c r="L5" i="113"/>
  <c r="AV5" i="113"/>
  <c r="Y7" i="113"/>
  <c r="L8" i="113"/>
  <c r="Y8" i="113"/>
  <c r="T8" i="113"/>
  <c r="R8" i="113"/>
  <c r="K19" i="113"/>
  <c r="AU19" i="113"/>
  <c r="AA20" i="113"/>
  <c r="T22" i="113"/>
  <c r="BC47" i="113"/>
  <c r="AM47" i="113"/>
  <c r="S47" i="113"/>
  <c r="AV47" i="113"/>
  <c r="AF47" i="113"/>
  <c r="L47" i="113"/>
  <c r="AU47" i="113"/>
  <c r="AA47" i="113"/>
  <c r="K47" i="113"/>
  <c r="AO47" i="113"/>
  <c r="Y47" i="113"/>
  <c r="AT47" i="113"/>
  <c r="BC59" i="113"/>
  <c r="AM59" i="113"/>
  <c r="S59" i="113"/>
  <c r="AV59" i="113"/>
  <c r="AF59" i="113"/>
  <c r="L59" i="113"/>
  <c r="AU59" i="113"/>
  <c r="AA59" i="113"/>
  <c r="K59" i="113"/>
  <c r="AO59" i="113"/>
  <c r="Y59" i="113"/>
  <c r="AT59" i="113"/>
  <c r="S62" i="113"/>
  <c r="S7" i="114"/>
  <c r="AF7" i="114"/>
  <c r="L7" i="114"/>
  <c r="AA7" i="114"/>
  <c r="K7" i="114"/>
  <c r="Y7" i="114"/>
  <c r="T7" i="114"/>
  <c r="AT33" i="115"/>
  <c r="Z21" i="111"/>
  <c r="Z49" i="111"/>
  <c r="BC51" i="112"/>
  <c r="S22" i="113"/>
  <c r="L22" i="113"/>
  <c r="AA22" i="113"/>
  <c r="K22" i="113"/>
  <c r="Y22" i="113"/>
  <c r="AV62" i="113"/>
  <c r="AF62" i="113"/>
  <c r="L62" i="113"/>
  <c r="AO62" i="113"/>
  <c r="Y62" i="113"/>
  <c r="AN62" i="113"/>
  <c r="T62" i="113"/>
  <c r="BB62" i="113"/>
  <c r="AH62" i="113"/>
  <c r="R62" i="113"/>
  <c r="Z5" i="111"/>
  <c r="R9" i="111"/>
  <c r="AH21" i="111"/>
  <c r="AT33" i="111"/>
  <c r="R37" i="111"/>
  <c r="AN37" i="111"/>
  <c r="AA38" i="111"/>
  <c r="BC38" i="111"/>
  <c r="R49" i="111"/>
  <c r="AH49" i="111"/>
  <c r="BB49" i="111"/>
  <c r="R61" i="111"/>
  <c r="AH61" i="111"/>
  <c r="S8" i="112"/>
  <c r="AU35" i="112"/>
  <c r="AA35" i="112"/>
  <c r="K35" i="112"/>
  <c r="AN35" i="112"/>
  <c r="T35" i="112"/>
  <c r="BC35" i="112"/>
  <c r="AM35" i="112"/>
  <c r="S35" i="112"/>
  <c r="BA35" i="112"/>
  <c r="AG35" i="112"/>
  <c r="M35" i="112"/>
  <c r="AT35" i="112"/>
  <c r="AV37" i="112"/>
  <c r="Y37" i="112"/>
  <c r="AN37" i="112"/>
  <c r="R37" i="112"/>
  <c r="AH37" i="112"/>
  <c r="M37" i="112"/>
  <c r="BC37" i="112"/>
  <c r="AA37" i="112"/>
  <c r="K37" i="112"/>
  <c r="BB37" i="112"/>
  <c r="AH47" i="112"/>
  <c r="AM49" i="112"/>
  <c r="AA51" i="112"/>
  <c r="AH59" i="112"/>
  <c r="AM61" i="112"/>
  <c r="Z7" i="113"/>
  <c r="AG20" i="113"/>
  <c r="Z22" i="113"/>
  <c r="BB38" i="113"/>
  <c r="Z38" i="113"/>
  <c r="AO38" i="113"/>
  <c r="R38" i="113"/>
  <c r="AN38" i="113"/>
  <c r="M38" i="113"/>
  <c r="AG38" i="113"/>
  <c r="K38" i="113"/>
  <c r="BC38" i="113"/>
  <c r="Z62" i="113"/>
  <c r="AN19" i="115"/>
  <c r="T19" i="115"/>
  <c r="AM19" i="115"/>
  <c r="S19" i="115"/>
  <c r="AH19" i="115"/>
  <c r="L19" i="115"/>
  <c r="AG19" i="115"/>
  <c r="K19" i="115"/>
  <c r="AA19" i="115"/>
  <c r="AV19" i="115"/>
  <c r="Z19" i="115"/>
  <c r="AU19" i="115"/>
  <c r="Y19" i="115"/>
  <c r="AT19" i="115"/>
  <c r="R19" i="115"/>
  <c r="AO19" i="115"/>
  <c r="M19" i="115"/>
  <c r="BB37" i="111"/>
  <c r="R21" i="111"/>
  <c r="Z33" i="111"/>
  <c r="BB61" i="111"/>
  <c r="K5" i="111"/>
  <c r="AA5" i="111"/>
  <c r="AU5" i="111"/>
  <c r="S9" i="111"/>
  <c r="S21" i="111"/>
  <c r="Y22" i="111"/>
  <c r="K33" i="111"/>
  <c r="AA33" i="111"/>
  <c r="AU33" i="111"/>
  <c r="Z34" i="111"/>
  <c r="AT34" i="111"/>
  <c r="Y35" i="111"/>
  <c r="AO35" i="111"/>
  <c r="S37" i="111"/>
  <c r="AO37" i="111"/>
  <c r="K38" i="111"/>
  <c r="AG38" i="111"/>
  <c r="Z46" i="111"/>
  <c r="AT46" i="111"/>
  <c r="Y47" i="111"/>
  <c r="AO47" i="111"/>
  <c r="S49" i="111"/>
  <c r="AM49" i="111"/>
  <c r="BC49" i="111"/>
  <c r="AA51" i="111"/>
  <c r="BC51" i="111"/>
  <c r="Y59" i="111"/>
  <c r="AO59" i="111"/>
  <c r="S61" i="111"/>
  <c r="AM61" i="111"/>
  <c r="BC61" i="111"/>
  <c r="M63" i="111"/>
  <c r="AH63" i="111"/>
  <c r="Z64" i="111"/>
  <c r="BB64" i="111"/>
  <c r="Y8" i="112"/>
  <c r="AA22" i="112"/>
  <c r="K22" i="112"/>
  <c r="T22" i="112"/>
  <c r="S22" i="112"/>
  <c r="M22" i="112"/>
  <c r="L35" i="112"/>
  <c r="AV35" i="112"/>
  <c r="L37" i="112"/>
  <c r="AG51" i="112"/>
  <c r="AG64" i="112"/>
  <c r="K64" i="112"/>
  <c r="AV64" i="112"/>
  <c r="T64" i="112"/>
  <c r="AU64" i="112"/>
  <c r="S64" i="112"/>
  <c r="AN64" i="112"/>
  <c r="M64" i="112"/>
  <c r="BC64" i="112"/>
  <c r="AF7" i="113"/>
  <c r="L38" i="113"/>
  <c r="AA62" i="113"/>
  <c r="BC63" i="113"/>
  <c r="AA63" i="113"/>
  <c r="K63" i="113"/>
  <c r="AU63" i="113"/>
  <c r="T63" i="113"/>
  <c r="AO63" i="113"/>
  <c r="S63" i="113"/>
  <c r="AH63" i="113"/>
  <c r="M63" i="113"/>
  <c r="BB63" i="113"/>
  <c r="S21" i="114"/>
  <c r="AF21" i="114"/>
  <c r="L21" i="114"/>
  <c r="AA21" i="114"/>
  <c r="K21" i="114"/>
  <c r="Y21" i="114"/>
  <c r="T21" i="114"/>
  <c r="AF19" i="115"/>
  <c r="Z61" i="111"/>
  <c r="AT5" i="111"/>
  <c r="L5" i="111"/>
  <c r="AV5" i="111"/>
  <c r="T21" i="111"/>
  <c r="Z22" i="111"/>
  <c r="L33" i="111"/>
  <c r="AV33" i="111"/>
  <c r="L38" i="111"/>
  <c r="Z47" i="111"/>
  <c r="AT59" i="111"/>
  <c r="Z8" i="112"/>
  <c r="AU47" i="112"/>
  <c r="AA47" i="112"/>
  <c r="K47" i="112"/>
  <c r="AN47" i="112"/>
  <c r="T47" i="112"/>
  <c r="BC47" i="112"/>
  <c r="AM47" i="112"/>
  <c r="S47" i="112"/>
  <c r="BA47" i="112"/>
  <c r="AG47" i="112"/>
  <c r="M47" i="112"/>
  <c r="AT47" i="112"/>
  <c r="AO49" i="112"/>
  <c r="Y49" i="112"/>
  <c r="BB49" i="112"/>
  <c r="AH49" i="112"/>
  <c r="R49" i="112"/>
  <c r="BA49" i="112"/>
  <c r="AG49" i="112"/>
  <c r="M49" i="112"/>
  <c r="AU49" i="112"/>
  <c r="AA49" i="112"/>
  <c r="K49" i="112"/>
  <c r="AT49" i="112"/>
  <c r="AN51" i="112"/>
  <c r="AU59" i="112"/>
  <c r="AA59" i="112"/>
  <c r="K59" i="112"/>
  <c r="AN59" i="112"/>
  <c r="T59" i="112"/>
  <c r="BC59" i="112"/>
  <c r="AM59" i="112"/>
  <c r="S59" i="112"/>
  <c r="BA59" i="112"/>
  <c r="AG59" i="112"/>
  <c r="M59" i="112"/>
  <c r="AT59" i="112"/>
  <c r="AO61" i="112"/>
  <c r="Y61" i="112"/>
  <c r="BB61" i="112"/>
  <c r="AH61" i="112"/>
  <c r="R61" i="112"/>
  <c r="BA61" i="112"/>
  <c r="AG61" i="112"/>
  <c r="M61" i="112"/>
  <c r="AU61" i="112"/>
  <c r="AA61" i="112"/>
  <c r="K61" i="112"/>
  <c r="AT61" i="112"/>
  <c r="AH7" i="113"/>
  <c r="AF20" i="113"/>
  <c r="L20" i="113"/>
  <c r="AO20" i="113"/>
  <c r="Y20" i="113"/>
  <c r="AN20" i="113"/>
  <c r="T20" i="113"/>
  <c r="AH20" i="113"/>
  <c r="R20" i="113"/>
  <c r="AG62" i="113"/>
  <c r="L23" i="114"/>
  <c r="T23" i="114"/>
  <c r="R23" i="114"/>
  <c r="M23" i="114"/>
  <c r="AT61" i="111"/>
  <c r="AF5" i="111"/>
  <c r="T9" i="111"/>
  <c r="AF33" i="111"/>
  <c r="Z35" i="111"/>
  <c r="AT35" i="111"/>
  <c r="T37" i="111"/>
  <c r="AU37" i="111"/>
  <c r="AH38" i="111"/>
  <c r="AT47" i="111"/>
  <c r="T49" i="111"/>
  <c r="AN49" i="111"/>
  <c r="Z59" i="111"/>
  <c r="T61" i="111"/>
  <c r="AN61" i="111"/>
  <c r="AA64" i="111"/>
  <c r="BC64" i="111"/>
  <c r="M5" i="111"/>
  <c r="AG5" i="111"/>
  <c r="R6" i="111"/>
  <c r="AH6" i="111"/>
  <c r="S7" i="111"/>
  <c r="T8" i="111"/>
  <c r="T19" i="111"/>
  <c r="AN19" i="111"/>
  <c r="T20" i="111"/>
  <c r="AN20" i="111"/>
  <c r="Y21" i="111"/>
  <c r="K22" i="111"/>
  <c r="AA22" i="111"/>
  <c r="R23" i="111"/>
  <c r="M33" i="111"/>
  <c r="AG33" i="111"/>
  <c r="L34" i="111"/>
  <c r="AF34" i="111"/>
  <c r="K35" i="111"/>
  <c r="AA35" i="111"/>
  <c r="Z36" i="111"/>
  <c r="AT36" i="111"/>
  <c r="Y37" i="111"/>
  <c r="M38" i="111"/>
  <c r="L46" i="111"/>
  <c r="AF46" i="111"/>
  <c r="K47" i="111"/>
  <c r="AA47" i="111"/>
  <c r="Z48" i="111"/>
  <c r="AT48" i="111"/>
  <c r="Y49" i="111"/>
  <c r="AO49" i="111"/>
  <c r="T50" i="111"/>
  <c r="L51" i="111"/>
  <c r="AH51" i="111"/>
  <c r="K59" i="111"/>
  <c r="AA59" i="111"/>
  <c r="Z60" i="111"/>
  <c r="AT60" i="111"/>
  <c r="Y61" i="111"/>
  <c r="AO61" i="111"/>
  <c r="T62" i="111"/>
  <c r="AN62" i="111"/>
  <c r="S63" i="111"/>
  <c r="K64" i="111"/>
  <c r="AG64" i="111"/>
  <c r="S5" i="112"/>
  <c r="AT5" i="112"/>
  <c r="S7" i="112"/>
  <c r="AA7" i="112"/>
  <c r="K7" i="112"/>
  <c r="AG7" i="112"/>
  <c r="AA8" i="112"/>
  <c r="Y21" i="112"/>
  <c r="AG21" i="112"/>
  <c r="M21" i="112"/>
  <c r="AA21" i="112"/>
  <c r="K21" i="112"/>
  <c r="R22" i="112"/>
  <c r="AV34" i="112"/>
  <c r="AF34" i="112"/>
  <c r="L34" i="112"/>
  <c r="AO34" i="112"/>
  <c r="Y34" i="112"/>
  <c r="AN34" i="112"/>
  <c r="T34" i="112"/>
  <c r="BB34" i="112"/>
  <c r="AH34" i="112"/>
  <c r="R34" i="112"/>
  <c r="AT34" i="112"/>
  <c r="Y35" i="112"/>
  <c r="T37" i="112"/>
  <c r="AG46" i="112"/>
  <c r="L47" i="112"/>
  <c r="AV47" i="112"/>
  <c r="L49" i="112"/>
  <c r="AV49" i="112"/>
  <c r="AU51" i="112"/>
  <c r="L59" i="112"/>
  <c r="AV59" i="112"/>
  <c r="L61" i="112"/>
  <c r="AV61" i="112"/>
  <c r="Z63" i="112"/>
  <c r="R64" i="112"/>
  <c r="AF5" i="113"/>
  <c r="Z8" i="113"/>
  <c r="AA19" i="113"/>
  <c r="K20" i="113"/>
  <c r="AO33" i="113"/>
  <c r="Y33" i="113"/>
  <c r="BB33" i="113"/>
  <c r="AH33" i="113"/>
  <c r="R33" i="113"/>
  <c r="BA33" i="113"/>
  <c r="AG33" i="113"/>
  <c r="M33" i="113"/>
  <c r="AU33" i="113"/>
  <c r="AA33" i="113"/>
  <c r="K33" i="113"/>
  <c r="AT33" i="113"/>
  <c r="AH35" i="113"/>
  <c r="T38" i="113"/>
  <c r="Z47" i="113"/>
  <c r="AH50" i="113"/>
  <c r="Z59" i="113"/>
  <c r="AM62" i="113"/>
  <c r="R63" i="113"/>
  <c r="AU64" i="113"/>
  <c r="S64" i="113"/>
  <c r="AH64" i="113"/>
  <c r="L64" i="113"/>
  <c r="AG64" i="113"/>
  <c r="K64" i="113"/>
  <c r="BB64" i="113"/>
  <c r="Z64" i="113"/>
  <c r="BC64" i="113"/>
  <c r="AG7" i="114"/>
  <c r="R21" i="114"/>
  <c r="K23" i="114"/>
  <c r="Z22" i="114"/>
  <c r="Z34" i="114"/>
  <c r="AT34" i="114"/>
  <c r="T36" i="114"/>
  <c r="AN36" i="114"/>
  <c r="AG39" i="114"/>
  <c r="AO40" i="114"/>
  <c r="Z46" i="114"/>
  <c r="AT46" i="114"/>
  <c r="T48" i="114"/>
  <c r="AN48" i="114"/>
  <c r="AA51" i="114"/>
  <c r="BC51" i="114"/>
  <c r="T60" i="114"/>
  <c r="AN60" i="114"/>
  <c r="T6" i="115"/>
  <c r="AN6" i="115"/>
  <c r="Z8" i="115"/>
  <c r="AN20" i="115"/>
  <c r="T20" i="115"/>
  <c r="AM20" i="115"/>
  <c r="S20" i="115"/>
  <c r="AF20" i="115"/>
  <c r="AV38" i="115"/>
  <c r="M52" i="115"/>
  <c r="L52" i="115"/>
  <c r="K52" i="115"/>
  <c r="Z5" i="116"/>
  <c r="Z21" i="116"/>
  <c r="Z19" i="112"/>
  <c r="AT19" i="112"/>
  <c r="Z20" i="112"/>
  <c r="S33" i="112"/>
  <c r="AM33" i="112"/>
  <c r="BC33" i="112"/>
  <c r="S38" i="112"/>
  <c r="AU38" i="112"/>
  <c r="Z50" i="112"/>
  <c r="BB50" i="112"/>
  <c r="Z62" i="112"/>
  <c r="AT62" i="112"/>
  <c r="S9" i="113"/>
  <c r="S21" i="113"/>
  <c r="Z34" i="113"/>
  <c r="AT34" i="113"/>
  <c r="S37" i="113"/>
  <c r="AO37" i="113"/>
  <c r="Z46" i="113"/>
  <c r="AT46" i="113"/>
  <c r="AM49" i="113"/>
  <c r="BC49" i="113"/>
  <c r="AA51" i="113"/>
  <c r="BC51" i="113"/>
  <c r="S61" i="113"/>
  <c r="AM61" i="113"/>
  <c r="BC61" i="113"/>
  <c r="S5" i="114"/>
  <c r="AM5" i="114"/>
  <c r="Z8" i="114"/>
  <c r="K9" i="114"/>
  <c r="K22" i="114"/>
  <c r="AA22" i="114"/>
  <c r="K34" i="114"/>
  <c r="AA34" i="114"/>
  <c r="AU34" i="114"/>
  <c r="Z35" i="114"/>
  <c r="AT35" i="114"/>
  <c r="Y36" i="114"/>
  <c r="AO36" i="114"/>
  <c r="AH39" i="114"/>
  <c r="AU40" i="114"/>
  <c r="K46" i="114"/>
  <c r="AA46" i="114"/>
  <c r="AU46" i="114"/>
  <c r="Z47" i="114"/>
  <c r="AT47" i="114"/>
  <c r="Y48" i="114"/>
  <c r="AO48" i="114"/>
  <c r="S50" i="114"/>
  <c r="AO50" i="114"/>
  <c r="K51" i="114"/>
  <c r="AG51" i="114"/>
  <c r="Z59" i="114"/>
  <c r="AT59" i="114"/>
  <c r="Y60" i="114"/>
  <c r="AO60" i="114"/>
  <c r="AN61" i="114"/>
  <c r="S62" i="114"/>
  <c r="AM62" i="114"/>
  <c r="BC62" i="114"/>
  <c r="AA64" i="114"/>
  <c r="BC64" i="114"/>
  <c r="T5" i="115"/>
  <c r="AN5" i="115"/>
  <c r="Y6" i="115"/>
  <c r="AO6" i="115"/>
  <c r="Z7" i="115"/>
  <c r="K8" i="115"/>
  <c r="AA8" i="115"/>
  <c r="L9" i="115"/>
  <c r="K20" i="115"/>
  <c r="AG20" i="115"/>
  <c r="Y21" i="115"/>
  <c r="T21" i="115"/>
  <c r="AF21" i="115"/>
  <c r="M37" i="115"/>
  <c r="AH5" i="116"/>
  <c r="AH21" i="116"/>
  <c r="Z36" i="114"/>
  <c r="AT36" i="114"/>
  <c r="AN39" i="114"/>
  <c r="AV40" i="114"/>
  <c r="Z48" i="114"/>
  <c r="AT48" i="114"/>
  <c r="Z60" i="114"/>
  <c r="AT60" i="114"/>
  <c r="Z6" i="115"/>
  <c r="AN38" i="115"/>
  <c r="M38" i="115"/>
  <c r="AH38" i="115"/>
  <c r="L38" i="115"/>
  <c r="AG38" i="115"/>
  <c r="K38" i="115"/>
  <c r="AU38" i="115"/>
  <c r="S38" i="115"/>
  <c r="BC38" i="115"/>
  <c r="AO49" i="115"/>
  <c r="Y49" i="115"/>
  <c r="AN49" i="115"/>
  <c r="T49" i="115"/>
  <c r="BC49" i="115"/>
  <c r="AM49" i="115"/>
  <c r="S49" i="115"/>
  <c r="BA49" i="115"/>
  <c r="AG49" i="115"/>
  <c r="M49" i="115"/>
  <c r="AV49" i="115"/>
  <c r="AF49" i="115"/>
  <c r="L49" i="115"/>
  <c r="AU49" i="115"/>
  <c r="AA49" i="115"/>
  <c r="K49" i="115"/>
  <c r="AT5" i="116"/>
  <c r="Z6" i="112"/>
  <c r="L19" i="112"/>
  <c r="AF19" i="112"/>
  <c r="AV19" i="112"/>
  <c r="L20" i="112"/>
  <c r="AF20" i="112"/>
  <c r="Y33" i="112"/>
  <c r="AO33" i="112"/>
  <c r="R36" i="112"/>
  <c r="AH36" i="112"/>
  <c r="BB36" i="112"/>
  <c r="Z38" i="112"/>
  <c r="BB38" i="112"/>
  <c r="Z39" i="112"/>
  <c r="BB39" i="112"/>
  <c r="AH40" i="112"/>
  <c r="R48" i="112"/>
  <c r="AH48" i="112"/>
  <c r="BB48" i="112"/>
  <c r="L50" i="112"/>
  <c r="AG50" i="112"/>
  <c r="R60" i="112"/>
  <c r="AH60" i="112"/>
  <c r="BB60" i="112"/>
  <c r="L62" i="112"/>
  <c r="AF62" i="112"/>
  <c r="AV62" i="112"/>
  <c r="L65" i="112"/>
  <c r="R6" i="113"/>
  <c r="AH6" i="113"/>
  <c r="Y21" i="113"/>
  <c r="R23" i="113"/>
  <c r="L34" i="113"/>
  <c r="AF34" i="113"/>
  <c r="AV34" i="113"/>
  <c r="Z36" i="113"/>
  <c r="AT36" i="113"/>
  <c r="Y37" i="113"/>
  <c r="AV37" i="113"/>
  <c r="AN39" i="113"/>
  <c r="AV40" i="113"/>
  <c r="L46" i="113"/>
  <c r="AF46" i="113"/>
  <c r="AV46" i="113"/>
  <c r="Z48" i="113"/>
  <c r="AT48" i="113"/>
  <c r="Y49" i="113"/>
  <c r="AO49" i="113"/>
  <c r="L51" i="113"/>
  <c r="AH51" i="113"/>
  <c r="Z60" i="113"/>
  <c r="AT60" i="113"/>
  <c r="Y61" i="113"/>
  <c r="AO61" i="113"/>
  <c r="Y5" i="114"/>
  <c r="AO5" i="114"/>
  <c r="Z6" i="114"/>
  <c r="L8" i="114"/>
  <c r="M9" i="114"/>
  <c r="Z19" i="114"/>
  <c r="AT19" i="114"/>
  <c r="Z20" i="114"/>
  <c r="M22" i="114"/>
  <c r="L24" i="114"/>
  <c r="R33" i="114"/>
  <c r="AH33" i="114"/>
  <c r="BB33" i="114"/>
  <c r="M34" i="114"/>
  <c r="AG34" i="114"/>
  <c r="BA34" i="114"/>
  <c r="L35" i="114"/>
  <c r="AF35" i="114"/>
  <c r="AV35" i="114"/>
  <c r="K36" i="114"/>
  <c r="AA36" i="114"/>
  <c r="AU36" i="114"/>
  <c r="Z37" i="114"/>
  <c r="BB37" i="114"/>
  <c r="R38" i="114"/>
  <c r="AO38" i="114"/>
  <c r="K39" i="114"/>
  <c r="AO39" i="114"/>
  <c r="Z40" i="114"/>
  <c r="BB40" i="114"/>
  <c r="M46" i="114"/>
  <c r="AG46" i="114"/>
  <c r="BA46" i="114"/>
  <c r="L47" i="114"/>
  <c r="AF47" i="114"/>
  <c r="AV47" i="114"/>
  <c r="K48" i="114"/>
  <c r="AA48" i="114"/>
  <c r="AU48" i="114"/>
  <c r="Z49" i="114"/>
  <c r="AT49" i="114"/>
  <c r="Y50" i="114"/>
  <c r="AV50" i="114"/>
  <c r="M51" i="114"/>
  <c r="AN51" i="114"/>
  <c r="L59" i="114"/>
  <c r="AF59" i="114"/>
  <c r="AV59" i="114"/>
  <c r="K60" i="114"/>
  <c r="AA60" i="114"/>
  <c r="AU60" i="114"/>
  <c r="Z61" i="114"/>
  <c r="AT61" i="114"/>
  <c r="Y62" i="114"/>
  <c r="AO62" i="114"/>
  <c r="L64" i="114"/>
  <c r="AH64" i="114"/>
  <c r="Z5" i="115"/>
  <c r="AT5" i="115"/>
  <c r="K6" i="115"/>
  <c r="AA6" i="115"/>
  <c r="M8" i="115"/>
  <c r="K10" i="115"/>
  <c r="M20" i="115"/>
  <c r="AO20" i="115"/>
  <c r="R38" i="115"/>
  <c r="R49" i="115"/>
  <c r="M9" i="116"/>
  <c r="L9" i="116"/>
  <c r="K9" i="116"/>
  <c r="T9" i="116"/>
  <c r="S9" i="116"/>
  <c r="BA36" i="116"/>
  <c r="AG36" i="116"/>
  <c r="M36" i="116"/>
  <c r="AV36" i="116"/>
  <c r="AF36" i="116"/>
  <c r="L36" i="116"/>
  <c r="AU36" i="116"/>
  <c r="AA36" i="116"/>
  <c r="K36" i="116"/>
  <c r="AO36" i="116"/>
  <c r="Y36" i="116"/>
  <c r="AN36" i="116"/>
  <c r="T36" i="116"/>
  <c r="BC36" i="116"/>
  <c r="AM36" i="116"/>
  <c r="S36" i="116"/>
  <c r="Z33" i="112"/>
  <c r="AT33" i="112"/>
  <c r="AA38" i="112"/>
  <c r="BC38" i="112"/>
  <c r="Z21" i="113"/>
  <c r="M34" i="113"/>
  <c r="AG34" i="113"/>
  <c r="BA34" i="113"/>
  <c r="Z37" i="113"/>
  <c r="BB37" i="113"/>
  <c r="M46" i="113"/>
  <c r="AG46" i="113"/>
  <c r="BA46" i="113"/>
  <c r="Z49" i="113"/>
  <c r="AT49" i="113"/>
  <c r="M51" i="113"/>
  <c r="AN51" i="113"/>
  <c r="Z61" i="113"/>
  <c r="AT61" i="113"/>
  <c r="Z5" i="114"/>
  <c r="AT5" i="114"/>
  <c r="M8" i="114"/>
  <c r="R9" i="114"/>
  <c r="R22" i="114"/>
  <c r="R34" i="114"/>
  <c r="AH34" i="114"/>
  <c r="BB34" i="114"/>
  <c r="L36" i="114"/>
  <c r="AF36" i="114"/>
  <c r="AV36" i="114"/>
  <c r="L39" i="114"/>
  <c r="AU39" i="114"/>
  <c r="AA40" i="114"/>
  <c r="BC40" i="114"/>
  <c r="R46" i="114"/>
  <c r="AH46" i="114"/>
  <c r="BB46" i="114"/>
  <c r="L48" i="114"/>
  <c r="AF48" i="114"/>
  <c r="AV48" i="114"/>
  <c r="Z50" i="114"/>
  <c r="BB50" i="114"/>
  <c r="R51" i="114"/>
  <c r="AO51" i="114"/>
  <c r="L60" i="114"/>
  <c r="AF60" i="114"/>
  <c r="AV60" i="114"/>
  <c r="Z62" i="114"/>
  <c r="AT62" i="114"/>
  <c r="L6" i="115"/>
  <c r="AF6" i="115"/>
  <c r="R8" i="115"/>
  <c r="L10" i="115"/>
  <c r="R20" i="115"/>
  <c r="R23" i="115"/>
  <c r="M23" i="115"/>
  <c r="T38" i="115"/>
  <c r="Z49" i="115"/>
  <c r="AO61" i="115"/>
  <c r="Y61" i="115"/>
  <c r="AN61" i="115"/>
  <c r="T61" i="115"/>
  <c r="BC61" i="115"/>
  <c r="AM61" i="115"/>
  <c r="S61" i="115"/>
  <c r="BA61" i="115"/>
  <c r="AG61" i="115"/>
  <c r="M61" i="115"/>
  <c r="AV61" i="115"/>
  <c r="AF61" i="115"/>
  <c r="L61" i="115"/>
  <c r="AU61" i="115"/>
  <c r="AA61" i="115"/>
  <c r="K61" i="115"/>
  <c r="R9" i="116"/>
  <c r="R36" i="116"/>
  <c r="AV46" i="116"/>
  <c r="AF46" i="116"/>
  <c r="L46" i="116"/>
  <c r="AO46" i="116"/>
  <c r="Y46" i="116"/>
  <c r="AN46" i="116"/>
  <c r="R46" i="116"/>
  <c r="AM46" i="116"/>
  <c r="M46" i="116"/>
  <c r="AH46" i="116"/>
  <c r="K46" i="116"/>
  <c r="BB46" i="116"/>
  <c r="AA46" i="116"/>
  <c r="BA46" i="116"/>
  <c r="Z46" i="116"/>
  <c r="AU46" i="116"/>
  <c r="T46" i="116"/>
  <c r="AU50" i="116"/>
  <c r="T50" i="116"/>
  <c r="AH50" i="116"/>
  <c r="M50" i="116"/>
  <c r="AA50" i="116"/>
  <c r="Z50" i="116"/>
  <c r="BC50" i="116"/>
  <c r="Y50" i="116"/>
  <c r="BB50" i="116"/>
  <c r="S50" i="116"/>
  <c r="AV50" i="116"/>
  <c r="R50" i="116"/>
  <c r="AO50" i="116"/>
  <c r="L50" i="116"/>
  <c r="AN50" i="116"/>
  <c r="K50" i="116"/>
  <c r="R36" i="114"/>
  <c r="AH36" i="114"/>
  <c r="BB36" i="114"/>
  <c r="Z39" i="114"/>
  <c r="BB39" i="114"/>
  <c r="AH40" i="114"/>
  <c r="R48" i="114"/>
  <c r="AH48" i="114"/>
  <c r="BB48" i="114"/>
  <c r="R60" i="114"/>
  <c r="AH60" i="114"/>
  <c r="BB60" i="114"/>
  <c r="R6" i="115"/>
  <c r="AH6" i="115"/>
  <c r="AO5" i="116"/>
  <c r="Y5" i="116"/>
  <c r="AN5" i="116"/>
  <c r="T5" i="116"/>
  <c r="AM5" i="116"/>
  <c r="S5" i="116"/>
  <c r="AG5" i="116"/>
  <c r="M5" i="116"/>
  <c r="AV5" i="116"/>
  <c r="AF5" i="116"/>
  <c r="L5" i="116"/>
  <c r="AU5" i="116"/>
  <c r="AA5" i="116"/>
  <c r="K5" i="116"/>
  <c r="AG21" i="116"/>
  <c r="M21" i="116"/>
  <c r="AF21" i="116"/>
  <c r="L21" i="116"/>
  <c r="AA21" i="116"/>
  <c r="K21" i="116"/>
  <c r="Y21" i="116"/>
  <c r="T21" i="116"/>
  <c r="S21" i="116"/>
  <c r="R6" i="112"/>
  <c r="AH6" i="112"/>
  <c r="T19" i="112"/>
  <c r="AN19" i="112"/>
  <c r="T20" i="112"/>
  <c r="AN20" i="112"/>
  <c r="R23" i="112"/>
  <c r="M33" i="112"/>
  <c r="AG33" i="112"/>
  <c r="Z36" i="112"/>
  <c r="AT36" i="112"/>
  <c r="M38" i="112"/>
  <c r="Z48" i="112"/>
  <c r="AT48" i="112"/>
  <c r="T50" i="112"/>
  <c r="Z60" i="112"/>
  <c r="AT60" i="112"/>
  <c r="T62" i="112"/>
  <c r="AN62" i="112"/>
  <c r="Z6" i="113"/>
  <c r="M9" i="113"/>
  <c r="M21" i="113"/>
  <c r="T34" i="113"/>
  <c r="AN34" i="113"/>
  <c r="R36" i="113"/>
  <c r="AH36" i="113"/>
  <c r="M37" i="113"/>
  <c r="AH37" i="113"/>
  <c r="Z39" i="113"/>
  <c r="AH40" i="113"/>
  <c r="T46" i="113"/>
  <c r="AN46" i="113"/>
  <c r="R48" i="113"/>
  <c r="AH48" i="113"/>
  <c r="M49" i="113"/>
  <c r="AG49" i="113"/>
  <c r="T51" i="113"/>
  <c r="R60" i="113"/>
  <c r="AH60" i="113"/>
  <c r="M61" i="113"/>
  <c r="AG61" i="113"/>
  <c r="M5" i="114"/>
  <c r="AG5" i="114"/>
  <c r="R6" i="114"/>
  <c r="AH6" i="114"/>
  <c r="T8" i="114"/>
  <c r="R19" i="114"/>
  <c r="AH19" i="114"/>
  <c r="R20" i="114"/>
  <c r="Y22" i="114"/>
  <c r="Z33" i="114"/>
  <c r="AT33" i="114"/>
  <c r="Y34" i="114"/>
  <c r="AO34" i="114"/>
  <c r="T35" i="114"/>
  <c r="AN35" i="114"/>
  <c r="S36" i="114"/>
  <c r="AM36" i="114"/>
  <c r="R37" i="114"/>
  <c r="AA38" i="114"/>
  <c r="AA39" i="114"/>
  <c r="Y46" i="114"/>
  <c r="AO46" i="114"/>
  <c r="T47" i="114"/>
  <c r="AN47" i="114"/>
  <c r="S48" i="114"/>
  <c r="AM48" i="114"/>
  <c r="R49" i="114"/>
  <c r="AH49" i="114"/>
  <c r="M50" i="114"/>
  <c r="AH50" i="114"/>
  <c r="Z51" i="114"/>
  <c r="T59" i="114"/>
  <c r="AN59" i="114"/>
  <c r="S60" i="114"/>
  <c r="AM60" i="114"/>
  <c r="R61" i="114"/>
  <c r="AH61" i="114"/>
  <c r="M62" i="114"/>
  <c r="AG62" i="114"/>
  <c r="T64" i="114"/>
  <c r="R5" i="115"/>
  <c r="AH5" i="115"/>
  <c r="S6" i="115"/>
  <c r="AM6" i="115"/>
  <c r="Y8" i="115"/>
  <c r="AA20" i="115"/>
  <c r="S23" i="115"/>
  <c r="AV37" i="115"/>
  <c r="Y37" i="115"/>
  <c r="AU37" i="115"/>
  <c r="T37" i="115"/>
  <c r="AO37" i="115"/>
  <c r="S37" i="115"/>
  <c r="BC37" i="115"/>
  <c r="AA37" i="115"/>
  <c r="K37" i="115"/>
  <c r="BB37" i="115"/>
  <c r="AO38" i="115"/>
  <c r="BB49" i="115"/>
  <c r="AH61" i="115"/>
  <c r="R5" i="116"/>
  <c r="R21" i="116"/>
  <c r="AT36" i="116"/>
  <c r="AO33" i="117"/>
  <c r="Y33" i="117"/>
  <c r="AN33" i="117"/>
  <c r="T33" i="117"/>
  <c r="BB33" i="117"/>
  <c r="AH33" i="117"/>
  <c r="R33" i="117"/>
  <c r="AG33" i="117"/>
  <c r="AN34" i="117"/>
  <c r="T34" i="117"/>
  <c r="BC34" i="117"/>
  <c r="AM34" i="117"/>
  <c r="S34" i="117"/>
  <c r="BA34" i="117"/>
  <c r="AG34" i="117"/>
  <c r="M34" i="117"/>
  <c r="AH34" i="117"/>
  <c r="BC35" i="117"/>
  <c r="AM35" i="117"/>
  <c r="S35" i="117"/>
  <c r="BB35" i="117"/>
  <c r="AH35" i="117"/>
  <c r="R35" i="117"/>
  <c r="AV35" i="117"/>
  <c r="AF35" i="117"/>
  <c r="L35" i="117"/>
  <c r="AN35" i="117"/>
  <c r="BB36" i="117"/>
  <c r="AH36" i="117"/>
  <c r="R36" i="117"/>
  <c r="BA36" i="117"/>
  <c r="AG36" i="117"/>
  <c r="M36" i="117"/>
  <c r="AU36" i="117"/>
  <c r="AA36" i="117"/>
  <c r="K36" i="117"/>
  <c r="AN36" i="117"/>
  <c r="AA8" i="118"/>
  <c r="K8" i="118"/>
  <c r="T8" i="118"/>
  <c r="S8" i="118"/>
  <c r="R8" i="118"/>
  <c r="M8" i="118"/>
  <c r="L9" i="118"/>
  <c r="T9" i="118"/>
  <c r="S9" i="118"/>
  <c r="R9" i="118"/>
  <c r="M10" i="118"/>
  <c r="L10" i="118"/>
  <c r="K10" i="118"/>
  <c r="AO36" i="119"/>
  <c r="Y36" i="119"/>
  <c r="AN36" i="119"/>
  <c r="T36" i="119"/>
  <c r="BC36" i="119"/>
  <c r="AM36" i="119"/>
  <c r="S36" i="119"/>
  <c r="BB36" i="119"/>
  <c r="AH36" i="119"/>
  <c r="R36" i="119"/>
  <c r="BA36" i="119"/>
  <c r="AG36" i="119"/>
  <c r="M36" i="119"/>
  <c r="AV36" i="119"/>
  <c r="AF36" i="119"/>
  <c r="L36" i="119"/>
  <c r="AU36" i="119"/>
  <c r="AA36" i="119"/>
  <c r="K36" i="119"/>
  <c r="R34" i="115"/>
  <c r="AH34" i="115"/>
  <c r="BB34" i="115"/>
  <c r="R46" i="115"/>
  <c r="AH46" i="115"/>
  <c r="BB46" i="115"/>
  <c r="Z50" i="115"/>
  <c r="BB50" i="115"/>
  <c r="R51" i="115"/>
  <c r="AO51" i="115"/>
  <c r="Z62" i="115"/>
  <c r="AT62" i="115"/>
  <c r="Y63" i="115"/>
  <c r="AV63" i="115"/>
  <c r="Y22" i="116"/>
  <c r="Z33" i="116"/>
  <c r="AT33" i="116"/>
  <c r="Y34" i="116"/>
  <c r="AO34" i="116"/>
  <c r="T35" i="116"/>
  <c r="AN35" i="116"/>
  <c r="R37" i="116"/>
  <c r="S49" i="116"/>
  <c r="Z59" i="116"/>
  <c r="AO61" i="116"/>
  <c r="Y61" i="116"/>
  <c r="BB61" i="116"/>
  <c r="AH61" i="116"/>
  <c r="R61" i="116"/>
  <c r="AF61" i="116"/>
  <c r="BC61" i="116"/>
  <c r="Y62" i="116"/>
  <c r="AU62" i="116"/>
  <c r="AA5" i="117"/>
  <c r="S22" i="117"/>
  <c r="R22" i="117"/>
  <c r="L22" i="117"/>
  <c r="K33" i="117"/>
  <c r="AM33" i="117"/>
  <c r="K34" i="117"/>
  <c r="AO34" i="117"/>
  <c r="K35" i="117"/>
  <c r="AO35" i="117"/>
  <c r="L36" i="117"/>
  <c r="AO36" i="117"/>
  <c r="L38" i="117"/>
  <c r="BC38" i="117"/>
  <c r="AN39" i="117"/>
  <c r="AG50" i="117"/>
  <c r="L50" i="117"/>
  <c r="BC50" i="117"/>
  <c r="AA50" i="117"/>
  <c r="K50" i="117"/>
  <c r="AV50" i="117"/>
  <c r="Y50" i="117"/>
  <c r="AO50" i="117"/>
  <c r="Z51" i="117"/>
  <c r="M59" i="117"/>
  <c r="AT59" i="117"/>
  <c r="S60" i="117"/>
  <c r="AT60" i="117"/>
  <c r="L8" i="118"/>
  <c r="K9" i="118"/>
  <c r="AU19" i="118"/>
  <c r="AA19" i="118"/>
  <c r="K19" i="118"/>
  <c r="AN19" i="118"/>
  <c r="T19" i="118"/>
  <c r="AM19" i="118"/>
  <c r="S19" i="118"/>
  <c r="AH19" i="118"/>
  <c r="R19" i="118"/>
  <c r="AG19" i="118"/>
  <c r="M19" i="118"/>
  <c r="AG21" i="118"/>
  <c r="Z36" i="119"/>
  <c r="Z63" i="115"/>
  <c r="BB63" i="115"/>
  <c r="Z22" i="116"/>
  <c r="Z34" i="116"/>
  <c r="AT34" i="116"/>
  <c r="Z62" i="116"/>
  <c r="AV62" i="116"/>
  <c r="L33" i="117"/>
  <c r="AT33" i="117"/>
  <c r="L34" i="117"/>
  <c r="AT34" i="117"/>
  <c r="M35" i="117"/>
  <c r="AT35" i="117"/>
  <c r="S36" i="117"/>
  <c r="AT36" i="117"/>
  <c r="AU39" i="117"/>
  <c r="Y8" i="118"/>
  <c r="M9" i="118"/>
  <c r="AV49" i="118"/>
  <c r="AF49" i="118"/>
  <c r="L49" i="118"/>
  <c r="AU49" i="118"/>
  <c r="AA49" i="118"/>
  <c r="K49" i="118"/>
  <c r="AO49" i="118"/>
  <c r="Y49" i="118"/>
  <c r="AN49" i="118"/>
  <c r="T49" i="118"/>
  <c r="BC49" i="118"/>
  <c r="AM49" i="118"/>
  <c r="S49" i="118"/>
  <c r="BB49" i="118"/>
  <c r="AH49" i="118"/>
  <c r="R49" i="118"/>
  <c r="M24" i="119"/>
  <c r="L24" i="119"/>
  <c r="K24" i="119"/>
  <c r="AT36" i="119"/>
  <c r="BB64" i="119"/>
  <c r="Z64" i="119"/>
  <c r="AU64" i="119"/>
  <c r="S64" i="119"/>
  <c r="AO64" i="119"/>
  <c r="R64" i="119"/>
  <c r="AH64" i="119"/>
  <c r="L64" i="119"/>
  <c r="AV64" i="119"/>
  <c r="AN64" i="119"/>
  <c r="AG64" i="119"/>
  <c r="AA64" i="119"/>
  <c r="T64" i="119"/>
  <c r="M64" i="119"/>
  <c r="K64" i="119"/>
  <c r="K63" i="115"/>
  <c r="AA63" i="115"/>
  <c r="BC63" i="115"/>
  <c r="K22" i="116"/>
  <c r="AA22" i="116"/>
  <c r="K34" i="116"/>
  <c r="AA34" i="116"/>
  <c r="AU34" i="116"/>
  <c r="Z35" i="116"/>
  <c r="AT35" i="116"/>
  <c r="AU59" i="116"/>
  <c r="AA59" i="116"/>
  <c r="K59" i="116"/>
  <c r="AN59" i="116"/>
  <c r="T59" i="116"/>
  <c r="AG59" i="116"/>
  <c r="BC59" i="116"/>
  <c r="AA62" i="116"/>
  <c r="AO5" i="117"/>
  <c r="Y5" i="117"/>
  <c r="AN5" i="117"/>
  <c r="T5" i="117"/>
  <c r="AH5" i="117"/>
  <c r="R5" i="117"/>
  <c r="AG5" i="117"/>
  <c r="L8" i="117"/>
  <c r="AA8" i="117"/>
  <c r="K8" i="117"/>
  <c r="Y8" i="117"/>
  <c r="M33" i="117"/>
  <c r="AU33" i="117"/>
  <c r="R34" i="117"/>
  <c r="AU34" i="117"/>
  <c r="T35" i="117"/>
  <c r="AU35" i="117"/>
  <c r="T36" i="117"/>
  <c r="AV36" i="117"/>
  <c r="Z8" i="118"/>
  <c r="Y19" i="118"/>
  <c r="AA20" i="118"/>
  <c r="K20" i="118"/>
  <c r="AN20" i="118"/>
  <c r="T20" i="118"/>
  <c r="AM20" i="118"/>
  <c r="S20" i="118"/>
  <c r="AH20" i="118"/>
  <c r="R20" i="118"/>
  <c r="AG20" i="118"/>
  <c r="M20" i="118"/>
  <c r="R23" i="118"/>
  <c r="M23" i="118"/>
  <c r="L23" i="118"/>
  <c r="K23" i="118"/>
  <c r="M49" i="118"/>
  <c r="AH39" i="119"/>
  <c r="AG39" i="119"/>
  <c r="BC39" i="119"/>
  <c r="AA39" i="119"/>
  <c r="BB39" i="119"/>
  <c r="Z39" i="119"/>
  <c r="AV39" i="119"/>
  <c r="M39" i="119"/>
  <c r="AU39" i="119"/>
  <c r="L39" i="119"/>
  <c r="AO39" i="119"/>
  <c r="K39" i="119"/>
  <c r="BC64" i="119"/>
  <c r="AN62" i="116"/>
  <c r="T62" i="116"/>
  <c r="BA62" i="116"/>
  <c r="AG62" i="116"/>
  <c r="M62" i="116"/>
  <c r="AF62" i="116"/>
  <c r="BC62" i="116"/>
  <c r="S33" i="117"/>
  <c r="AV33" i="117"/>
  <c r="Y34" i="117"/>
  <c r="AV34" i="117"/>
  <c r="Y35" i="117"/>
  <c r="BA35" i="117"/>
  <c r="Y36" i="117"/>
  <c r="BC36" i="117"/>
  <c r="BB39" i="117"/>
  <c r="Z39" i="117"/>
  <c r="AV39" i="117"/>
  <c r="M39" i="117"/>
  <c r="AO39" i="117"/>
  <c r="K39" i="117"/>
  <c r="AF21" i="118"/>
  <c r="L21" i="118"/>
  <c r="Y21" i="118"/>
  <c r="T21" i="118"/>
  <c r="S21" i="118"/>
  <c r="AH21" i="118"/>
  <c r="R21" i="118"/>
  <c r="AN60" i="119"/>
  <c r="T60" i="119"/>
  <c r="BA60" i="119"/>
  <c r="AG60" i="119"/>
  <c r="M60" i="119"/>
  <c r="BB60" i="119"/>
  <c r="AA60" i="119"/>
  <c r="AV60" i="119"/>
  <c r="Z60" i="119"/>
  <c r="AU60" i="119"/>
  <c r="Y60" i="119"/>
  <c r="AT60" i="119"/>
  <c r="S60" i="119"/>
  <c r="AO60" i="119"/>
  <c r="R60" i="119"/>
  <c r="AM60" i="119"/>
  <c r="L60" i="119"/>
  <c r="AH60" i="119"/>
  <c r="K60" i="119"/>
  <c r="AA21" i="120"/>
  <c r="K21" i="120"/>
  <c r="Y21" i="120"/>
  <c r="T21" i="120"/>
  <c r="AH21" i="120"/>
  <c r="R21" i="120"/>
  <c r="AG21" i="120"/>
  <c r="AF21" i="120"/>
  <c r="Z21" i="120"/>
  <c r="S21" i="120"/>
  <c r="M21" i="120"/>
  <c r="L21" i="120"/>
  <c r="Z34" i="115"/>
  <c r="AT34" i="115"/>
  <c r="Z46" i="115"/>
  <c r="AT46" i="115"/>
  <c r="AA51" i="115"/>
  <c r="BC51" i="115"/>
  <c r="R62" i="115"/>
  <c r="AH62" i="115"/>
  <c r="BB62" i="115"/>
  <c r="M63" i="115"/>
  <c r="AH63" i="115"/>
  <c r="Z8" i="116"/>
  <c r="Z19" i="116"/>
  <c r="AT19" i="116"/>
  <c r="Z20" i="116"/>
  <c r="M22" i="116"/>
  <c r="L24" i="116"/>
  <c r="R33" i="116"/>
  <c r="AH33" i="116"/>
  <c r="BB33" i="116"/>
  <c r="M34" i="116"/>
  <c r="AG34" i="116"/>
  <c r="BA34" i="116"/>
  <c r="L35" i="116"/>
  <c r="AF35" i="116"/>
  <c r="AV35" i="116"/>
  <c r="AV37" i="116"/>
  <c r="Y37" i="116"/>
  <c r="AA37" i="116"/>
  <c r="AO49" i="116"/>
  <c r="Y49" i="116"/>
  <c r="BB49" i="116"/>
  <c r="AH49" i="116"/>
  <c r="R49" i="116"/>
  <c r="AF49" i="116"/>
  <c r="BC49" i="116"/>
  <c r="M59" i="116"/>
  <c r="AM59" i="116"/>
  <c r="S61" i="116"/>
  <c r="AT61" i="116"/>
  <c r="K62" i="116"/>
  <c r="AH62" i="116"/>
  <c r="K65" i="116"/>
  <c r="L5" i="117"/>
  <c r="AT5" i="117"/>
  <c r="R8" i="117"/>
  <c r="Z33" i="117"/>
  <c r="BA33" i="117"/>
  <c r="Z34" i="117"/>
  <c r="BB34" i="117"/>
  <c r="Z35" i="117"/>
  <c r="Z36" i="117"/>
  <c r="L39" i="117"/>
  <c r="AV51" i="117"/>
  <c r="T51" i="117"/>
  <c r="AU51" i="117"/>
  <c r="S51" i="117"/>
  <c r="AN51" i="117"/>
  <c r="M51" i="117"/>
  <c r="AO51" i="117"/>
  <c r="AF19" i="118"/>
  <c r="Y20" i="118"/>
  <c r="K21" i="118"/>
  <c r="T23" i="118"/>
  <c r="AG37" i="118"/>
  <c r="L37" i="118"/>
  <c r="BC37" i="118"/>
  <c r="AA37" i="118"/>
  <c r="K37" i="118"/>
  <c r="AV37" i="118"/>
  <c r="Y37" i="118"/>
  <c r="AU37" i="118"/>
  <c r="T37" i="118"/>
  <c r="AO37" i="118"/>
  <c r="S37" i="118"/>
  <c r="AN37" i="118"/>
  <c r="R37" i="118"/>
  <c r="AG49" i="118"/>
  <c r="AU40" i="119"/>
  <c r="AO40" i="119"/>
  <c r="AN40" i="119"/>
  <c r="AH40" i="119"/>
  <c r="AG40" i="119"/>
  <c r="BC40" i="119"/>
  <c r="AA40" i="119"/>
  <c r="BB40" i="119"/>
  <c r="Z40" i="119"/>
  <c r="AF60" i="119"/>
  <c r="Z22" i="115"/>
  <c r="K34" i="115"/>
  <c r="AA34" i="115"/>
  <c r="AU34" i="115"/>
  <c r="Z35" i="115"/>
  <c r="AT35" i="115"/>
  <c r="Y36" i="115"/>
  <c r="AO36" i="115"/>
  <c r="AH39" i="115"/>
  <c r="AU40" i="115"/>
  <c r="K46" i="115"/>
  <c r="AA46" i="115"/>
  <c r="AU46" i="115"/>
  <c r="Z47" i="115"/>
  <c r="AT47" i="115"/>
  <c r="Y48" i="115"/>
  <c r="AO48" i="115"/>
  <c r="S50" i="115"/>
  <c r="AO50" i="115"/>
  <c r="K51" i="115"/>
  <c r="AG51" i="115"/>
  <c r="Z59" i="115"/>
  <c r="AT59" i="115"/>
  <c r="Y60" i="115"/>
  <c r="AO60" i="115"/>
  <c r="S62" i="115"/>
  <c r="AM62" i="115"/>
  <c r="BC62" i="115"/>
  <c r="R63" i="115"/>
  <c r="AN63" i="115"/>
  <c r="AA64" i="115"/>
  <c r="Y6" i="116"/>
  <c r="AO6" i="116"/>
  <c r="Z7" i="116"/>
  <c r="K8" i="116"/>
  <c r="AA8" i="116"/>
  <c r="K19" i="116"/>
  <c r="AA19" i="116"/>
  <c r="AU19" i="116"/>
  <c r="K20" i="116"/>
  <c r="AA20" i="116"/>
  <c r="R22" i="116"/>
  <c r="M24" i="116"/>
  <c r="S33" i="116"/>
  <c r="AM33" i="116"/>
  <c r="BC33" i="116"/>
  <c r="R34" i="116"/>
  <c r="AH34" i="116"/>
  <c r="BB34" i="116"/>
  <c r="M35" i="116"/>
  <c r="AG35" i="116"/>
  <c r="BA35" i="116"/>
  <c r="K37" i="116"/>
  <c r="AG37" i="116"/>
  <c r="AA38" i="116"/>
  <c r="AF47" i="116"/>
  <c r="K49" i="116"/>
  <c r="AG49" i="116"/>
  <c r="K52" i="116"/>
  <c r="R59" i="116"/>
  <c r="AO59" i="116"/>
  <c r="T61" i="116"/>
  <c r="AU61" i="116"/>
  <c r="L62" i="116"/>
  <c r="AM62" i="116"/>
  <c r="AG64" i="116"/>
  <c r="K64" i="116"/>
  <c r="AV64" i="116"/>
  <c r="T64" i="116"/>
  <c r="AN64" i="116"/>
  <c r="L65" i="116"/>
  <c r="M5" i="117"/>
  <c r="AU5" i="117"/>
  <c r="S8" i="117"/>
  <c r="AF20" i="117"/>
  <c r="L20" i="117"/>
  <c r="AA20" i="117"/>
  <c r="K20" i="117"/>
  <c r="AO20" i="117"/>
  <c r="Y20" i="117"/>
  <c r="AM20" i="117"/>
  <c r="Z22" i="117"/>
  <c r="AA33" i="117"/>
  <c r="BC33" i="117"/>
  <c r="AA34" i="117"/>
  <c r="AA35" i="117"/>
  <c r="AF36" i="117"/>
  <c r="AA39" i="117"/>
  <c r="AH40" i="117"/>
  <c r="AG40" i="117"/>
  <c r="BB40" i="117"/>
  <c r="Z40" i="117"/>
  <c r="AN46" i="117"/>
  <c r="T46" i="117"/>
  <c r="BC46" i="117"/>
  <c r="AM46" i="117"/>
  <c r="S46" i="117"/>
  <c r="BA46" i="117"/>
  <c r="AG46" i="117"/>
  <c r="M46" i="117"/>
  <c r="AH46" i="117"/>
  <c r="BC47" i="117"/>
  <c r="AM47" i="117"/>
  <c r="S47" i="117"/>
  <c r="BB47" i="117"/>
  <c r="AH47" i="117"/>
  <c r="R47" i="117"/>
  <c r="AV47" i="117"/>
  <c r="AF47" i="117"/>
  <c r="L47" i="117"/>
  <c r="AN47" i="117"/>
  <c r="BB48" i="117"/>
  <c r="AH48" i="117"/>
  <c r="R48" i="117"/>
  <c r="BA48" i="117"/>
  <c r="AG48" i="117"/>
  <c r="M48" i="117"/>
  <c r="AU48" i="117"/>
  <c r="AA48" i="117"/>
  <c r="K48" i="117"/>
  <c r="AN48" i="117"/>
  <c r="Z50" i="117"/>
  <c r="K51" i="117"/>
  <c r="BB51" i="117"/>
  <c r="AG59" i="117"/>
  <c r="AM60" i="117"/>
  <c r="AO6" i="118"/>
  <c r="Y6" i="118"/>
  <c r="AH6" i="118"/>
  <c r="R6" i="118"/>
  <c r="AG6" i="118"/>
  <c r="M6" i="118"/>
  <c r="AF6" i="118"/>
  <c r="L6" i="118"/>
  <c r="AA6" i="118"/>
  <c r="K6" i="118"/>
  <c r="AO19" i="118"/>
  <c r="Z20" i="118"/>
  <c r="M21" i="118"/>
  <c r="M37" i="118"/>
  <c r="AT49" i="118"/>
  <c r="AV40" i="119"/>
  <c r="L52" i="119"/>
  <c r="M52" i="119"/>
  <c r="K52" i="119"/>
  <c r="BC60" i="119"/>
  <c r="AA22" i="115"/>
  <c r="L34" i="115"/>
  <c r="AF34" i="115"/>
  <c r="Z36" i="115"/>
  <c r="AT36" i="115"/>
  <c r="L46" i="115"/>
  <c r="AF46" i="115"/>
  <c r="Z48" i="115"/>
  <c r="AT48" i="115"/>
  <c r="T50" i="115"/>
  <c r="L51" i="115"/>
  <c r="AH51" i="115"/>
  <c r="Z60" i="115"/>
  <c r="AT60" i="115"/>
  <c r="T62" i="115"/>
  <c r="AN62" i="115"/>
  <c r="S63" i="115"/>
  <c r="Z6" i="116"/>
  <c r="L8" i="116"/>
  <c r="L19" i="116"/>
  <c r="AF19" i="116"/>
  <c r="L20" i="116"/>
  <c r="AF20" i="116"/>
  <c r="S22" i="116"/>
  <c r="T33" i="116"/>
  <c r="AN33" i="116"/>
  <c r="S34" i="116"/>
  <c r="AM34" i="116"/>
  <c r="R35" i="116"/>
  <c r="AH35" i="116"/>
  <c r="L37" i="116"/>
  <c r="AH37" i="116"/>
  <c r="AN38" i="116"/>
  <c r="M38" i="116"/>
  <c r="AG38" i="116"/>
  <c r="AU47" i="116"/>
  <c r="AA47" i="116"/>
  <c r="K47" i="116"/>
  <c r="AN47" i="116"/>
  <c r="T47" i="116"/>
  <c r="AG47" i="116"/>
  <c r="BC47" i="116"/>
  <c r="L49" i="116"/>
  <c r="AM49" i="116"/>
  <c r="AH51" i="116"/>
  <c r="L51" i="116"/>
  <c r="BB51" i="116"/>
  <c r="Z51" i="116"/>
  <c r="AN51" i="116"/>
  <c r="S59" i="116"/>
  <c r="AT59" i="116"/>
  <c r="Z61" i="116"/>
  <c r="AV61" i="116"/>
  <c r="R62" i="116"/>
  <c r="AO62" i="116"/>
  <c r="AO63" i="116"/>
  <c r="S63" i="116"/>
  <c r="AG63" i="116"/>
  <c r="L63" i="116"/>
  <c r="AH63" i="116"/>
  <c r="S5" i="117"/>
  <c r="AV5" i="117"/>
  <c r="T8" i="117"/>
  <c r="AV19" i="117"/>
  <c r="AF19" i="117"/>
  <c r="L19" i="117"/>
  <c r="AU19" i="117"/>
  <c r="AA19" i="117"/>
  <c r="K19" i="117"/>
  <c r="AO19" i="117"/>
  <c r="Y19" i="117"/>
  <c r="AM19" i="117"/>
  <c r="AA22" i="117"/>
  <c r="M24" i="117"/>
  <c r="K24" i="117"/>
  <c r="AF33" i="117"/>
  <c r="AF34" i="117"/>
  <c r="AG35" i="117"/>
  <c r="AM36" i="117"/>
  <c r="BB38" i="117"/>
  <c r="Z38" i="117"/>
  <c r="AV38" i="117"/>
  <c r="T38" i="117"/>
  <c r="AO38" i="117"/>
  <c r="R38" i="117"/>
  <c r="AN38" i="117"/>
  <c r="AG39" i="117"/>
  <c r="L51" i="117"/>
  <c r="BC51" i="117"/>
  <c r="BC59" i="117"/>
  <c r="AM59" i="117"/>
  <c r="S59" i="117"/>
  <c r="BB59" i="117"/>
  <c r="AH59" i="117"/>
  <c r="R59" i="117"/>
  <c r="AV59" i="117"/>
  <c r="AF59" i="117"/>
  <c r="L59" i="117"/>
  <c r="AN59" i="117"/>
  <c r="BB60" i="117"/>
  <c r="AH60" i="117"/>
  <c r="R60" i="117"/>
  <c r="BA60" i="117"/>
  <c r="AG60" i="117"/>
  <c r="M60" i="117"/>
  <c r="AU60" i="117"/>
  <c r="AA60" i="117"/>
  <c r="K60" i="117"/>
  <c r="AN60" i="117"/>
  <c r="AT19" i="118"/>
  <c r="AF20" i="118"/>
  <c r="Z21" i="118"/>
  <c r="Z37" i="118"/>
  <c r="BA49" i="118"/>
  <c r="S48" i="116"/>
  <c r="AM48" i="116"/>
  <c r="BC48" i="116"/>
  <c r="S60" i="116"/>
  <c r="AM60" i="116"/>
  <c r="BC60" i="116"/>
  <c r="S6" i="117"/>
  <c r="AM6" i="117"/>
  <c r="T7" i="117"/>
  <c r="Z21" i="117"/>
  <c r="S23" i="117"/>
  <c r="Z37" i="117"/>
  <c r="BB37" i="117"/>
  <c r="Z49" i="117"/>
  <c r="AT49" i="117"/>
  <c r="Z61" i="117"/>
  <c r="AT61" i="117"/>
  <c r="Y62" i="117"/>
  <c r="AO62" i="117"/>
  <c r="T63" i="117"/>
  <c r="AU63" i="117"/>
  <c r="L64" i="117"/>
  <c r="AH64" i="117"/>
  <c r="Z5" i="118"/>
  <c r="AT5" i="118"/>
  <c r="L7" i="118"/>
  <c r="AF7" i="118"/>
  <c r="T22" i="118"/>
  <c r="Z33" i="118"/>
  <c r="AT33" i="118"/>
  <c r="Y34" i="118"/>
  <c r="AO34" i="118"/>
  <c r="T35" i="118"/>
  <c r="AN35" i="118"/>
  <c r="S36" i="118"/>
  <c r="AM36" i="118"/>
  <c r="BC36" i="118"/>
  <c r="AA38" i="118"/>
  <c r="BC38" i="118"/>
  <c r="BC39" i="118"/>
  <c r="Y46" i="118"/>
  <c r="AO46" i="118"/>
  <c r="T47" i="118"/>
  <c r="AN47" i="118"/>
  <c r="S48" i="118"/>
  <c r="AM48" i="118"/>
  <c r="BC48" i="118"/>
  <c r="M50" i="118"/>
  <c r="AH50" i="118"/>
  <c r="Z51" i="118"/>
  <c r="BB51" i="118"/>
  <c r="T59" i="118"/>
  <c r="AN59" i="118"/>
  <c r="S60" i="118"/>
  <c r="AM60" i="118"/>
  <c r="BC60" i="118"/>
  <c r="R61" i="118"/>
  <c r="AH61" i="118"/>
  <c r="BB61" i="118"/>
  <c r="M62" i="118"/>
  <c r="AG62" i="118"/>
  <c r="BA62" i="118"/>
  <c r="L63" i="118"/>
  <c r="AG63" i="118"/>
  <c r="T64" i="118"/>
  <c r="AV64" i="118"/>
  <c r="M65" i="118"/>
  <c r="R5" i="119"/>
  <c r="AH5" i="119"/>
  <c r="S6" i="119"/>
  <c r="AM6" i="119"/>
  <c r="T7" i="119"/>
  <c r="Y8" i="119"/>
  <c r="Y19" i="119"/>
  <c r="AO19" i="119"/>
  <c r="Y20" i="119"/>
  <c r="AO20" i="119"/>
  <c r="Z21" i="119"/>
  <c r="L22" i="119"/>
  <c r="R33" i="119"/>
  <c r="AH33" i="119"/>
  <c r="BB33" i="119"/>
  <c r="M34" i="119"/>
  <c r="AG34" i="119"/>
  <c r="BA34" i="119"/>
  <c r="L35" i="119"/>
  <c r="AF35" i="119"/>
  <c r="AV35" i="119"/>
  <c r="Z37" i="119"/>
  <c r="BB37" i="119"/>
  <c r="R38" i="119"/>
  <c r="AO38" i="119"/>
  <c r="AO47" i="119"/>
  <c r="Y47" i="119"/>
  <c r="BB47" i="119"/>
  <c r="AH47" i="119"/>
  <c r="R47" i="119"/>
  <c r="AF47" i="119"/>
  <c r="BC47" i="119"/>
  <c r="M49" i="119"/>
  <c r="AN49" i="119"/>
  <c r="S59" i="119"/>
  <c r="AT59" i="119"/>
  <c r="S62" i="119"/>
  <c r="AO62" i="119"/>
  <c r="M7" i="120"/>
  <c r="BC37" i="120"/>
  <c r="AA37" i="120"/>
  <c r="K37" i="120"/>
  <c r="AV37" i="120"/>
  <c r="Y37" i="120"/>
  <c r="AU37" i="120"/>
  <c r="T37" i="120"/>
  <c r="AN37" i="120"/>
  <c r="R37" i="120"/>
  <c r="BB37" i="120"/>
  <c r="M49" i="120"/>
  <c r="BA49" i="120"/>
  <c r="S8" i="121"/>
  <c r="AA8" i="121"/>
  <c r="K8" i="121"/>
  <c r="Z8" i="121"/>
  <c r="T8" i="121"/>
  <c r="R8" i="121"/>
  <c r="M8" i="121"/>
  <c r="L8" i="121"/>
  <c r="Z62" i="117"/>
  <c r="AT62" i="117"/>
  <c r="M64" i="117"/>
  <c r="AN64" i="117"/>
  <c r="M7" i="118"/>
  <c r="AG7" i="118"/>
  <c r="Z34" i="118"/>
  <c r="AT34" i="118"/>
  <c r="Z46" i="118"/>
  <c r="AT46" i="118"/>
  <c r="R50" i="118"/>
  <c r="AN50" i="118"/>
  <c r="AA51" i="118"/>
  <c r="BC51" i="118"/>
  <c r="S61" i="118"/>
  <c r="AM61" i="118"/>
  <c r="BC61" i="118"/>
  <c r="R62" i="118"/>
  <c r="AH62" i="118"/>
  <c r="BB62" i="118"/>
  <c r="S5" i="119"/>
  <c r="AM5" i="119"/>
  <c r="Z8" i="119"/>
  <c r="Z19" i="119"/>
  <c r="AT19" i="119"/>
  <c r="Z20" i="119"/>
  <c r="M22" i="119"/>
  <c r="S33" i="119"/>
  <c r="AM33" i="119"/>
  <c r="BC33" i="119"/>
  <c r="R34" i="119"/>
  <c r="AH34" i="119"/>
  <c r="BB34" i="119"/>
  <c r="M35" i="119"/>
  <c r="AG35" i="119"/>
  <c r="BA35" i="119"/>
  <c r="S38" i="119"/>
  <c r="AU38" i="119"/>
  <c r="R49" i="119"/>
  <c r="AO49" i="119"/>
  <c r="AN50" i="119"/>
  <c r="R50" i="119"/>
  <c r="BC50" i="119"/>
  <c r="AA50" i="119"/>
  <c r="K50" i="119"/>
  <c r="AH50" i="119"/>
  <c r="T59" i="119"/>
  <c r="AU59" i="119"/>
  <c r="T62" i="119"/>
  <c r="AT62" i="119"/>
  <c r="L65" i="119"/>
  <c r="K65" i="119"/>
  <c r="BB46" i="120"/>
  <c r="AH46" i="120"/>
  <c r="R46" i="120"/>
  <c r="AV46" i="120"/>
  <c r="AF46" i="120"/>
  <c r="L46" i="120"/>
  <c r="AU46" i="120"/>
  <c r="AA46" i="120"/>
  <c r="K46" i="120"/>
  <c r="AO46" i="120"/>
  <c r="Y46" i="120"/>
  <c r="AT46" i="120"/>
  <c r="S49" i="120"/>
  <c r="BC49" i="120"/>
  <c r="AU61" i="120"/>
  <c r="AA61" i="120"/>
  <c r="K61" i="120"/>
  <c r="AO61" i="120"/>
  <c r="Y61" i="120"/>
  <c r="AN61" i="120"/>
  <c r="T61" i="120"/>
  <c r="BB61" i="120"/>
  <c r="AH61" i="120"/>
  <c r="R61" i="120"/>
  <c r="AT61" i="120"/>
  <c r="AV63" i="120"/>
  <c r="Y63" i="120"/>
  <c r="AO63" i="120"/>
  <c r="S63" i="120"/>
  <c r="AN63" i="120"/>
  <c r="R63" i="120"/>
  <c r="AG63" i="120"/>
  <c r="L63" i="120"/>
  <c r="BB63" i="120"/>
  <c r="AU50" i="121"/>
  <c r="T50" i="121"/>
  <c r="AO50" i="121"/>
  <c r="S50" i="121"/>
  <c r="AH50" i="121"/>
  <c r="M50" i="121"/>
  <c r="AG50" i="121"/>
  <c r="L50" i="121"/>
  <c r="BC50" i="121"/>
  <c r="AA50" i="121"/>
  <c r="K50" i="121"/>
  <c r="BB50" i="121"/>
  <c r="AN50" i="121"/>
  <c r="Z50" i="121"/>
  <c r="Y50" i="121"/>
  <c r="R50" i="121"/>
  <c r="Z7" i="117"/>
  <c r="K62" i="117"/>
  <c r="AA62" i="117"/>
  <c r="AU62" i="117"/>
  <c r="Z63" i="117"/>
  <c r="BB63" i="117"/>
  <c r="R64" i="117"/>
  <c r="AO64" i="117"/>
  <c r="K65" i="117"/>
  <c r="R7" i="118"/>
  <c r="AH7" i="118"/>
  <c r="Z22" i="118"/>
  <c r="K34" i="118"/>
  <c r="AA34" i="118"/>
  <c r="AU34" i="118"/>
  <c r="Z35" i="118"/>
  <c r="AT35" i="118"/>
  <c r="K46" i="118"/>
  <c r="AA46" i="118"/>
  <c r="AU46" i="118"/>
  <c r="Z47" i="118"/>
  <c r="AT47" i="118"/>
  <c r="S50" i="118"/>
  <c r="AO50" i="118"/>
  <c r="K51" i="118"/>
  <c r="AG51" i="118"/>
  <c r="Z59" i="118"/>
  <c r="AT59" i="118"/>
  <c r="T61" i="118"/>
  <c r="AN61" i="118"/>
  <c r="S62" i="118"/>
  <c r="AM62" i="118"/>
  <c r="BC62" i="118"/>
  <c r="R63" i="118"/>
  <c r="AN63" i="118"/>
  <c r="AA64" i="118"/>
  <c r="BC64" i="118"/>
  <c r="T5" i="119"/>
  <c r="AN5" i="119"/>
  <c r="AO6" i="119"/>
  <c r="Z7" i="119"/>
  <c r="K8" i="119"/>
  <c r="AA8" i="119"/>
  <c r="L9" i="119"/>
  <c r="K19" i="119"/>
  <c r="AA19" i="119"/>
  <c r="AU19" i="119"/>
  <c r="K20" i="119"/>
  <c r="AA20" i="119"/>
  <c r="L21" i="119"/>
  <c r="AF21" i="119"/>
  <c r="R22" i="119"/>
  <c r="T33" i="119"/>
  <c r="AN33" i="119"/>
  <c r="S34" i="119"/>
  <c r="AM34" i="119"/>
  <c r="BC34" i="119"/>
  <c r="R35" i="119"/>
  <c r="AH35" i="119"/>
  <c r="BB35" i="119"/>
  <c r="L37" i="119"/>
  <c r="AG37" i="119"/>
  <c r="T38" i="119"/>
  <c r="AV38" i="119"/>
  <c r="L47" i="119"/>
  <c r="AM47" i="119"/>
  <c r="T49" i="119"/>
  <c r="AT49" i="119"/>
  <c r="L50" i="119"/>
  <c r="AO50" i="119"/>
  <c r="Z59" i="119"/>
  <c r="AV59" i="119"/>
  <c r="BC61" i="119"/>
  <c r="AM61" i="119"/>
  <c r="S61" i="119"/>
  <c r="AV61" i="119"/>
  <c r="AF61" i="119"/>
  <c r="L61" i="119"/>
  <c r="AG61" i="119"/>
  <c r="Y62" i="119"/>
  <c r="AV62" i="119"/>
  <c r="M65" i="119"/>
  <c r="Z7" i="120"/>
  <c r="M37" i="120"/>
  <c r="M46" i="120"/>
  <c r="BA46" i="120"/>
  <c r="Z49" i="120"/>
  <c r="L61" i="120"/>
  <c r="AV61" i="120"/>
  <c r="K63" i="120"/>
  <c r="BC63" i="120"/>
  <c r="AV50" i="121"/>
  <c r="Z48" i="116"/>
  <c r="AT48" i="116"/>
  <c r="Z60" i="116"/>
  <c r="AT60" i="116"/>
  <c r="Z6" i="117"/>
  <c r="K7" i="117"/>
  <c r="AA7" i="117"/>
  <c r="M37" i="117"/>
  <c r="AH37" i="117"/>
  <c r="M49" i="117"/>
  <c r="AG49" i="117"/>
  <c r="M61" i="117"/>
  <c r="AG61" i="117"/>
  <c r="L62" i="117"/>
  <c r="AF62" i="117"/>
  <c r="AV62" i="117"/>
  <c r="K63" i="117"/>
  <c r="AA63" i="117"/>
  <c r="S64" i="117"/>
  <c r="AU64" i="117"/>
  <c r="M5" i="118"/>
  <c r="AG5" i="118"/>
  <c r="S7" i="118"/>
  <c r="K22" i="118"/>
  <c r="AA22" i="118"/>
  <c r="M33" i="118"/>
  <c r="AG33" i="118"/>
  <c r="L34" i="118"/>
  <c r="AF34" i="118"/>
  <c r="AV34" i="118"/>
  <c r="K35" i="118"/>
  <c r="AA35" i="118"/>
  <c r="Z36" i="118"/>
  <c r="AT36" i="118"/>
  <c r="M38" i="118"/>
  <c r="L46" i="118"/>
  <c r="AF46" i="118"/>
  <c r="AV46" i="118"/>
  <c r="K47" i="118"/>
  <c r="AA47" i="118"/>
  <c r="Z48" i="118"/>
  <c r="AT48" i="118"/>
  <c r="T50" i="118"/>
  <c r="AU50" i="118"/>
  <c r="L51" i="118"/>
  <c r="AH51" i="118"/>
  <c r="K59" i="118"/>
  <c r="AA59" i="118"/>
  <c r="Z60" i="118"/>
  <c r="AT60" i="118"/>
  <c r="Y61" i="118"/>
  <c r="AO61" i="118"/>
  <c r="T62" i="118"/>
  <c r="AN62" i="118"/>
  <c r="S63" i="118"/>
  <c r="AO63" i="118"/>
  <c r="K64" i="118"/>
  <c r="AG64" i="118"/>
  <c r="Y5" i="119"/>
  <c r="AO5" i="119"/>
  <c r="Z6" i="119"/>
  <c r="K7" i="119"/>
  <c r="AA7" i="119"/>
  <c r="L8" i="119"/>
  <c r="M9" i="119"/>
  <c r="L19" i="119"/>
  <c r="AF19" i="119"/>
  <c r="L20" i="119"/>
  <c r="AF20" i="119"/>
  <c r="M21" i="119"/>
  <c r="S22" i="119"/>
  <c r="Y33" i="119"/>
  <c r="AO33" i="119"/>
  <c r="T34" i="119"/>
  <c r="AN34" i="119"/>
  <c r="S35" i="119"/>
  <c r="AM35" i="119"/>
  <c r="BC35" i="119"/>
  <c r="M37" i="119"/>
  <c r="AH37" i="119"/>
  <c r="Z38" i="119"/>
  <c r="BB38" i="119"/>
  <c r="M47" i="119"/>
  <c r="AN47" i="119"/>
  <c r="AN48" i="119"/>
  <c r="T48" i="119"/>
  <c r="BA48" i="119"/>
  <c r="AG48" i="119"/>
  <c r="M48" i="119"/>
  <c r="AF48" i="119"/>
  <c r="BC48" i="119"/>
  <c r="Y49" i="119"/>
  <c r="M50" i="119"/>
  <c r="AU50" i="119"/>
  <c r="AA59" i="119"/>
  <c r="K61" i="119"/>
  <c r="AH61" i="119"/>
  <c r="Z62" i="119"/>
  <c r="AN6" i="120"/>
  <c r="T6" i="120"/>
  <c r="AH6" i="120"/>
  <c r="R6" i="120"/>
  <c r="AG6" i="120"/>
  <c r="M6" i="120"/>
  <c r="AA6" i="120"/>
  <c r="K6" i="120"/>
  <c r="T23" i="120"/>
  <c r="R23" i="120"/>
  <c r="M23" i="120"/>
  <c r="K23" i="120"/>
  <c r="BB34" i="120"/>
  <c r="AH34" i="120"/>
  <c r="R34" i="120"/>
  <c r="AV34" i="120"/>
  <c r="AF34" i="120"/>
  <c r="L34" i="120"/>
  <c r="AU34" i="120"/>
  <c r="AA34" i="120"/>
  <c r="K34" i="120"/>
  <c r="AO34" i="120"/>
  <c r="Y34" i="120"/>
  <c r="AT34" i="120"/>
  <c r="S37" i="120"/>
  <c r="S46" i="120"/>
  <c r="BC46" i="120"/>
  <c r="AO51" i="120"/>
  <c r="R51" i="120"/>
  <c r="AH51" i="120"/>
  <c r="L51" i="120"/>
  <c r="AG51" i="120"/>
  <c r="K51" i="120"/>
  <c r="BB51" i="120"/>
  <c r="Z51" i="120"/>
  <c r="BC51" i="120"/>
  <c r="M61" i="120"/>
  <c r="BA61" i="120"/>
  <c r="M63" i="120"/>
  <c r="Z61" i="118"/>
  <c r="AT61" i="118"/>
  <c r="Z5" i="119"/>
  <c r="AT5" i="119"/>
  <c r="Z33" i="119"/>
  <c r="AT33" i="119"/>
  <c r="AA38" i="119"/>
  <c r="BC38" i="119"/>
  <c r="AO59" i="119"/>
  <c r="Y59" i="119"/>
  <c r="BB59" i="119"/>
  <c r="AH59" i="119"/>
  <c r="R59" i="119"/>
  <c r="AF59" i="119"/>
  <c r="BC59" i="119"/>
  <c r="K9" i="120"/>
  <c r="T9" i="120"/>
  <c r="R9" i="120"/>
  <c r="AU34" i="121"/>
  <c r="AA34" i="121"/>
  <c r="K34" i="121"/>
  <c r="AO34" i="121"/>
  <c r="Y34" i="121"/>
  <c r="AN34" i="121"/>
  <c r="T34" i="121"/>
  <c r="BC34" i="121"/>
  <c r="AM34" i="121"/>
  <c r="S34" i="121"/>
  <c r="BA34" i="121"/>
  <c r="M34" i="121"/>
  <c r="AV34" i="121"/>
  <c r="L34" i="121"/>
  <c r="AH34" i="121"/>
  <c r="AG34" i="121"/>
  <c r="AF34" i="121"/>
  <c r="Z34" i="121"/>
  <c r="Z50" i="118"/>
  <c r="BB50" i="118"/>
  <c r="K52" i="118"/>
  <c r="K61" i="118"/>
  <c r="AA61" i="118"/>
  <c r="AU61" i="118"/>
  <c r="Z62" i="118"/>
  <c r="AT62" i="118"/>
  <c r="K5" i="119"/>
  <c r="AA5" i="119"/>
  <c r="AU5" i="119"/>
  <c r="K33" i="119"/>
  <c r="AA33" i="119"/>
  <c r="AU33" i="119"/>
  <c r="Z34" i="119"/>
  <c r="AT34" i="119"/>
  <c r="K38" i="119"/>
  <c r="AG38" i="119"/>
  <c r="K59" i="119"/>
  <c r="AG59" i="119"/>
  <c r="BB62" i="119"/>
  <c r="AH62" i="119"/>
  <c r="R62" i="119"/>
  <c r="AU62" i="119"/>
  <c r="AA62" i="119"/>
  <c r="K62" i="119"/>
  <c r="AG62" i="119"/>
  <c r="L9" i="120"/>
  <c r="L52" i="120"/>
  <c r="AA64" i="117"/>
  <c r="Z7" i="118"/>
  <c r="S34" i="118"/>
  <c r="AM34" i="118"/>
  <c r="S46" i="118"/>
  <c r="AM46" i="118"/>
  <c r="K50" i="118"/>
  <c r="AA50" i="118"/>
  <c r="S51" i="118"/>
  <c r="L61" i="118"/>
  <c r="AF61" i="118"/>
  <c r="K62" i="118"/>
  <c r="AA62" i="118"/>
  <c r="Z63" i="118"/>
  <c r="L5" i="119"/>
  <c r="AF5" i="119"/>
  <c r="S20" i="119"/>
  <c r="AM20" i="119"/>
  <c r="Z22" i="119"/>
  <c r="L33" i="119"/>
  <c r="AF33" i="119"/>
  <c r="K34" i="119"/>
  <c r="AA34" i="119"/>
  <c r="Z35" i="119"/>
  <c r="AT35" i="119"/>
  <c r="L38" i="119"/>
  <c r="AH38" i="119"/>
  <c r="BC49" i="119"/>
  <c r="AM49" i="119"/>
  <c r="S49" i="119"/>
  <c r="AV49" i="119"/>
  <c r="AF49" i="119"/>
  <c r="L49" i="119"/>
  <c r="AG49" i="119"/>
  <c r="Y50" i="119"/>
  <c r="L59" i="119"/>
  <c r="AM59" i="119"/>
  <c r="L62" i="119"/>
  <c r="AM62" i="119"/>
  <c r="Y7" i="120"/>
  <c r="S7" i="120"/>
  <c r="AH7" i="120"/>
  <c r="R7" i="120"/>
  <c r="AF7" i="120"/>
  <c r="L7" i="120"/>
  <c r="M9" i="120"/>
  <c r="M10" i="120"/>
  <c r="K10" i="120"/>
  <c r="AG46" i="120"/>
  <c r="AU49" i="120"/>
  <c r="AA49" i="120"/>
  <c r="K49" i="120"/>
  <c r="AO49" i="120"/>
  <c r="Y49" i="120"/>
  <c r="AN49" i="120"/>
  <c r="T49" i="120"/>
  <c r="BB49" i="120"/>
  <c r="AH49" i="120"/>
  <c r="R49" i="120"/>
  <c r="AT49" i="120"/>
  <c r="M52" i="120"/>
  <c r="AT34" i="121"/>
  <c r="AO33" i="122"/>
  <c r="Y33" i="122"/>
  <c r="AN33" i="122"/>
  <c r="T33" i="122"/>
  <c r="BB33" i="122"/>
  <c r="AH33" i="122"/>
  <c r="R33" i="122"/>
  <c r="BA33" i="122"/>
  <c r="AG33" i="122"/>
  <c r="M33" i="122"/>
  <c r="AV33" i="122"/>
  <c r="AF33" i="122"/>
  <c r="L33" i="122"/>
  <c r="AU33" i="122"/>
  <c r="AT33" i="122"/>
  <c r="AM33" i="122"/>
  <c r="AA33" i="122"/>
  <c r="Z33" i="122"/>
  <c r="S33" i="122"/>
  <c r="K33" i="122"/>
  <c r="Z5" i="120"/>
  <c r="AT5" i="120"/>
  <c r="Z33" i="120"/>
  <c r="AT33" i="120"/>
  <c r="S36" i="120"/>
  <c r="AM36" i="120"/>
  <c r="BC36" i="120"/>
  <c r="AA38" i="120"/>
  <c r="BC38" i="120"/>
  <c r="AA39" i="120"/>
  <c r="BC39" i="120"/>
  <c r="AN40" i="120"/>
  <c r="S48" i="120"/>
  <c r="AM48" i="120"/>
  <c r="BC48" i="120"/>
  <c r="S60" i="120"/>
  <c r="AM60" i="120"/>
  <c r="BC60" i="120"/>
  <c r="T6" i="121"/>
  <c r="T9" i="121"/>
  <c r="L9" i="121"/>
  <c r="L10" i="121"/>
  <c r="T19" i="121"/>
  <c r="S21" i="121"/>
  <c r="L24" i="121"/>
  <c r="S37" i="121"/>
  <c r="R46" i="121"/>
  <c r="R51" i="121"/>
  <c r="S61" i="121"/>
  <c r="AN62" i="121"/>
  <c r="T62" i="121"/>
  <c r="BC62" i="121"/>
  <c r="AM62" i="121"/>
  <c r="S62" i="121"/>
  <c r="BA62" i="121"/>
  <c r="AG62" i="121"/>
  <c r="M62" i="121"/>
  <c r="AV62" i="121"/>
  <c r="AF62" i="121"/>
  <c r="L62" i="121"/>
  <c r="AU62" i="121"/>
  <c r="AA62" i="121"/>
  <c r="K62" i="121"/>
  <c r="R8" i="122"/>
  <c r="BB39" i="122"/>
  <c r="Z39" i="122"/>
  <c r="AU39" i="122"/>
  <c r="L39" i="122"/>
  <c r="AO39" i="122"/>
  <c r="K39" i="122"/>
  <c r="AV39" i="122"/>
  <c r="AN39" i="122"/>
  <c r="AG39" i="122"/>
  <c r="AA39" i="122"/>
  <c r="M39" i="122"/>
  <c r="Y19" i="121"/>
  <c r="Y21" i="121"/>
  <c r="Z37" i="121"/>
  <c r="Z46" i="121"/>
  <c r="AO5" i="122"/>
  <c r="Y5" i="122"/>
  <c r="AN5" i="122"/>
  <c r="T5" i="122"/>
  <c r="AH5" i="122"/>
  <c r="R5" i="122"/>
  <c r="AG5" i="122"/>
  <c r="M5" i="122"/>
  <c r="AV5" i="122"/>
  <c r="AF5" i="122"/>
  <c r="L5" i="122"/>
  <c r="BB34" i="122"/>
  <c r="BA34" i="122"/>
  <c r="AG34" i="122"/>
  <c r="AO34" i="122"/>
  <c r="T34" i="122"/>
  <c r="AN34" i="122"/>
  <c r="S34" i="122"/>
  <c r="AH34" i="122"/>
  <c r="M34" i="122"/>
  <c r="BC34" i="122"/>
  <c r="AF34" i="122"/>
  <c r="L34" i="122"/>
  <c r="AV34" i="122"/>
  <c r="AA34" i="122"/>
  <c r="K34" i="122"/>
  <c r="S46" i="119"/>
  <c r="AM46" i="119"/>
  <c r="BC46" i="119"/>
  <c r="S51" i="119"/>
  <c r="AU51" i="119"/>
  <c r="Z63" i="119"/>
  <c r="BB63" i="119"/>
  <c r="L5" i="120"/>
  <c r="AF5" i="120"/>
  <c r="AV5" i="120"/>
  <c r="S8" i="120"/>
  <c r="S19" i="120"/>
  <c r="AM19" i="120"/>
  <c r="S20" i="120"/>
  <c r="AM20" i="120"/>
  <c r="Z22" i="120"/>
  <c r="L33" i="120"/>
  <c r="AF33" i="120"/>
  <c r="AV33" i="120"/>
  <c r="Z35" i="120"/>
  <c r="AT35" i="120"/>
  <c r="Y36" i="120"/>
  <c r="AO36" i="120"/>
  <c r="L38" i="120"/>
  <c r="AH38" i="120"/>
  <c r="AH39" i="120"/>
  <c r="AU40" i="120"/>
  <c r="Z47" i="120"/>
  <c r="AT47" i="120"/>
  <c r="Y48" i="120"/>
  <c r="AO48" i="120"/>
  <c r="S50" i="120"/>
  <c r="AO50" i="120"/>
  <c r="Z59" i="120"/>
  <c r="AT59" i="120"/>
  <c r="Y60" i="120"/>
  <c r="AO60" i="120"/>
  <c r="S62" i="120"/>
  <c r="AM62" i="120"/>
  <c r="BC62" i="120"/>
  <c r="AA64" i="120"/>
  <c r="BC64" i="120"/>
  <c r="AV5" i="121"/>
  <c r="AF5" i="121"/>
  <c r="L5" i="121"/>
  <c r="AN5" i="121"/>
  <c r="T5" i="121"/>
  <c r="AG5" i="121"/>
  <c r="AA6" i="121"/>
  <c r="M9" i="121"/>
  <c r="Z19" i="121"/>
  <c r="Z21" i="121"/>
  <c r="AA37" i="121"/>
  <c r="AG46" i="121"/>
  <c r="AN51" i="121"/>
  <c r="AA61" i="121"/>
  <c r="Y62" i="121"/>
  <c r="K5" i="122"/>
  <c r="R34" i="122"/>
  <c r="BC39" i="122"/>
  <c r="BC63" i="122"/>
  <c r="AA63" i="122"/>
  <c r="K63" i="122"/>
  <c r="AV63" i="122"/>
  <c r="Y63" i="122"/>
  <c r="AU63" i="122"/>
  <c r="T63" i="122"/>
  <c r="AO63" i="122"/>
  <c r="S63" i="122"/>
  <c r="AN63" i="122"/>
  <c r="R63" i="122"/>
  <c r="BB63" i="122"/>
  <c r="AH63" i="122"/>
  <c r="AG63" i="122"/>
  <c r="Z63" i="122"/>
  <c r="M63" i="122"/>
  <c r="L63" i="122"/>
  <c r="AN20" i="123"/>
  <c r="T20" i="123"/>
  <c r="AH20" i="123"/>
  <c r="R20" i="123"/>
  <c r="AG20" i="123"/>
  <c r="M20" i="123"/>
  <c r="AF20" i="123"/>
  <c r="L20" i="123"/>
  <c r="AA20" i="123"/>
  <c r="K20" i="123"/>
  <c r="AO20" i="123"/>
  <c r="AM20" i="123"/>
  <c r="Z20" i="123"/>
  <c r="Y20" i="123"/>
  <c r="S20" i="123"/>
  <c r="M5" i="120"/>
  <c r="AG5" i="120"/>
  <c r="Z36" i="120"/>
  <c r="AT36" i="120"/>
  <c r="AN39" i="120"/>
  <c r="AV40" i="120"/>
  <c r="Z48" i="120"/>
  <c r="AT48" i="120"/>
  <c r="Z60" i="120"/>
  <c r="AT60" i="120"/>
  <c r="AG6" i="121"/>
  <c r="M6" i="121"/>
  <c r="AO6" i="121"/>
  <c r="Y6" i="121"/>
  <c r="AF6" i="121"/>
  <c r="R9" i="121"/>
  <c r="AH19" i="121"/>
  <c r="AM20" i="121"/>
  <c r="S20" i="121"/>
  <c r="AG20" i="121"/>
  <c r="M20" i="121"/>
  <c r="AF20" i="121"/>
  <c r="L20" i="121"/>
  <c r="AA20" i="121"/>
  <c r="K20" i="121"/>
  <c r="AA21" i="121"/>
  <c r="AO37" i="121"/>
  <c r="AH46" i="121"/>
  <c r="AM61" i="121"/>
  <c r="Z62" i="121"/>
  <c r="M65" i="121"/>
  <c r="L65" i="121"/>
  <c r="K65" i="121"/>
  <c r="S5" i="122"/>
  <c r="AV19" i="122"/>
  <c r="AF19" i="122"/>
  <c r="L19" i="122"/>
  <c r="AU19" i="122"/>
  <c r="AA19" i="122"/>
  <c r="K19" i="122"/>
  <c r="AO19" i="122"/>
  <c r="Y19" i="122"/>
  <c r="AN19" i="122"/>
  <c r="T19" i="122"/>
  <c r="AM19" i="122"/>
  <c r="S19" i="122"/>
  <c r="Y34" i="122"/>
  <c r="AG40" i="123"/>
  <c r="AU40" i="123"/>
  <c r="Z40" i="123"/>
  <c r="BB40" i="123"/>
  <c r="AV40" i="123"/>
  <c r="AO40" i="123"/>
  <c r="AN40" i="123"/>
  <c r="BC40" i="123"/>
  <c r="AH40" i="123"/>
  <c r="AA40" i="123"/>
  <c r="Z46" i="119"/>
  <c r="AT46" i="119"/>
  <c r="AA51" i="119"/>
  <c r="M63" i="119"/>
  <c r="AH63" i="119"/>
  <c r="S5" i="120"/>
  <c r="AM5" i="120"/>
  <c r="Z8" i="120"/>
  <c r="Z19" i="120"/>
  <c r="Z20" i="120"/>
  <c r="M22" i="120"/>
  <c r="L24" i="120"/>
  <c r="S33" i="120"/>
  <c r="AM33" i="120"/>
  <c r="M35" i="120"/>
  <c r="AG35" i="120"/>
  <c r="L36" i="120"/>
  <c r="AF36" i="120"/>
  <c r="S38" i="120"/>
  <c r="L39" i="120"/>
  <c r="AA40" i="120"/>
  <c r="M47" i="120"/>
  <c r="AG47" i="120"/>
  <c r="L48" i="120"/>
  <c r="AF48" i="120"/>
  <c r="Z50" i="120"/>
  <c r="M59" i="120"/>
  <c r="AG59" i="120"/>
  <c r="L60" i="120"/>
  <c r="AF60" i="120"/>
  <c r="Z62" i="120"/>
  <c r="AT62" i="120"/>
  <c r="M64" i="120"/>
  <c r="R5" i="121"/>
  <c r="AO5" i="121"/>
  <c r="L6" i="121"/>
  <c r="AM6" i="121"/>
  <c r="T20" i="121"/>
  <c r="AO49" i="121"/>
  <c r="Y49" i="121"/>
  <c r="AN49" i="121"/>
  <c r="T49" i="121"/>
  <c r="BB49" i="121"/>
  <c r="AH49" i="121"/>
  <c r="R49" i="121"/>
  <c r="BA49" i="121"/>
  <c r="AG49" i="121"/>
  <c r="M49" i="121"/>
  <c r="AV49" i="121"/>
  <c r="AF49" i="121"/>
  <c r="L49" i="121"/>
  <c r="BC49" i="121"/>
  <c r="M52" i="121"/>
  <c r="L52" i="121"/>
  <c r="AO62" i="121"/>
  <c r="AA5" i="122"/>
  <c r="R19" i="122"/>
  <c r="AF20" i="122"/>
  <c r="L20" i="122"/>
  <c r="AA20" i="122"/>
  <c r="K20" i="122"/>
  <c r="AO20" i="122"/>
  <c r="Y20" i="122"/>
  <c r="AN20" i="122"/>
  <c r="T20" i="122"/>
  <c r="AM20" i="122"/>
  <c r="S20" i="122"/>
  <c r="AM34" i="122"/>
  <c r="M10" i="121"/>
  <c r="AM19" i="121"/>
  <c r="S19" i="121"/>
  <c r="AG19" i="121"/>
  <c r="M19" i="121"/>
  <c r="AV19" i="121"/>
  <c r="AF19" i="121"/>
  <c r="L19" i="121"/>
  <c r="AU19" i="121"/>
  <c r="AA19" i="121"/>
  <c r="K19" i="121"/>
  <c r="AT19" i="121"/>
  <c r="T21" i="121"/>
  <c r="AH21" i="121"/>
  <c r="R21" i="121"/>
  <c r="AG21" i="121"/>
  <c r="M21" i="121"/>
  <c r="AF21" i="121"/>
  <c r="L21" i="121"/>
  <c r="M24" i="121"/>
  <c r="AV37" i="121"/>
  <c r="Y37" i="121"/>
  <c r="AU37" i="121"/>
  <c r="T37" i="121"/>
  <c r="AN37" i="121"/>
  <c r="R37" i="121"/>
  <c r="AH37" i="121"/>
  <c r="M37" i="121"/>
  <c r="AG37" i="121"/>
  <c r="L37" i="121"/>
  <c r="AV46" i="121"/>
  <c r="AF46" i="121"/>
  <c r="L46" i="121"/>
  <c r="AU46" i="121"/>
  <c r="AA46" i="121"/>
  <c r="K46" i="121"/>
  <c r="AO46" i="121"/>
  <c r="Y46" i="121"/>
  <c r="AN46" i="121"/>
  <c r="T46" i="121"/>
  <c r="BC46" i="121"/>
  <c r="AM46" i="121"/>
  <c r="S46" i="121"/>
  <c r="BB46" i="121"/>
  <c r="AH51" i="121"/>
  <c r="L51" i="121"/>
  <c r="AG51" i="121"/>
  <c r="K51" i="121"/>
  <c r="BB51" i="121"/>
  <c r="Z51" i="121"/>
  <c r="AV51" i="121"/>
  <c r="T51" i="121"/>
  <c r="AU51" i="121"/>
  <c r="S51" i="121"/>
  <c r="AO61" i="121"/>
  <c r="Y61" i="121"/>
  <c r="AN61" i="121"/>
  <c r="T61" i="121"/>
  <c r="BB61" i="121"/>
  <c r="AH61" i="121"/>
  <c r="R61" i="121"/>
  <c r="BA61" i="121"/>
  <c r="AG61" i="121"/>
  <c r="M61" i="121"/>
  <c r="AV61" i="121"/>
  <c r="AF61" i="121"/>
  <c r="L61" i="121"/>
  <c r="BC61" i="121"/>
  <c r="AM5" i="122"/>
  <c r="L8" i="122"/>
  <c r="AA8" i="122"/>
  <c r="K8" i="122"/>
  <c r="Y8" i="122"/>
  <c r="T8" i="122"/>
  <c r="S8" i="122"/>
  <c r="AT34" i="122"/>
  <c r="Z7" i="121"/>
  <c r="R22" i="121"/>
  <c r="T33" i="121"/>
  <c r="AN33" i="121"/>
  <c r="R35" i="121"/>
  <c r="AH35" i="121"/>
  <c r="BB35" i="121"/>
  <c r="M36" i="121"/>
  <c r="AG36" i="121"/>
  <c r="BA36" i="121"/>
  <c r="T38" i="121"/>
  <c r="AV38" i="121"/>
  <c r="M39" i="121"/>
  <c r="AV39" i="121"/>
  <c r="AG40" i="121"/>
  <c r="R47" i="121"/>
  <c r="AH47" i="121"/>
  <c r="BB47" i="121"/>
  <c r="M48" i="121"/>
  <c r="AG48" i="121"/>
  <c r="BA48" i="121"/>
  <c r="R59" i="121"/>
  <c r="AH59" i="121"/>
  <c r="BB59" i="121"/>
  <c r="M60" i="121"/>
  <c r="AG60" i="121"/>
  <c r="BA60" i="121"/>
  <c r="Z63" i="121"/>
  <c r="R64" i="121"/>
  <c r="AO64" i="121"/>
  <c r="M6" i="122"/>
  <c r="AG6" i="122"/>
  <c r="R7" i="122"/>
  <c r="AH7" i="122"/>
  <c r="T9" i="122"/>
  <c r="M10" i="122"/>
  <c r="T21" i="122"/>
  <c r="Z22" i="122"/>
  <c r="M23" i="122"/>
  <c r="S35" i="122"/>
  <c r="AO35" i="122"/>
  <c r="AV36" i="122"/>
  <c r="AF36" i="122"/>
  <c r="L36" i="122"/>
  <c r="AU36" i="122"/>
  <c r="AA36" i="122"/>
  <c r="K36" i="122"/>
  <c r="AH36" i="122"/>
  <c r="AG38" i="122"/>
  <c r="AF46" i="122"/>
  <c r="S48" i="122"/>
  <c r="BC48" i="122"/>
  <c r="Z51" i="122"/>
  <c r="Y19" i="123"/>
  <c r="Y21" i="123"/>
  <c r="S21" i="123"/>
  <c r="AH21" i="123"/>
  <c r="R21" i="123"/>
  <c r="AG21" i="123"/>
  <c r="M21" i="123"/>
  <c r="AF21" i="123"/>
  <c r="L21" i="123"/>
  <c r="AA37" i="123"/>
  <c r="M24" i="124"/>
  <c r="L24" i="124"/>
  <c r="K24" i="124"/>
  <c r="Y33" i="121"/>
  <c r="AO33" i="121"/>
  <c r="R36" i="121"/>
  <c r="AH36" i="121"/>
  <c r="BB36" i="121"/>
  <c r="Z38" i="121"/>
  <c r="BB38" i="121"/>
  <c r="Z39" i="121"/>
  <c r="BB39" i="121"/>
  <c r="AH40" i="121"/>
  <c r="R48" i="121"/>
  <c r="AH48" i="121"/>
  <c r="BB48" i="121"/>
  <c r="R60" i="121"/>
  <c r="AH60" i="121"/>
  <c r="BB60" i="121"/>
  <c r="R6" i="122"/>
  <c r="AH6" i="122"/>
  <c r="Y21" i="122"/>
  <c r="R23" i="122"/>
  <c r="T35" i="122"/>
  <c r="AT35" i="122"/>
  <c r="AH40" i="122"/>
  <c r="BC40" i="122"/>
  <c r="AA40" i="122"/>
  <c r="BB40" i="122"/>
  <c r="Z40" i="122"/>
  <c r="AN46" i="122"/>
  <c r="T46" i="122"/>
  <c r="BB46" i="122"/>
  <c r="AH46" i="122"/>
  <c r="R46" i="122"/>
  <c r="BA46" i="122"/>
  <c r="AG46" i="122"/>
  <c r="M46" i="122"/>
  <c r="AM46" i="122"/>
  <c r="T48" i="122"/>
  <c r="AA51" i="122"/>
  <c r="Z19" i="123"/>
  <c r="AA22" i="123"/>
  <c r="K22" i="123"/>
  <c r="Y22" i="123"/>
  <c r="T22" i="123"/>
  <c r="S22" i="123"/>
  <c r="R22" i="123"/>
  <c r="AH37" i="123"/>
  <c r="Z33" i="121"/>
  <c r="AT33" i="121"/>
  <c r="S36" i="121"/>
  <c r="AM36" i="121"/>
  <c r="BC36" i="121"/>
  <c r="AA38" i="121"/>
  <c r="BC38" i="121"/>
  <c r="AA39" i="121"/>
  <c r="BC39" i="121"/>
  <c r="AN40" i="121"/>
  <c r="S48" i="121"/>
  <c r="AM48" i="121"/>
  <c r="BC48" i="121"/>
  <c r="S60" i="121"/>
  <c r="AM60" i="121"/>
  <c r="BC60" i="121"/>
  <c r="S6" i="122"/>
  <c r="AM6" i="122"/>
  <c r="Z21" i="122"/>
  <c r="S23" i="122"/>
  <c r="K24" i="122"/>
  <c r="Y35" i="122"/>
  <c r="AU35" i="122"/>
  <c r="BB38" i="122"/>
  <c r="Z38" i="122"/>
  <c r="AU38" i="122"/>
  <c r="S38" i="122"/>
  <c r="AO38" i="122"/>
  <c r="R38" i="122"/>
  <c r="AN38" i="122"/>
  <c r="AG40" i="122"/>
  <c r="K46" i="122"/>
  <c r="AO46" i="122"/>
  <c r="Z48" i="122"/>
  <c r="AU51" i="122"/>
  <c r="AM19" i="123"/>
  <c r="L22" i="123"/>
  <c r="AH39" i="123"/>
  <c r="AN39" i="123"/>
  <c r="AA39" i="123"/>
  <c r="BC39" i="123"/>
  <c r="Z39" i="123"/>
  <c r="BB39" i="123"/>
  <c r="M39" i="123"/>
  <c r="AV39" i="123"/>
  <c r="L39" i="123"/>
  <c r="AG48" i="122"/>
  <c r="BB51" i="122"/>
  <c r="AO19" i="123"/>
  <c r="M10" i="125"/>
  <c r="L10" i="125"/>
  <c r="K10" i="125"/>
  <c r="R7" i="121"/>
  <c r="AH7" i="121"/>
  <c r="Z22" i="121"/>
  <c r="M23" i="121"/>
  <c r="L33" i="121"/>
  <c r="AF33" i="121"/>
  <c r="Z35" i="121"/>
  <c r="AT35" i="121"/>
  <c r="Y36" i="121"/>
  <c r="AO36" i="121"/>
  <c r="L38" i="121"/>
  <c r="AH38" i="121"/>
  <c r="AH39" i="121"/>
  <c r="AU40" i="121"/>
  <c r="Z47" i="121"/>
  <c r="AT47" i="121"/>
  <c r="Y48" i="121"/>
  <c r="AO48" i="121"/>
  <c r="Z59" i="121"/>
  <c r="AT59" i="121"/>
  <c r="Y60" i="121"/>
  <c r="AO60" i="121"/>
  <c r="AA64" i="121"/>
  <c r="Y6" i="122"/>
  <c r="AO6" i="122"/>
  <c r="Z7" i="122"/>
  <c r="L9" i="122"/>
  <c r="L21" i="122"/>
  <c r="AF21" i="122"/>
  <c r="R22" i="122"/>
  <c r="M24" i="122"/>
  <c r="AA35" i="122"/>
  <c r="T36" i="122"/>
  <c r="AT36" i="122"/>
  <c r="L38" i="122"/>
  <c r="BC38" i="122"/>
  <c r="AO40" i="122"/>
  <c r="S46" i="122"/>
  <c r="AU46" i="122"/>
  <c r="AM48" i="122"/>
  <c r="T8" i="123"/>
  <c r="R8" i="123"/>
  <c r="M8" i="123"/>
  <c r="L8" i="123"/>
  <c r="AA8" i="123"/>
  <c r="K8" i="123"/>
  <c r="S9" i="123"/>
  <c r="R9" i="123"/>
  <c r="M9" i="123"/>
  <c r="L9" i="123"/>
  <c r="AA21" i="123"/>
  <c r="Z22" i="123"/>
  <c r="AU35" i="123"/>
  <c r="AA35" i="123"/>
  <c r="K35" i="123"/>
  <c r="AO35" i="123"/>
  <c r="Y35" i="123"/>
  <c r="AN35" i="123"/>
  <c r="T35" i="123"/>
  <c r="BC35" i="123"/>
  <c r="AM35" i="123"/>
  <c r="S35" i="123"/>
  <c r="BB35" i="123"/>
  <c r="AH35" i="123"/>
  <c r="R35" i="123"/>
  <c r="BA35" i="123"/>
  <c r="AH38" i="123"/>
  <c r="L38" i="123"/>
  <c r="AA38" i="123"/>
  <c r="BB38" i="123"/>
  <c r="T38" i="123"/>
  <c r="AV38" i="123"/>
  <c r="S38" i="123"/>
  <c r="AU38" i="123"/>
  <c r="R38" i="123"/>
  <c r="AO38" i="123"/>
  <c r="M38" i="123"/>
  <c r="AG39" i="123"/>
  <c r="BC46" i="123"/>
  <c r="AM46" i="123"/>
  <c r="S46" i="123"/>
  <c r="AU46" i="123"/>
  <c r="AA46" i="123"/>
  <c r="K46" i="123"/>
  <c r="BA46" i="123"/>
  <c r="Z46" i="123"/>
  <c r="AT46" i="123"/>
  <c r="T46" i="123"/>
  <c r="AO46" i="123"/>
  <c r="R46" i="123"/>
  <c r="AN46" i="123"/>
  <c r="M46" i="123"/>
  <c r="AH46" i="123"/>
  <c r="L46" i="123"/>
  <c r="Z36" i="121"/>
  <c r="AT36" i="121"/>
  <c r="Z48" i="121"/>
  <c r="AT48" i="121"/>
  <c r="Z60" i="121"/>
  <c r="AT60" i="121"/>
  <c r="Z6" i="122"/>
  <c r="BA35" i="122"/>
  <c r="AG35" i="122"/>
  <c r="M35" i="122"/>
  <c r="AV35" i="122"/>
  <c r="AF35" i="122"/>
  <c r="L35" i="122"/>
  <c r="AH35" i="122"/>
  <c r="AU37" i="123"/>
  <c r="T37" i="123"/>
  <c r="AG37" i="123"/>
  <c r="K37" i="123"/>
  <c r="BC37" i="123"/>
  <c r="Z37" i="123"/>
  <c r="BB37" i="123"/>
  <c r="Y37" i="123"/>
  <c r="AV37" i="123"/>
  <c r="S37" i="123"/>
  <c r="AO37" i="123"/>
  <c r="R37" i="123"/>
  <c r="T21" i="125"/>
  <c r="S21" i="125"/>
  <c r="Z21" i="125"/>
  <c r="Y21" i="125"/>
  <c r="M21" i="125"/>
  <c r="AH21" i="125"/>
  <c r="L21" i="125"/>
  <c r="AG21" i="125"/>
  <c r="K21" i="125"/>
  <c r="AF21" i="125"/>
  <c r="AA21" i="125"/>
  <c r="R21" i="125"/>
  <c r="BB48" i="122"/>
  <c r="AH48" i="122"/>
  <c r="R48" i="122"/>
  <c r="AV48" i="122"/>
  <c r="AF48" i="122"/>
  <c r="L48" i="122"/>
  <c r="AU48" i="122"/>
  <c r="AA48" i="122"/>
  <c r="K48" i="122"/>
  <c r="AO48" i="122"/>
  <c r="Y48" i="122"/>
  <c r="AT48" i="122"/>
  <c r="AV51" i="122"/>
  <c r="T51" i="122"/>
  <c r="AO51" i="122"/>
  <c r="R51" i="122"/>
  <c r="AN51" i="122"/>
  <c r="M51" i="122"/>
  <c r="AH51" i="122"/>
  <c r="L51" i="122"/>
  <c r="AG51" i="122"/>
  <c r="K51" i="122"/>
  <c r="AN19" i="123"/>
  <c r="T19" i="123"/>
  <c r="AH19" i="123"/>
  <c r="R19" i="123"/>
  <c r="AG19" i="123"/>
  <c r="M19" i="123"/>
  <c r="AV19" i="123"/>
  <c r="AF19" i="123"/>
  <c r="L19" i="123"/>
  <c r="AU19" i="123"/>
  <c r="AA19" i="123"/>
  <c r="K19" i="123"/>
  <c r="S8" i="124"/>
  <c r="L8" i="124"/>
  <c r="AA8" i="124"/>
  <c r="K8" i="124"/>
  <c r="Z8" i="124"/>
  <c r="Y8" i="124"/>
  <c r="T8" i="124"/>
  <c r="R8" i="124"/>
  <c r="M8" i="124"/>
  <c r="Z47" i="122"/>
  <c r="AT47" i="122"/>
  <c r="Z59" i="122"/>
  <c r="AT59" i="122"/>
  <c r="AA64" i="122"/>
  <c r="BC64" i="122"/>
  <c r="Z7" i="123"/>
  <c r="BA48" i="123"/>
  <c r="AG48" i="123"/>
  <c r="M48" i="123"/>
  <c r="AO48" i="123"/>
  <c r="Y48" i="123"/>
  <c r="AF48" i="123"/>
  <c r="BC48" i="123"/>
  <c r="M50" i="123"/>
  <c r="AU50" i="123"/>
  <c r="M5" i="124"/>
  <c r="AT5" i="124"/>
  <c r="M38" i="124"/>
  <c r="AH39" i="124"/>
  <c r="BB39" i="124"/>
  <c r="Z39" i="124"/>
  <c r="AV39" i="124"/>
  <c r="M39" i="124"/>
  <c r="AU39" i="124"/>
  <c r="L39" i="124"/>
  <c r="AU40" i="124"/>
  <c r="AH40" i="124"/>
  <c r="AG40" i="124"/>
  <c r="BC40" i="124"/>
  <c r="AA40" i="124"/>
  <c r="AA48" i="124"/>
  <c r="Y49" i="124"/>
  <c r="AO60" i="124"/>
  <c r="Y60" i="124"/>
  <c r="AN60" i="124"/>
  <c r="T60" i="124"/>
  <c r="BB60" i="124"/>
  <c r="AH60" i="124"/>
  <c r="R60" i="124"/>
  <c r="BA60" i="124"/>
  <c r="AG60" i="124"/>
  <c r="M60" i="124"/>
  <c r="AV60" i="124"/>
  <c r="AF60" i="124"/>
  <c r="L60" i="124"/>
  <c r="BC60" i="124"/>
  <c r="AH5" i="125"/>
  <c r="AA6" i="125"/>
  <c r="L9" i="125"/>
  <c r="K9" i="125"/>
  <c r="T9" i="125"/>
  <c r="S9" i="125"/>
  <c r="K59" i="122"/>
  <c r="AA59" i="122"/>
  <c r="AU59" i="122"/>
  <c r="Z60" i="122"/>
  <c r="AT60" i="122"/>
  <c r="K64" i="122"/>
  <c r="AG64" i="122"/>
  <c r="Z6" i="123"/>
  <c r="K7" i="123"/>
  <c r="AA7" i="123"/>
  <c r="K48" i="123"/>
  <c r="AH48" i="123"/>
  <c r="R50" i="123"/>
  <c r="AV50" i="123"/>
  <c r="R5" i="124"/>
  <c r="AU5" i="124"/>
  <c r="R38" i="124"/>
  <c r="K39" i="124"/>
  <c r="Z40" i="124"/>
  <c r="AM48" i="124"/>
  <c r="Z49" i="124"/>
  <c r="K60" i="124"/>
  <c r="AO5" i="125"/>
  <c r="AM6" i="125"/>
  <c r="M9" i="125"/>
  <c r="Z37" i="122"/>
  <c r="BB37" i="122"/>
  <c r="L47" i="122"/>
  <c r="AF47" i="122"/>
  <c r="AV47" i="122"/>
  <c r="Z49" i="122"/>
  <c r="AT49" i="122"/>
  <c r="Y50" i="122"/>
  <c r="AV50" i="122"/>
  <c r="L59" i="122"/>
  <c r="AF59" i="122"/>
  <c r="AV59" i="122"/>
  <c r="K60" i="122"/>
  <c r="AA60" i="122"/>
  <c r="AU60" i="122"/>
  <c r="Z61" i="122"/>
  <c r="AT61" i="122"/>
  <c r="Y62" i="122"/>
  <c r="AO62" i="122"/>
  <c r="L64" i="122"/>
  <c r="AH64" i="122"/>
  <c r="Z5" i="123"/>
  <c r="AT5" i="123"/>
  <c r="K6" i="123"/>
  <c r="AA6" i="123"/>
  <c r="L7" i="123"/>
  <c r="AF7" i="123"/>
  <c r="K10" i="123"/>
  <c r="K23" i="123"/>
  <c r="Z33" i="123"/>
  <c r="AT33" i="123"/>
  <c r="S36" i="123"/>
  <c r="AM36" i="123"/>
  <c r="L48" i="123"/>
  <c r="AM48" i="123"/>
  <c r="T50" i="123"/>
  <c r="BB50" i="123"/>
  <c r="Z51" i="123"/>
  <c r="S5" i="124"/>
  <c r="Z19" i="124"/>
  <c r="Z20" i="124"/>
  <c r="AV33" i="124"/>
  <c r="AF33" i="124"/>
  <c r="L33" i="124"/>
  <c r="AO33" i="124"/>
  <c r="Y33" i="124"/>
  <c r="AN33" i="124"/>
  <c r="T33" i="124"/>
  <c r="AH33" i="124"/>
  <c r="AU34" i="124"/>
  <c r="AA34" i="124"/>
  <c r="K34" i="124"/>
  <c r="AN34" i="124"/>
  <c r="T34" i="124"/>
  <c r="BC34" i="124"/>
  <c r="AM34" i="124"/>
  <c r="S34" i="124"/>
  <c r="AH34" i="124"/>
  <c r="Z36" i="124"/>
  <c r="BC36" i="124"/>
  <c r="AN37" i="124"/>
  <c r="AA38" i="124"/>
  <c r="AA39" i="124"/>
  <c r="AN40" i="124"/>
  <c r="AT48" i="124"/>
  <c r="AH49" i="124"/>
  <c r="M52" i="124"/>
  <c r="L52" i="124"/>
  <c r="K52" i="124"/>
  <c r="S60" i="124"/>
  <c r="AN61" i="124"/>
  <c r="T61" i="124"/>
  <c r="BC61" i="124"/>
  <c r="AM61" i="124"/>
  <c r="S61" i="124"/>
  <c r="BA61" i="124"/>
  <c r="AG61" i="124"/>
  <c r="M61" i="124"/>
  <c r="AV61" i="124"/>
  <c r="AF61" i="124"/>
  <c r="L61" i="124"/>
  <c r="AU61" i="124"/>
  <c r="AA61" i="124"/>
  <c r="K61" i="124"/>
  <c r="AT5" i="125"/>
  <c r="R9" i="125"/>
  <c r="K37" i="122"/>
  <c r="AA37" i="122"/>
  <c r="M47" i="122"/>
  <c r="AG47" i="122"/>
  <c r="BA47" i="122"/>
  <c r="K49" i="122"/>
  <c r="AA49" i="122"/>
  <c r="Z50" i="122"/>
  <c r="M59" i="122"/>
  <c r="AG59" i="122"/>
  <c r="BA59" i="122"/>
  <c r="L60" i="122"/>
  <c r="AF60" i="122"/>
  <c r="AV60" i="122"/>
  <c r="K61" i="122"/>
  <c r="AA61" i="122"/>
  <c r="Z62" i="122"/>
  <c r="AT62" i="122"/>
  <c r="M64" i="122"/>
  <c r="AN64" i="122"/>
  <c r="K5" i="123"/>
  <c r="AA5" i="123"/>
  <c r="L6" i="123"/>
  <c r="AF6" i="123"/>
  <c r="M7" i="123"/>
  <c r="AG7" i="123"/>
  <c r="L10" i="123"/>
  <c r="L23" i="123"/>
  <c r="K33" i="123"/>
  <c r="AA33" i="123"/>
  <c r="Z34" i="123"/>
  <c r="AT34" i="123"/>
  <c r="T36" i="123"/>
  <c r="AN36" i="123"/>
  <c r="R48" i="123"/>
  <c r="AN48" i="123"/>
  <c r="AV49" i="123"/>
  <c r="AF49" i="123"/>
  <c r="L49" i="123"/>
  <c r="AN49" i="123"/>
  <c r="T49" i="123"/>
  <c r="AG49" i="123"/>
  <c r="BC49" i="123"/>
  <c r="Y50" i="123"/>
  <c r="AV61" i="123"/>
  <c r="AF61" i="123"/>
  <c r="L61" i="123"/>
  <c r="AO61" i="123"/>
  <c r="Y61" i="123"/>
  <c r="AN61" i="123"/>
  <c r="T61" i="123"/>
  <c r="AH61" i="123"/>
  <c r="AU62" i="123"/>
  <c r="AA62" i="123"/>
  <c r="K62" i="123"/>
  <c r="AN62" i="123"/>
  <c r="T62" i="123"/>
  <c r="BC62" i="123"/>
  <c r="AM62" i="123"/>
  <c r="S62" i="123"/>
  <c r="AH62" i="123"/>
  <c r="L65" i="123"/>
  <c r="Z5" i="124"/>
  <c r="AG19" i="124"/>
  <c r="T21" i="124"/>
  <c r="AG21" i="124"/>
  <c r="M21" i="124"/>
  <c r="AF21" i="124"/>
  <c r="L21" i="124"/>
  <c r="K33" i="124"/>
  <c r="AM33" i="124"/>
  <c r="L34" i="124"/>
  <c r="AO34" i="124"/>
  <c r="AA36" i="124"/>
  <c r="AG38" i="124"/>
  <c r="AG39" i="124"/>
  <c r="AO40" i="124"/>
  <c r="AO49" i="124"/>
  <c r="Z60" i="124"/>
  <c r="R61" i="124"/>
  <c r="Z50" i="123"/>
  <c r="AA5" i="124"/>
  <c r="AN38" i="124"/>
  <c r="AO48" i="124"/>
  <c r="Y48" i="124"/>
  <c r="AN48" i="124"/>
  <c r="T48" i="124"/>
  <c r="BB48" i="124"/>
  <c r="AH48" i="124"/>
  <c r="R48" i="124"/>
  <c r="BA48" i="124"/>
  <c r="AG48" i="124"/>
  <c r="M48" i="124"/>
  <c r="AV48" i="124"/>
  <c r="AF48" i="124"/>
  <c r="L48" i="124"/>
  <c r="BC48" i="124"/>
  <c r="AT49" i="124"/>
  <c r="AN5" i="125"/>
  <c r="T5" i="125"/>
  <c r="AM5" i="125"/>
  <c r="S5" i="125"/>
  <c r="AG5" i="125"/>
  <c r="M5" i="125"/>
  <c r="AV5" i="125"/>
  <c r="AF5" i="125"/>
  <c r="L5" i="125"/>
  <c r="AU5" i="125"/>
  <c r="AA5" i="125"/>
  <c r="K5" i="125"/>
  <c r="AO6" i="125"/>
  <c r="Y6" i="125"/>
  <c r="AN6" i="125"/>
  <c r="T6" i="125"/>
  <c r="AH6" i="125"/>
  <c r="R6" i="125"/>
  <c r="AG6" i="125"/>
  <c r="M6" i="125"/>
  <c r="AF6" i="125"/>
  <c r="L6" i="125"/>
  <c r="AN33" i="125"/>
  <c r="T33" i="125"/>
  <c r="BA33" i="125"/>
  <c r="AG33" i="125"/>
  <c r="M33" i="125"/>
  <c r="AV33" i="125"/>
  <c r="AF33" i="125"/>
  <c r="L33" i="125"/>
  <c r="AU33" i="125"/>
  <c r="AA33" i="125"/>
  <c r="K33" i="125"/>
  <c r="AO33" i="125"/>
  <c r="AM33" i="125"/>
  <c r="AH33" i="125"/>
  <c r="Z33" i="125"/>
  <c r="Y33" i="125"/>
  <c r="BC33" i="125"/>
  <c r="S33" i="125"/>
  <c r="BB33" i="125"/>
  <c r="R33" i="125"/>
  <c r="S47" i="122"/>
  <c r="AM47" i="122"/>
  <c r="S59" i="122"/>
  <c r="AM59" i="122"/>
  <c r="R60" i="122"/>
  <c r="AH60" i="122"/>
  <c r="S64" i="122"/>
  <c r="R6" i="123"/>
  <c r="AH6" i="123"/>
  <c r="S7" i="123"/>
  <c r="R23" i="123"/>
  <c r="AO36" i="123"/>
  <c r="Z36" i="123"/>
  <c r="AU36" i="123"/>
  <c r="T48" i="123"/>
  <c r="AU48" i="123"/>
  <c r="AU51" i="123"/>
  <c r="S51" i="123"/>
  <c r="AG51" i="123"/>
  <c r="K51" i="123"/>
  <c r="AN51" i="123"/>
  <c r="T9" i="124"/>
  <c r="M9" i="124"/>
  <c r="L9" i="124"/>
  <c r="AM19" i="124"/>
  <c r="S19" i="124"/>
  <c r="AV19" i="124"/>
  <c r="AF19" i="124"/>
  <c r="L19" i="124"/>
  <c r="AU19" i="124"/>
  <c r="AA19" i="124"/>
  <c r="K19" i="124"/>
  <c r="AN19" i="124"/>
  <c r="AM20" i="124"/>
  <c r="S20" i="124"/>
  <c r="AF20" i="124"/>
  <c r="L20" i="124"/>
  <c r="AA20" i="124"/>
  <c r="K20" i="124"/>
  <c r="AN20" i="124"/>
  <c r="AO36" i="124"/>
  <c r="Y36" i="124"/>
  <c r="BB36" i="124"/>
  <c r="AH36" i="124"/>
  <c r="R36" i="124"/>
  <c r="BA36" i="124"/>
  <c r="AG36" i="124"/>
  <c r="M36" i="124"/>
  <c r="AM36" i="124"/>
  <c r="AU37" i="124"/>
  <c r="T37" i="124"/>
  <c r="AH37" i="124"/>
  <c r="M37" i="124"/>
  <c r="AG37" i="124"/>
  <c r="L37" i="124"/>
  <c r="BC37" i="124"/>
  <c r="AA37" i="124"/>
  <c r="K37" i="124"/>
  <c r="BB37" i="124"/>
  <c r="AO39" i="124"/>
  <c r="BB40" i="124"/>
  <c r="K48" i="124"/>
  <c r="AM60" i="124"/>
  <c r="R5" i="125"/>
  <c r="K6" i="125"/>
  <c r="AT33" i="125"/>
  <c r="BC50" i="123"/>
  <c r="AA50" i="123"/>
  <c r="K50" i="123"/>
  <c r="AO50" i="123"/>
  <c r="S50" i="123"/>
  <c r="AH50" i="123"/>
  <c r="AV5" i="124"/>
  <c r="AF5" i="124"/>
  <c r="L5" i="124"/>
  <c r="AO5" i="124"/>
  <c r="Y5" i="124"/>
  <c r="AN5" i="124"/>
  <c r="T5" i="124"/>
  <c r="AH5" i="124"/>
  <c r="AH38" i="124"/>
  <c r="L38" i="124"/>
  <c r="BB38" i="124"/>
  <c r="Z38" i="124"/>
  <c r="AV38" i="124"/>
  <c r="T38" i="124"/>
  <c r="AU38" i="124"/>
  <c r="S38" i="124"/>
  <c r="BC38" i="124"/>
  <c r="AN49" i="124"/>
  <c r="T49" i="124"/>
  <c r="BC49" i="124"/>
  <c r="AM49" i="124"/>
  <c r="S49" i="124"/>
  <c r="BA49" i="124"/>
  <c r="AG49" i="124"/>
  <c r="M49" i="124"/>
  <c r="AV49" i="124"/>
  <c r="AF49" i="124"/>
  <c r="L49" i="124"/>
  <c r="AU49" i="124"/>
  <c r="AA49" i="124"/>
  <c r="K49" i="124"/>
  <c r="Y5" i="125"/>
  <c r="S6" i="125"/>
  <c r="AO48" i="126"/>
  <c r="BB48" i="126"/>
  <c r="AH48" i="126"/>
  <c r="R48" i="126"/>
  <c r="AV48" i="126"/>
  <c r="AF48" i="126"/>
  <c r="L48" i="126"/>
  <c r="AA48" i="126"/>
  <c r="BA48" i="126"/>
  <c r="Y48" i="126"/>
  <c r="AU48" i="126"/>
  <c r="T48" i="126"/>
  <c r="AT48" i="126"/>
  <c r="S48" i="126"/>
  <c r="AN48" i="126"/>
  <c r="M48" i="126"/>
  <c r="AM48" i="126"/>
  <c r="K48" i="126"/>
  <c r="BC48" i="126"/>
  <c r="AG48" i="126"/>
  <c r="Z48" i="126"/>
  <c r="R46" i="124"/>
  <c r="AH46" i="124"/>
  <c r="BB46" i="124"/>
  <c r="Z50" i="124"/>
  <c r="BB50" i="124"/>
  <c r="R51" i="124"/>
  <c r="AO51" i="124"/>
  <c r="Z62" i="124"/>
  <c r="AT62" i="124"/>
  <c r="R8" i="125"/>
  <c r="AT62" i="125"/>
  <c r="Z34" i="126"/>
  <c r="AN39" i="126"/>
  <c r="AN5" i="127"/>
  <c r="T5" i="127"/>
  <c r="AH5" i="127"/>
  <c r="R5" i="127"/>
  <c r="AG5" i="127"/>
  <c r="M5" i="127"/>
  <c r="AV5" i="127"/>
  <c r="AF5" i="127"/>
  <c r="L5" i="127"/>
  <c r="AU5" i="127"/>
  <c r="AA5" i="127"/>
  <c r="K5" i="127"/>
  <c r="S5" i="127"/>
  <c r="AT5" i="127"/>
  <c r="AO5" i="127"/>
  <c r="AM5" i="127"/>
  <c r="Z5" i="127"/>
  <c r="Z47" i="123"/>
  <c r="AT47" i="123"/>
  <c r="Z59" i="123"/>
  <c r="AT59" i="123"/>
  <c r="Y60" i="123"/>
  <c r="AO60" i="123"/>
  <c r="R63" i="123"/>
  <c r="AN63" i="123"/>
  <c r="AA64" i="123"/>
  <c r="BC64" i="123"/>
  <c r="Y6" i="124"/>
  <c r="AO6" i="124"/>
  <c r="Z7" i="124"/>
  <c r="R22" i="124"/>
  <c r="R35" i="124"/>
  <c r="AH35" i="124"/>
  <c r="BB35" i="124"/>
  <c r="S46" i="124"/>
  <c r="AM46" i="124"/>
  <c r="BC46" i="124"/>
  <c r="R47" i="124"/>
  <c r="AH47" i="124"/>
  <c r="BB47" i="124"/>
  <c r="K50" i="124"/>
  <c r="AA50" i="124"/>
  <c r="BC50" i="124"/>
  <c r="S51" i="124"/>
  <c r="AU51" i="124"/>
  <c r="R59" i="124"/>
  <c r="AH59" i="124"/>
  <c r="BB59" i="124"/>
  <c r="K62" i="124"/>
  <c r="AA62" i="124"/>
  <c r="AU62" i="124"/>
  <c r="Z63" i="124"/>
  <c r="BB63" i="124"/>
  <c r="R64" i="124"/>
  <c r="AO64" i="124"/>
  <c r="K65" i="124"/>
  <c r="R7" i="125"/>
  <c r="AH7" i="125"/>
  <c r="S8" i="125"/>
  <c r="AA19" i="125"/>
  <c r="T20" i="125"/>
  <c r="M23" i="125"/>
  <c r="L23" i="125"/>
  <c r="BC50" i="125"/>
  <c r="AA50" i="125"/>
  <c r="K50" i="125"/>
  <c r="AV50" i="125"/>
  <c r="Y50" i="125"/>
  <c r="AU50" i="125"/>
  <c r="T50" i="125"/>
  <c r="AO50" i="125"/>
  <c r="S50" i="125"/>
  <c r="AN50" i="125"/>
  <c r="R50" i="125"/>
  <c r="AH50" i="125"/>
  <c r="M50" i="125"/>
  <c r="AV62" i="125"/>
  <c r="AF34" i="126"/>
  <c r="Y5" i="127"/>
  <c r="Z60" i="123"/>
  <c r="AT60" i="123"/>
  <c r="Z6" i="124"/>
  <c r="T46" i="124"/>
  <c r="AN46" i="124"/>
  <c r="L50" i="124"/>
  <c r="AG50" i="124"/>
  <c r="T51" i="124"/>
  <c r="AV51" i="124"/>
  <c r="L62" i="124"/>
  <c r="AF62" i="124"/>
  <c r="AV62" i="124"/>
  <c r="T8" i="125"/>
  <c r="AM19" i="125"/>
  <c r="S19" i="125"/>
  <c r="AH19" i="125"/>
  <c r="R19" i="125"/>
  <c r="AF19" i="125"/>
  <c r="AG37" i="125"/>
  <c r="L37" i="125"/>
  <c r="AV37" i="125"/>
  <c r="Y37" i="125"/>
  <c r="AU37" i="125"/>
  <c r="T37" i="125"/>
  <c r="AO37" i="125"/>
  <c r="S37" i="125"/>
  <c r="BB37" i="125"/>
  <c r="AT34" i="126"/>
  <c r="AO36" i="126"/>
  <c r="Y36" i="126"/>
  <c r="BC36" i="126"/>
  <c r="AM36" i="126"/>
  <c r="S36" i="126"/>
  <c r="BB36" i="126"/>
  <c r="AH36" i="126"/>
  <c r="R36" i="126"/>
  <c r="BA36" i="126"/>
  <c r="AG36" i="126"/>
  <c r="M36" i="126"/>
  <c r="AV36" i="126"/>
  <c r="AF36" i="126"/>
  <c r="L36" i="126"/>
  <c r="AU36" i="126"/>
  <c r="AA36" i="126"/>
  <c r="K36" i="126"/>
  <c r="AH40" i="126"/>
  <c r="BC40" i="126"/>
  <c r="AA40" i="126"/>
  <c r="BB40" i="126"/>
  <c r="AU40" i="126"/>
  <c r="AO40" i="126"/>
  <c r="AN40" i="126"/>
  <c r="AG40" i="126"/>
  <c r="Z40" i="126"/>
  <c r="AO6" i="127"/>
  <c r="Y6" i="127"/>
  <c r="AM6" i="127"/>
  <c r="S6" i="127"/>
  <c r="AH6" i="127"/>
  <c r="R6" i="127"/>
  <c r="AG6" i="127"/>
  <c r="M6" i="127"/>
  <c r="AF6" i="127"/>
  <c r="L6" i="127"/>
  <c r="K6" i="127"/>
  <c r="AN6" i="127"/>
  <c r="AA6" i="127"/>
  <c r="Z6" i="127"/>
  <c r="T6" i="127"/>
  <c r="AV34" i="126"/>
  <c r="AA8" i="127"/>
  <c r="K8" i="127"/>
  <c r="Y8" i="127"/>
  <c r="T8" i="127"/>
  <c r="S8" i="127"/>
  <c r="R8" i="127"/>
  <c r="L8" i="127"/>
  <c r="Z8" i="127"/>
  <c r="M8" i="127"/>
  <c r="Z46" i="124"/>
  <c r="AT46" i="124"/>
  <c r="AA51" i="124"/>
  <c r="BC51" i="124"/>
  <c r="R62" i="124"/>
  <c r="AH62" i="124"/>
  <c r="BB62" i="124"/>
  <c r="Z8" i="125"/>
  <c r="AU62" i="125"/>
  <c r="AA62" i="125"/>
  <c r="K62" i="125"/>
  <c r="AO62" i="125"/>
  <c r="Y62" i="125"/>
  <c r="AN62" i="125"/>
  <c r="T62" i="125"/>
  <c r="BC62" i="125"/>
  <c r="AM62" i="125"/>
  <c r="S62" i="125"/>
  <c r="BB62" i="125"/>
  <c r="AH62" i="125"/>
  <c r="R62" i="125"/>
  <c r="BA62" i="125"/>
  <c r="AG62" i="125"/>
  <c r="M62" i="125"/>
  <c r="M24" i="126"/>
  <c r="L24" i="126"/>
  <c r="K24" i="126"/>
  <c r="AG51" i="126"/>
  <c r="K51" i="126"/>
  <c r="BB51" i="126"/>
  <c r="Z51" i="126"/>
  <c r="AV51" i="126"/>
  <c r="T51" i="126"/>
  <c r="AU51" i="126"/>
  <c r="S51" i="126"/>
  <c r="AO51" i="126"/>
  <c r="R51" i="126"/>
  <c r="AN51" i="126"/>
  <c r="AH51" i="126"/>
  <c r="AA51" i="126"/>
  <c r="M51" i="126"/>
  <c r="L51" i="126"/>
  <c r="R59" i="123"/>
  <c r="AH59" i="123"/>
  <c r="M60" i="123"/>
  <c r="AG60" i="123"/>
  <c r="Z63" i="123"/>
  <c r="R64" i="123"/>
  <c r="M6" i="124"/>
  <c r="AG6" i="124"/>
  <c r="R7" i="124"/>
  <c r="AH7" i="124"/>
  <c r="M10" i="124"/>
  <c r="Z22" i="124"/>
  <c r="M23" i="124"/>
  <c r="Z35" i="124"/>
  <c r="AT35" i="124"/>
  <c r="K46" i="124"/>
  <c r="AA46" i="124"/>
  <c r="Z47" i="124"/>
  <c r="AT47" i="124"/>
  <c r="S50" i="124"/>
  <c r="K51" i="124"/>
  <c r="AG51" i="124"/>
  <c r="Z59" i="124"/>
  <c r="AT59" i="124"/>
  <c r="S62" i="124"/>
  <c r="AM62" i="124"/>
  <c r="R63" i="124"/>
  <c r="AA64" i="124"/>
  <c r="Z7" i="125"/>
  <c r="K8" i="125"/>
  <c r="AA8" i="125"/>
  <c r="M19" i="125"/>
  <c r="AO19" i="125"/>
  <c r="AM20" i="125"/>
  <c r="S20" i="125"/>
  <c r="AH20" i="125"/>
  <c r="R20" i="125"/>
  <c r="AF20" i="125"/>
  <c r="R37" i="125"/>
  <c r="AV38" i="125"/>
  <c r="T38" i="125"/>
  <c r="AN38" i="125"/>
  <c r="M38" i="125"/>
  <c r="AH38" i="125"/>
  <c r="L38" i="125"/>
  <c r="AG38" i="125"/>
  <c r="K38" i="125"/>
  <c r="BC38" i="125"/>
  <c r="L62" i="125"/>
  <c r="K65" i="125"/>
  <c r="M65" i="125"/>
  <c r="AN36" i="126"/>
  <c r="BC51" i="126"/>
  <c r="AU34" i="126"/>
  <c r="AA34" i="126"/>
  <c r="K34" i="126"/>
  <c r="AO34" i="126"/>
  <c r="Y34" i="126"/>
  <c r="AN34" i="126"/>
  <c r="T34" i="126"/>
  <c r="BC34" i="126"/>
  <c r="AM34" i="126"/>
  <c r="S34" i="126"/>
  <c r="BB34" i="126"/>
  <c r="AH34" i="126"/>
  <c r="R34" i="126"/>
  <c r="BA34" i="126"/>
  <c r="AG34" i="126"/>
  <c r="M34" i="126"/>
  <c r="AH39" i="126"/>
  <c r="BC39" i="126"/>
  <c r="AA39" i="126"/>
  <c r="BB39" i="126"/>
  <c r="Z39" i="126"/>
  <c r="AV39" i="126"/>
  <c r="M39" i="126"/>
  <c r="AU39" i="126"/>
  <c r="L39" i="126"/>
  <c r="AO39" i="126"/>
  <c r="K39" i="126"/>
  <c r="M52" i="126"/>
  <c r="L52" i="126"/>
  <c r="K52" i="126"/>
  <c r="M19" i="127"/>
  <c r="AA20" i="127"/>
  <c r="K20" i="127"/>
  <c r="AO20" i="127"/>
  <c r="Y20" i="127"/>
  <c r="AN20" i="127"/>
  <c r="T20" i="127"/>
  <c r="AM20" i="127"/>
  <c r="S20" i="127"/>
  <c r="AH20" i="127"/>
  <c r="R20" i="127"/>
  <c r="M24" i="127"/>
  <c r="L24" i="127"/>
  <c r="AO38" i="127"/>
  <c r="AN48" i="127"/>
  <c r="T48" i="127"/>
  <c r="BB48" i="127"/>
  <c r="AH48" i="127"/>
  <c r="R48" i="127"/>
  <c r="BA48" i="127"/>
  <c r="AG48" i="127"/>
  <c r="M48" i="127"/>
  <c r="AO48" i="127"/>
  <c r="Y48" i="127"/>
  <c r="AF48" i="127"/>
  <c r="Z48" i="127"/>
  <c r="BC48" i="127"/>
  <c r="S48" i="127"/>
  <c r="AV48" i="127"/>
  <c r="L48" i="127"/>
  <c r="AU48" i="127"/>
  <c r="K48" i="127"/>
  <c r="BB62" i="127"/>
  <c r="AH62" i="127"/>
  <c r="R62" i="127"/>
  <c r="AV62" i="127"/>
  <c r="AF62" i="127"/>
  <c r="L62" i="127"/>
  <c r="AU62" i="127"/>
  <c r="AA62" i="127"/>
  <c r="K62" i="127"/>
  <c r="AO62" i="127"/>
  <c r="Y62" i="127"/>
  <c r="AN62" i="127"/>
  <c r="T62" i="127"/>
  <c r="BC62" i="127"/>
  <c r="AM62" i="127"/>
  <c r="S62" i="127"/>
  <c r="M62" i="127"/>
  <c r="BA62" i="127"/>
  <c r="AT62" i="127"/>
  <c r="R49" i="125"/>
  <c r="AH49" i="125"/>
  <c r="BB49" i="125"/>
  <c r="R61" i="125"/>
  <c r="AH61" i="125"/>
  <c r="BB61" i="125"/>
  <c r="R5" i="126"/>
  <c r="AH5" i="126"/>
  <c r="Z21" i="126"/>
  <c r="R33" i="126"/>
  <c r="AH33" i="126"/>
  <c r="BB33" i="126"/>
  <c r="Z37" i="126"/>
  <c r="BB37" i="126"/>
  <c r="R38" i="126"/>
  <c r="AO38" i="126"/>
  <c r="T47" i="126"/>
  <c r="AT47" i="126"/>
  <c r="AN49" i="126"/>
  <c r="T49" i="126"/>
  <c r="BA49" i="126"/>
  <c r="AG49" i="126"/>
  <c r="M49" i="126"/>
  <c r="AU49" i="126"/>
  <c r="AA49" i="126"/>
  <c r="K49" i="126"/>
  <c r="AM49" i="126"/>
  <c r="AM61" i="126"/>
  <c r="M10" i="127"/>
  <c r="L10" i="127"/>
  <c r="Z19" i="127"/>
  <c r="L20" i="127"/>
  <c r="K24" i="127"/>
  <c r="AN36" i="127"/>
  <c r="T36" i="127"/>
  <c r="BA36" i="127"/>
  <c r="AG36" i="127"/>
  <c r="M36" i="127"/>
  <c r="AH36" i="127"/>
  <c r="K36" i="127"/>
  <c r="BB36" i="127"/>
  <c r="AA36" i="127"/>
  <c r="AV36" i="127"/>
  <c r="Z36" i="127"/>
  <c r="AU36" i="127"/>
  <c r="Y36" i="127"/>
  <c r="AT36" i="127"/>
  <c r="S36" i="127"/>
  <c r="AO37" i="127"/>
  <c r="S37" i="127"/>
  <c r="AG37" i="127"/>
  <c r="L37" i="127"/>
  <c r="Z37" i="127"/>
  <c r="BB37" i="127"/>
  <c r="T37" i="127"/>
  <c r="AV37" i="127"/>
  <c r="R37" i="127"/>
  <c r="AU37" i="127"/>
  <c r="M37" i="127"/>
  <c r="AN37" i="127"/>
  <c r="K37" i="127"/>
  <c r="AA48" i="127"/>
  <c r="Z62" i="127"/>
  <c r="Y22" i="125"/>
  <c r="Z34" i="125"/>
  <c r="AT34" i="125"/>
  <c r="Y35" i="125"/>
  <c r="AO35" i="125"/>
  <c r="T36" i="125"/>
  <c r="AN36" i="125"/>
  <c r="AG39" i="125"/>
  <c r="AO40" i="125"/>
  <c r="Z46" i="125"/>
  <c r="AT46" i="125"/>
  <c r="Y47" i="125"/>
  <c r="AO47" i="125"/>
  <c r="T48" i="125"/>
  <c r="AN48" i="125"/>
  <c r="S49" i="125"/>
  <c r="AM49" i="125"/>
  <c r="BC49" i="125"/>
  <c r="AA51" i="125"/>
  <c r="BC51" i="125"/>
  <c r="Y59" i="125"/>
  <c r="AO59" i="125"/>
  <c r="T60" i="125"/>
  <c r="AN60" i="125"/>
  <c r="S61" i="125"/>
  <c r="AM61" i="125"/>
  <c r="BC61" i="125"/>
  <c r="M63" i="125"/>
  <c r="AH63" i="125"/>
  <c r="Z64" i="125"/>
  <c r="BB64" i="125"/>
  <c r="S5" i="126"/>
  <c r="AM5" i="126"/>
  <c r="T6" i="126"/>
  <c r="AN6" i="126"/>
  <c r="Y7" i="126"/>
  <c r="Z8" i="126"/>
  <c r="K9" i="126"/>
  <c r="Z19" i="126"/>
  <c r="AT19" i="126"/>
  <c r="Z20" i="126"/>
  <c r="K21" i="126"/>
  <c r="AA21" i="126"/>
  <c r="M22" i="126"/>
  <c r="T23" i="126"/>
  <c r="S33" i="126"/>
  <c r="AM33" i="126"/>
  <c r="BC33" i="126"/>
  <c r="M35" i="126"/>
  <c r="AG35" i="126"/>
  <c r="BA35" i="126"/>
  <c r="K37" i="126"/>
  <c r="AA37" i="126"/>
  <c r="BC37" i="126"/>
  <c r="S38" i="126"/>
  <c r="AU38" i="126"/>
  <c r="AN46" i="126"/>
  <c r="T46" i="126"/>
  <c r="BB46" i="126"/>
  <c r="AH46" i="126"/>
  <c r="R46" i="126"/>
  <c r="AF46" i="126"/>
  <c r="BC46" i="126"/>
  <c r="Y47" i="126"/>
  <c r="AU47" i="126"/>
  <c r="L49" i="126"/>
  <c r="AO49" i="126"/>
  <c r="AO61" i="126"/>
  <c r="K10" i="127"/>
  <c r="AF19" i="127"/>
  <c r="M20" i="127"/>
  <c r="L36" i="127"/>
  <c r="Y37" i="127"/>
  <c r="AG39" i="127"/>
  <c r="BB39" i="127"/>
  <c r="Z39" i="127"/>
  <c r="AV39" i="127"/>
  <c r="M39" i="127"/>
  <c r="AH39" i="127"/>
  <c r="AU39" i="127"/>
  <c r="AN39" i="127"/>
  <c r="AA39" i="127"/>
  <c r="L39" i="127"/>
  <c r="K39" i="127"/>
  <c r="AM48" i="127"/>
  <c r="AG62" i="127"/>
  <c r="Z22" i="125"/>
  <c r="K34" i="125"/>
  <c r="AA34" i="125"/>
  <c r="Z35" i="125"/>
  <c r="AT35" i="125"/>
  <c r="Y36" i="125"/>
  <c r="AO36" i="125"/>
  <c r="AH39" i="125"/>
  <c r="AU40" i="125"/>
  <c r="K46" i="125"/>
  <c r="AA46" i="125"/>
  <c r="Z47" i="125"/>
  <c r="AT47" i="125"/>
  <c r="Y48" i="125"/>
  <c r="AO48" i="125"/>
  <c r="T49" i="125"/>
  <c r="AN49" i="125"/>
  <c r="K51" i="125"/>
  <c r="AG51" i="125"/>
  <c r="Z59" i="125"/>
  <c r="AT59" i="125"/>
  <c r="Y60" i="125"/>
  <c r="AO60" i="125"/>
  <c r="T61" i="125"/>
  <c r="AN61" i="125"/>
  <c r="R63" i="125"/>
  <c r="AN63" i="125"/>
  <c r="AA64" i="125"/>
  <c r="T5" i="126"/>
  <c r="AN5" i="126"/>
  <c r="Y6" i="126"/>
  <c r="AO6" i="126"/>
  <c r="Z7" i="126"/>
  <c r="K8" i="126"/>
  <c r="AA8" i="126"/>
  <c r="L9" i="126"/>
  <c r="K19" i="126"/>
  <c r="AA19" i="126"/>
  <c r="K20" i="126"/>
  <c r="AA20" i="126"/>
  <c r="L21" i="126"/>
  <c r="AF21" i="126"/>
  <c r="R22" i="126"/>
  <c r="T33" i="126"/>
  <c r="AN33" i="126"/>
  <c r="R35" i="126"/>
  <c r="AH35" i="126"/>
  <c r="BB35" i="126"/>
  <c r="L37" i="126"/>
  <c r="AG37" i="126"/>
  <c r="T38" i="126"/>
  <c r="AV38" i="126"/>
  <c r="K46" i="126"/>
  <c r="AG46" i="126"/>
  <c r="Z47" i="126"/>
  <c r="AV47" i="126"/>
  <c r="R49" i="126"/>
  <c r="AT49" i="126"/>
  <c r="AO60" i="126"/>
  <c r="Y60" i="126"/>
  <c r="BC60" i="126"/>
  <c r="AM60" i="126"/>
  <c r="S60" i="126"/>
  <c r="BB60" i="126"/>
  <c r="AH60" i="126"/>
  <c r="R60" i="126"/>
  <c r="BA60" i="126"/>
  <c r="AG60" i="126"/>
  <c r="M60" i="126"/>
  <c r="AV60" i="126"/>
  <c r="AF60" i="126"/>
  <c r="L60" i="126"/>
  <c r="AT61" i="126"/>
  <c r="AG19" i="127"/>
  <c r="Z20" i="127"/>
  <c r="L23" i="127"/>
  <c r="S23" i="127"/>
  <c r="R23" i="127"/>
  <c r="M23" i="127"/>
  <c r="K23" i="127"/>
  <c r="R36" i="127"/>
  <c r="AA37" i="127"/>
  <c r="AO39" i="127"/>
  <c r="AT48" i="127"/>
  <c r="Z36" i="125"/>
  <c r="AT36" i="125"/>
  <c r="Z48" i="125"/>
  <c r="AT48" i="125"/>
  <c r="Y49" i="125"/>
  <c r="AO49" i="125"/>
  <c r="Z60" i="125"/>
  <c r="AT60" i="125"/>
  <c r="Y61" i="125"/>
  <c r="AO61" i="125"/>
  <c r="S63" i="125"/>
  <c r="AO63" i="125"/>
  <c r="Y5" i="126"/>
  <c r="AO5" i="126"/>
  <c r="Z6" i="126"/>
  <c r="M9" i="126"/>
  <c r="M21" i="126"/>
  <c r="AG21" i="126"/>
  <c r="S22" i="126"/>
  <c r="Y33" i="126"/>
  <c r="AO33" i="126"/>
  <c r="S35" i="126"/>
  <c r="AM35" i="126"/>
  <c r="BC35" i="126"/>
  <c r="M37" i="126"/>
  <c r="AH37" i="126"/>
  <c r="Z38" i="126"/>
  <c r="BB38" i="126"/>
  <c r="L46" i="126"/>
  <c r="AM46" i="126"/>
  <c r="AA47" i="126"/>
  <c r="S49" i="126"/>
  <c r="AV49" i="126"/>
  <c r="K60" i="126"/>
  <c r="AT19" i="127"/>
  <c r="AF20" i="127"/>
  <c r="Y22" i="127"/>
  <c r="R22" i="127"/>
  <c r="Z22" i="127"/>
  <c r="S22" i="127"/>
  <c r="M22" i="127"/>
  <c r="L22" i="127"/>
  <c r="K22" i="127"/>
  <c r="T23" i="127"/>
  <c r="AF36" i="127"/>
  <c r="AH37" i="127"/>
  <c r="BC39" i="127"/>
  <c r="BC49" i="127"/>
  <c r="AM49" i="127"/>
  <c r="S49" i="127"/>
  <c r="BA49" i="127"/>
  <c r="AG49" i="127"/>
  <c r="M49" i="127"/>
  <c r="AV49" i="127"/>
  <c r="AF49" i="127"/>
  <c r="L49" i="127"/>
  <c r="AN49" i="127"/>
  <c r="T49" i="127"/>
  <c r="AU49" i="127"/>
  <c r="K49" i="127"/>
  <c r="AO49" i="127"/>
  <c r="AH49" i="127"/>
  <c r="AA49" i="127"/>
  <c r="Z49" i="127"/>
  <c r="Z49" i="125"/>
  <c r="AT49" i="125"/>
  <c r="Z61" i="125"/>
  <c r="AT61" i="125"/>
  <c r="Z5" i="126"/>
  <c r="AT5" i="126"/>
  <c r="Z33" i="126"/>
  <c r="AT33" i="126"/>
  <c r="AA38" i="126"/>
  <c r="BC38" i="126"/>
  <c r="BC47" i="126"/>
  <c r="AM47" i="126"/>
  <c r="S47" i="126"/>
  <c r="BA47" i="126"/>
  <c r="AG47" i="126"/>
  <c r="M47" i="126"/>
  <c r="AF47" i="126"/>
  <c r="AN61" i="126"/>
  <c r="T61" i="126"/>
  <c r="BB61" i="126"/>
  <c r="AH61" i="126"/>
  <c r="R61" i="126"/>
  <c r="BA61" i="126"/>
  <c r="AG61" i="126"/>
  <c r="M61" i="126"/>
  <c r="AV61" i="126"/>
  <c r="AF61" i="126"/>
  <c r="L61" i="126"/>
  <c r="AU61" i="126"/>
  <c r="AA61" i="126"/>
  <c r="K61" i="126"/>
  <c r="AG20" i="127"/>
  <c r="AO40" i="127"/>
  <c r="AH40" i="127"/>
  <c r="AG40" i="127"/>
  <c r="AU40" i="127"/>
  <c r="BC40" i="127"/>
  <c r="AV40" i="127"/>
  <c r="AN40" i="127"/>
  <c r="AA40" i="127"/>
  <c r="Z40" i="127"/>
  <c r="AU19" i="127"/>
  <c r="AA19" i="127"/>
  <c r="K19" i="127"/>
  <c r="AO19" i="127"/>
  <c r="Y19" i="127"/>
  <c r="AN19" i="127"/>
  <c r="T19" i="127"/>
  <c r="AM19" i="127"/>
  <c r="S19" i="127"/>
  <c r="AH19" i="127"/>
  <c r="R19" i="127"/>
  <c r="AG38" i="127"/>
  <c r="K38" i="127"/>
  <c r="BB38" i="127"/>
  <c r="Z38" i="127"/>
  <c r="AV38" i="127"/>
  <c r="T38" i="127"/>
  <c r="AH38" i="127"/>
  <c r="L38" i="127"/>
  <c r="AU38" i="127"/>
  <c r="AN38" i="127"/>
  <c r="AA38" i="127"/>
  <c r="S38" i="127"/>
  <c r="R38" i="127"/>
  <c r="L49" i="125"/>
  <c r="AF49" i="125"/>
  <c r="L61" i="125"/>
  <c r="AF61" i="125"/>
  <c r="Z63" i="125"/>
  <c r="L5" i="126"/>
  <c r="AF5" i="126"/>
  <c r="T9" i="126"/>
  <c r="T21" i="126"/>
  <c r="Z22" i="126"/>
  <c r="L33" i="126"/>
  <c r="AF33" i="126"/>
  <c r="Z35" i="126"/>
  <c r="AT35" i="126"/>
  <c r="T37" i="126"/>
  <c r="L38" i="126"/>
  <c r="AH38" i="126"/>
  <c r="L47" i="126"/>
  <c r="AN47" i="126"/>
  <c r="Y61" i="126"/>
  <c r="L19" i="127"/>
  <c r="M38" i="127"/>
  <c r="Z50" i="126"/>
  <c r="BB50" i="126"/>
  <c r="M59" i="126"/>
  <c r="AG59" i="126"/>
  <c r="BA59" i="126"/>
  <c r="Z62" i="126"/>
  <c r="AT62" i="126"/>
  <c r="Y63" i="126"/>
  <c r="AV63" i="126"/>
  <c r="M64" i="126"/>
  <c r="AN64" i="126"/>
  <c r="M7" i="127"/>
  <c r="AG7" i="127"/>
  <c r="S9" i="127"/>
  <c r="S21" i="127"/>
  <c r="Y33" i="127"/>
  <c r="AV33" i="127"/>
  <c r="AA35" i="127"/>
  <c r="Z63" i="126"/>
  <c r="BB63" i="126"/>
  <c r="T21" i="127"/>
  <c r="Z33" i="127"/>
  <c r="BA33" i="127"/>
  <c r="AO35" i="127"/>
  <c r="Y35" i="127"/>
  <c r="BB35" i="127"/>
  <c r="AH35" i="127"/>
  <c r="R35" i="127"/>
  <c r="AF35" i="127"/>
  <c r="BC35" i="127"/>
  <c r="AN50" i="127"/>
  <c r="R50" i="127"/>
  <c r="AG50" i="127"/>
  <c r="L50" i="127"/>
  <c r="BC50" i="127"/>
  <c r="AA50" i="127"/>
  <c r="K50" i="127"/>
  <c r="AO50" i="127"/>
  <c r="S50" i="127"/>
  <c r="BB50" i="127"/>
  <c r="AA20" i="128"/>
  <c r="K20" i="128"/>
  <c r="AO20" i="128"/>
  <c r="Y20" i="128"/>
  <c r="AN20" i="128"/>
  <c r="T20" i="128"/>
  <c r="AH20" i="128"/>
  <c r="R20" i="128"/>
  <c r="AG20" i="128"/>
  <c r="M20" i="128"/>
  <c r="AF20" i="128"/>
  <c r="L20" i="128"/>
  <c r="L50" i="126"/>
  <c r="AG50" i="126"/>
  <c r="S59" i="126"/>
  <c r="AM59" i="126"/>
  <c r="BC59" i="126"/>
  <c r="L62" i="126"/>
  <c r="AF62" i="126"/>
  <c r="AV62" i="126"/>
  <c r="K63" i="126"/>
  <c r="AA63" i="126"/>
  <c r="BC63" i="126"/>
  <c r="S64" i="126"/>
  <c r="AU64" i="126"/>
  <c r="S7" i="127"/>
  <c r="Y21" i="127"/>
  <c r="AF33" i="127"/>
  <c r="K35" i="127"/>
  <c r="AG35" i="127"/>
  <c r="M50" i="127"/>
  <c r="M52" i="127"/>
  <c r="L52" i="127"/>
  <c r="S20" i="128"/>
  <c r="BC33" i="128"/>
  <c r="AM33" i="128"/>
  <c r="S33" i="128"/>
  <c r="BA33" i="128"/>
  <c r="AG33" i="128"/>
  <c r="M33" i="128"/>
  <c r="AH33" i="128"/>
  <c r="K33" i="128"/>
  <c r="BB33" i="128"/>
  <c r="AA33" i="128"/>
  <c r="AV33" i="128"/>
  <c r="Z33" i="128"/>
  <c r="AT33" i="128"/>
  <c r="T33" i="128"/>
  <c r="AO33" i="128"/>
  <c r="R33" i="128"/>
  <c r="AN33" i="128"/>
  <c r="L33" i="128"/>
  <c r="L63" i="126"/>
  <c r="AG63" i="126"/>
  <c r="Z21" i="127"/>
  <c r="AU33" i="127"/>
  <c r="AA33" i="127"/>
  <c r="K33" i="127"/>
  <c r="AN33" i="127"/>
  <c r="T33" i="127"/>
  <c r="AG33" i="127"/>
  <c r="BC33" i="127"/>
  <c r="AU19" i="128"/>
  <c r="AA19" i="128"/>
  <c r="K19" i="128"/>
  <c r="AO19" i="128"/>
  <c r="Y19" i="128"/>
  <c r="AN19" i="128"/>
  <c r="T19" i="128"/>
  <c r="AH19" i="128"/>
  <c r="R19" i="128"/>
  <c r="AG19" i="128"/>
  <c r="M19" i="128"/>
  <c r="AV19" i="128"/>
  <c r="AF19" i="128"/>
  <c r="L19" i="128"/>
  <c r="Z20" i="128"/>
  <c r="Y33" i="128"/>
  <c r="Z59" i="126"/>
  <c r="AT59" i="126"/>
  <c r="R63" i="126"/>
  <c r="AA64" i="126"/>
  <c r="Z7" i="127"/>
  <c r="L9" i="127"/>
  <c r="L21" i="127"/>
  <c r="AF21" i="127"/>
  <c r="M33" i="127"/>
  <c r="AM33" i="127"/>
  <c r="S35" i="127"/>
  <c r="AT35" i="127"/>
  <c r="Z50" i="127"/>
  <c r="L65" i="127"/>
  <c r="K65" i="127"/>
  <c r="K9" i="128"/>
  <c r="T9" i="128"/>
  <c r="R9" i="128"/>
  <c r="M9" i="128"/>
  <c r="L9" i="128"/>
  <c r="Z19" i="128"/>
  <c r="R22" i="128"/>
  <c r="L22" i="128"/>
  <c r="AA22" i="128"/>
  <c r="K22" i="128"/>
  <c r="Y22" i="128"/>
  <c r="T22" i="128"/>
  <c r="S22" i="128"/>
  <c r="AU33" i="128"/>
  <c r="Z47" i="127"/>
  <c r="AT47" i="127"/>
  <c r="Z59" i="127"/>
  <c r="AT59" i="127"/>
  <c r="Y60" i="127"/>
  <c r="AO60" i="127"/>
  <c r="T61" i="127"/>
  <c r="AN61" i="127"/>
  <c r="AA64" i="127"/>
  <c r="BC64" i="127"/>
  <c r="T5" i="128"/>
  <c r="AN5" i="128"/>
  <c r="Y6" i="128"/>
  <c r="AO6" i="128"/>
  <c r="Z7" i="128"/>
  <c r="M21" i="128"/>
  <c r="AG21" i="128"/>
  <c r="AA34" i="128"/>
  <c r="Z37" i="128"/>
  <c r="AF61" i="128"/>
  <c r="BC61" i="128"/>
  <c r="M5" i="129"/>
  <c r="AG20" i="129"/>
  <c r="Z60" i="127"/>
  <c r="AT60" i="127"/>
  <c r="Y61" i="127"/>
  <c r="AO61" i="127"/>
  <c r="Y5" i="128"/>
  <c r="AO5" i="128"/>
  <c r="Z6" i="128"/>
  <c r="BB34" i="128"/>
  <c r="AH34" i="128"/>
  <c r="R34" i="128"/>
  <c r="AV34" i="128"/>
  <c r="AF34" i="128"/>
  <c r="L34" i="128"/>
  <c r="AG34" i="128"/>
  <c r="AU38" i="128"/>
  <c r="S38" i="128"/>
  <c r="AN38" i="128"/>
  <c r="M38" i="128"/>
  <c r="AH38" i="128"/>
  <c r="AG61" i="128"/>
  <c r="Y5" i="129"/>
  <c r="AM6" i="129"/>
  <c r="S6" i="129"/>
  <c r="AF6" i="129"/>
  <c r="L6" i="129"/>
  <c r="Y6" i="129"/>
  <c r="AO6" i="129"/>
  <c r="R6" i="129"/>
  <c r="AN6" i="129"/>
  <c r="M6" i="129"/>
  <c r="AO19" i="129"/>
  <c r="Y19" i="129"/>
  <c r="AM19" i="129"/>
  <c r="S19" i="129"/>
  <c r="AH19" i="129"/>
  <c r="R19" i="129"/>
  <c r="Z19" i="129"/>
  <c r="AU19" i="129"/>
  <c r="M19" i="129"/>
  <c r="AT19" i="129"/>
  <c r="L19" i="129"/>
  <c r="AN20" i="129"/>
  <c r="AU36" i="129"/>
  <c r="AA36" i="129"/>
  <c r="K36" i="129"/>
  <c r="AO36" i="129"/>
  <c r="Y36" i="129"/>
  <c r="AN36" i="129"/>
  <c r="T36" i="129"/>
  <c r="AG36" i="129"/>
  <c r="BC36" i="129"/>
  <c r="AF36" i="129"/>
  <c r="BB36" i="129"/>
  <c r="Z36" i="129"/>
  <c r="BA36" i="129"/>
  <c r="S36" i="129"/>
  <c r="AV36" i="129"/>
  <c r="R36" i="129"/>
  <c r="AT36" i="129"/>
  <c r="M36" i="129"/>
  <c r="Z61" i="127"/>
  <c r="AT61" i="127"/>
  <c r="Z5" i="128"/>
  <c r="AT5" i="128"/>
  <c r="K34" i="128"/>
  <c r="AM34" i="128"/>
  <c r="BC37" i="128"/>
  <c r="AA37" i="128"/>
  <c r="K37" i="128"/>
  <c r="AV37" i="128"/>
  <c r="Y37" i="128"/>
  <c r="AH37" i="128"/>
  <c r="K38" i="128"/>
  <c r="AO38" i="128"/>
  <c r="AU61" i="128"/>
  <c r="AA61" i="128"/>
  <c r="K61" i="128"/>
  <c r="AO61" i="128"/>
  <c r="Y61" i="128"/>
  <c r="AN61" i="128"/>
  <c r="T61" i="128"/>
  <c r="AH61" i="128"/>
  <c r="AF5" i="129"/>
  <c r="K6" i="129"/>
  <c r="K19" i="129"/>
  <c r="AG5" i="129"/>
  <c r="AO20" i="129"/>
  <c r="Y20" i="129"/>
  <c r="AM20" i="129"/>
  <c r="S20" i="129"/>
  <c r="AH20" i="129"/>
  <c r="R20" i="129"/>
  <c r="Z20" i="129"/>
  <c r="M20" i="129"/>
  <c r="L20" i="129"/>
  <c r="S34" i="127"/>
  <c r="AM34" i="127"/>
  <c r="BC34" i="127"/>
  <c r="S46" i="127"/>
  <c r="AM46" i="127"/>
  <c r="BC46" i="127"/>
  <c r="R47" i="127"/>
  <c r="AH47" i="127"/>
  <c r="BB47" i="127"/>
  <c r="S51" i="127"/>
  <c r="AU51" i="127"/>
  <c r="R59" i="127"/>
  <c r="AH59" i="127"/>
  <c r="BB59" i="127"/>
  <c r="M60" i="127"/>
  <c r="AG60" i="127"/>
  <c r="BA60" i="127"/>
  <c r="L61" i="127"/>
  <c r="AF61" i="127"/>
  <c r="AV61" i="127"/>
  <c r="Z63" i="127"/>
  <c r="BB63" i="127"/>
  <c r="R64" i="127"/>
  <c r="AO64" i="127"/>
  <c r="L5" i="128"/>
  <c r="AF5" i="128"/>
  <c r="AV5" i="128"/>
  <c r="M6" i="128"/>
  <c r="AG6" i="128"/>
  <c r="R7" i="128"/>
  <c r="AH7" i="128"/>
  <c r="M10" i="128"/>
  <c r="Y21" i="128"/>
  <c r="S23" i="128"/>
  <c r="S34" i="128"/>
  <c r="AO34" i="128"/>
  <c r="BA35" i="128"/>
  <c r="AG35" i="128"/>
  <c r="M35" i="128"/>
  <c r="AU35" i="128"/>
  <c r="AA35" i="128"/>
  <c r="K35" i="128"/>
  <c r="AH35" i="128"/>
  <c r="M37" i="128"/>
  <c r="AO37" i="128"/>
  <c r="R38" i="128"/>
  <c r="BB38" i="128"/>
  <c r="BB46" i="128"/>
  <c r="AH46" i="128"/>
  <c r="R46" i="128"/>
  <c r="AV46" i="128"/>
  <c r="AF46" i="128"/>
  <c r="L46" i="128"/>
  <c r="AU46" i="128"/>
  <c r="AG46" i="128"/>
  <c r="AU49" i="128"/>
  <c r="AA49" i="128"/>
  <c r="K49" i="128"/>
  <c r="AO49" i="128"/>
  <c r="Y49" i="128"/>
  <c r="AN49" i="128"/>
  <c r="T49" i="128"/>
  <c r="AH49" i="128"/>
  <c r="AO51" i="128"/>
  <c r="R51" i="128"/>
  <c r="AH51" i="128"/>
  <c r="L51" i="128"/>
  <c r="AG51" i="128"/>
  <c r="K51" i="128"/>
  <c r="AV51" i="128"/>
  <c r="M61" i="128"/>
  <c r="AT61" i="128"/>
  <c r="AM5" i="129"/>
  <c r="Z6" i="129"/>
  <c r="T7" i="129"/>
  <c r="AG7" i="129"/>
  <c r="M7" i="129"/>
  <c r="S7" i="129"/>
  <c r="L7" i="129"/>
  <c r="AH7" i="129"/>
  <c r="K7" i="129"/>
  <c r="AA19" i="129"/>
  <c r="K20" i="129"/>
  <c r="K24" i="129"/>
  <c r="L24" i="129"/>
  <c r="AM36" i="129"/>
  <c r="S47" i="127"/>
  <c r="AM47" i="127"/>
  <c r="BC47" i="127"/>
  <c r="S59" i="127"/>
  <c r="AM59" i="127"/>
  <c r="BC59" i="127"/>
  <c r="R60" i="127"/>
  <c r="AH60" i="127"/>
  <c r="BB60" i="127"/>
  <c r="M61" i="127"/>
  <c r="AG61" i="127"/>
  <c r="BA61" i="127"/>
  <c r="S64" i="127"/>
  <c r="AU64" i="127"/>
  <c r="M5" i="128"/>
  <c r="AG5" i="128"/>
  <c r="R6" i="128"/>
  <c r="AH6" i="128"/>
  <c r="S7" i="128"/>
  <c r="Z21" i="128"/>
  <c r="T34" i="128"/>
  <c r="AT34" i="128"/>
  <c r="R37" i="128"/>
  <c r="AU37" i="128"/>
  <c r="T38" i="128"/>
  <c r="BC38" i="128"/>
  <c r="R61" i="128"/>
  <c r="AV61" i="128"/>
  <c r="AV63" i="128"/>
  <c r="Y63" i="128"/>
  <c r="AO63" i="128"/>
  <c r="S63" i="128"/>
  <c r="AN63" i="128"/>
  <c r="R63" i="128"/>
  <c r="AH63" i="128"/>
  <c r="AA6" i="129"/>
  <c r="AF19" i="129"/>
  <c r="T20" i="129"/>
  <c r="S23" i="129"/>
  <c r="M23" i="129"/>
  <c r="L23" i="129"/>
  <c r="T23" i="129"/>
  <c r="R23" i="129"/>
  <c r="AO38" i="129"/>
  <c r="R38" i="129"/>
  <c r="AH38" i="129"/>
  <c r="L38" i="129"/>
  <c r="AG38" i="129"/>
  <c r="K38" i="129"/>
  <c r="AU38" i="129"/>
  <c r="AN38" i="129"/>
  <c r="AA38" i="129"/>
  <c r="Z38" i="129"/>
  <c r="T38" i="129"/>
  <c r="BC38" i="129"/>
  <c r="S38" i="129"/>
  <c r="AH5" i="129"/>
  <c r="R5" i="129"/>
  <c r="AU5" i="129"/>
  <c r="AA5" i="129"/>
  <c r="K5" i="129"/>
  <c r="Z5" i="129"/>
  <c r="AT5" i="129"/>
  <c r="T5" i="129"/>
  <c r="AO5" i="129"/>
  <c r="S5" i="129"/>
  <c r="AV5" i="129"/>
  <c r="Z34" i="127"/>
  <c r="AT34" i="127"/>
  <c r="Z46" i="127"/>
  <c r="AT46" i="127"/>
  <c r="Y47" i="127"/>
  <c r="AO47" i="127"/>
  <c r="AA51" i="127"/>
  <c r="Y59" i="127"/>
  <c r="AO59" i="127"/>
  <c r="T60" i="127"/>
  <c r="AN60" i="127"/>
  <c r="S61" i="127"/>
  <c r="AM61" i="127"/>
  <c r="M63" i="127"/>
  <c r="AH63" i="127"/>
  <c r="Z64" i="127"/>
  <c r="S5" i="128"/>
  <c r="AM5" i="128"/>
  <c r="T6" i="128"/>
  <c r="AN6" i="128"/>
  <c r="Y7" i="128"/>
  <c r="Z8" i="128"/>
  <c r="L21" i="128"/>
  <c r="AF21" i="128"/>
  <c r="T23" i="128"/>
  <c r="Z34" i="128"/>
  <c r="BA34" i="128"/>
  <c r="S35" i="128"/>
  <c r="AO35" i="128"/>
  <c r="T37" i="128"/>
  <c r="AA38" i="128"/>
  <c r="S46" i="128"/>
  <c r="AO46" i="128"/>
  <c r="R49" i="128"/>
  <c r="AV49" i="128"/>
  <c r="Z61" i="128"/>
  <c r="BB61" i="128"/>
  <c r="L63" i="128"/>
  <c r="BB63" i="128"/>
  <c r="L5" i="129"/>
  <c r="AH6" i="129"/>
  <c r="Z7" i="129"/>
  <c r="AN19" i="129"/>
  <c r="AF20" i="129"/>
  <c r="Z47" i="128"/>
  <c r="AT47" i="128"/>
  <c r="Z59" i="128"/>
  <c r="AT59" i="128"/>
  <c r="AA64" i="128"/>
  <c r="BC64" i="128"/>
  <c r="Y8" i="129"/>
  <c r="R8" i="129"/>
  <c r="AV50" i="129"/>
  <c r="Y50" i="129"/>
  <c r="AH50" i="129"/>
  <c r="M50" i="129"/>
  <c r="AA50" i="129"/>
  <c r="BC50" i="129"/>
  <c r="T50" i="129"/>
  <c r="BB50" i="129"/>
  <c r="S50" i="129"/>
  <c r="AU50" i="129"/>
  <c r="AO62" i="129"/>
  <c r="Y62" i="129"/>
  <c r="BC62" i="129"/>
  <c r="AM62" i="129"/>
  <c r="S62" i="129"/>
  <c r="BB62" i="129"/>
  <c r="AH62" i="129"/>
  <c r="R62" i="129"/>
  <c r="BA62" i="129"/>
  <c r="AG62" i="129"/>
  <c r="M62" i="129"/>
  <c r="AU62" i="129"/>
  <c r="K62" i="129"/>
  <c r="AN62" i="129"/>
  <c r="AF62" i="129"/>
  <c r="AA6" i="130"/>
  <c r="K6" i="130"/>
  <c r="AO6" i="130"/>
  <c r="Y6" i="130"/>
  <c r="AN6" i="130"/>
  <c r="T6" i="130"/>
  <c r="AM6" i="130"/>
  <c r="S6" i="130"/>
  <c r="AG6" i="130"/>
  <c r="M6" i="130"/>
  <c r="AF6" i="130"/>
  <c r="Z6" i="130"/>
  <c r="Z36" i="128"/>
  <c r="AT36" i="128"/>
  <c r="K47" i="128"/>
  <c r="AA47" i="128"/>
  <c r="AU47" i="128"/>
  <c r="Z48" i="128"/>
  <c r="AT48" i="128"/>
  <c r="T50" i="128"/>
  <c r="AU50" i="128"/>
  <c r="K59" i="128"/>
  <c r="AA59" i="128"/>
  <c r="AU59" i="128"/>
  <c r="Z60" i="128"/>
  <c r="AT60" i="128"/>
  <c r="T62" i="128"/>
  <c r="AN62" i="128"/>
  <c r="K64" i="128"/>
  <c r="AG64" i="128"/>
  <c r="K8" i="129"/>
  <c r="AG33" i="129"/>
  <c r="AO39" i="129"/>
  <c r="K39" i="129"/>
  <c r="AH39" i="129"/>
  <c r="AG39" i="129"/>
  <c r="BB39" i="129"/>
  <c r="AU48" i="129"/>
  <c r="AA48" i="129"/>
  <c r="K48" i="129"/>
  <c r="BC48" i="129"/>
  <c r="AM48" i="129"/>
  <c r="S48" i="129"/>
  <c r="AV48" i="129"/>
  <c r="Y48" i="129"/>
  <c r="AO48" i="129"/>
  <c r="R48" i="129"/>
  <c r="AN48" i="129"/>
  <c r="M48" i="129"/>
  <c r="BA48" i="129"/>
  <c r="K50" i="129"/>
  <c r="L62" i="129"/>
  <c r="AU63" i="129"/>
  <c r="T63" i="129"/>
  <c r="AN63" i="129"/>
  <c r="R63" i="129"/>
  <c r="AH63" i="129"/>
  <c r="M63" i="129"/>
  <c r="AG63" i="129"/>
  <c r="L63" i="129"/>
  <c r="Z63" i="129"/>
  <c r="S63" i="129"/>
  <c r="BC63" i="129"/>
  <c r="K63" i="129"/>
  <c r="L6" i="130"/>
  <c r="L24" i="128"/>
  <c r="L36" i="128"/>
  <c r="AF36" i="128"/>
  <c r="M47" i="128"/>
  <c r="AG47" i="128"/>
  <c r="Z50" i="128"/>
  <c r="M59" i="128"/>
  <c r="AG59" i="128"/>
  <c r="Z62" i="128"/>
  <c r="AT62" i="128"/>
  <c r="M64" i="128"/>
  <c r="M8" i="129"/>
  <c r="M10" i="129"/>
  <c r="L10" i="129"/>
  <c r="BB33" i="129"/>
  <c r="AH33" i="129"/>
  <c r="R33" i="129"/>
  <c r="AV33" i="129"/>
  <c r="AF33" i="129"/>
  <c r="L33" i="129"/>
  <c r="AU33" i="129"/>
  <c r="AA33" i="129"/>
  <c r="K33" i="129"/>
  <c r="AN33" i="129"/>
  <c r="BB40" i="129"/>
  <c r="Z40" i="129"/>
  <c r="AU40" i="129"/>
  <c r="AO40" i="129"/>
  <c r="R50" i="129"/>
  <c r="AU60" i="129"/>
  <c r="AA60" i="129"/>
  <c r="K60" i="129"/>
  <c r="AO60" i="129"/>
  <c r="Y60" i="129"/>
  <c r="BC60" i="129"/>
  <c r="AM60" i="129"/>
  <c r="S60" i="129"/>
  <c r="BA60" i="129"/>
  <c r="T60" i="129"/>
  <c r="AT60" i="129"/>
  <c r="M60" i="129"/>
  <c r="AN60" i="129"/>
  <c r="L60" i="129"/>
  <c r="Z62" i="129"/>
  <c r="M65" i="129"/>
  <c r="K65" i="129"/>
  <c r="AH6" i="130"/>
  <c r="S21" i="129"/>
  <c r="Y22" i="129"/>
  <c r="Z34" i="129"/>
  <c r="AT34" i="129"/>
  <c r="Y35" i="129"/>
  <c r="AO35" i="129"/>
  <c r="S37" i="129"/>
  <c r="AO37" i="129"/>
  <c r="Z46" i="129"/>
  <c r="AT46" i="129"/>
  <c r="Y47" i="129"/>
  <c r="T51" i="129"/>
  <c r="Z22" i="129"/>
  <c r="Z35" i="129"/>
  <c r="AT35" i="129"/>
  <c r="AV47" i="129"/>
  <c r="AF47" i="129"/>
  <c r="AN47" i="129"/>
  <c r="Z47" i="129"/>
  <c r="BA47" i="129"/>
  <c r="Z21" i="129"/>
  <c r="L22" i="129"/>
  <c r="M34" i="129"/>
  <c r="AG34" i="129"/>
  <c r="L35" i="129"/>
  <c r="AF35" i="129"/>
  <c r="Z37" i="129"/>
  <c r="L47" i="129"/>
  <c r="AG47" i="129"/>
  <c r="BC47" i="129"/>
  <c r="AN51" i="129"/>
  <c r="M51" i="129"/>
  <c r="BB51" i="129"/>
  <c r="Z51" i="129"/>
  <c r="AH51" i="129"/>
  <c r="M10" i="131"/>
  <c r="L10" i="131"/>
  <c r="K10" i="131"/>
  <c r="M10" i="130"/>
  <c r="S20" i="130"/>
  <c r="AM20" i="130"/>
  <c r="Z22" i="130"/>
  <c r="M23" i="130"/>
  <c r="S34" i="130"/>
  <c r="AO34" i="130"/>
  <c r="BA35" i="130"/>
  <c r="AG35" i="130"/>
  <c r="M35" i="130"/>
  <c r="AU35" i="130"/>
  <c r="AA35" i="130"/>
  <c r="K35" i="130"/>
  <c r="AH35" i="130"/>
  <c r="BA47" i="130"/>
  <c r="AG47" i="130"/>
  <c r="M47" i="130"/>
  <c r="AU47" i="130"/>
  <c r="AA47" i="130"/>
  <c r="K47" i="130"/>
  <c r="AO47" i="130"/>
  <c r="Y47" i="130"/>
  <c r="AN47" i="130"/>
  <c r="T47" i="130"/>
  <c r="BC47" i="130"/>
  <c r="AM47" i="130"/>
  <c r="S47" i="130"/>
  <c r="BB47" i="130"/>
  <c r="AN60" i="131"/>
  <c r="T60" i="131"/>
  <c r="BC60" i="131"/>
  <c r="AM60" i="131"/>
  <c r="S60" i="131"/>
  <c r="AU60" i="131"/>
  <c r="AA60" i="131"/>
  <c r="K60" i="131"/>
  <c r="AO60" i="131"/>
  <c r="Y60" i="131"/>
  <c r="AH60" i="131"/>
  <c r="AG60" i="131"/>
  <c r="AF60" i="131"/>
  <c r="Z60" i="131"/>
  <c r="BB60" i="131"/>
  <c r="R60" i="131"/>
  <c r="BA60" i="131"/>
  <c r="M60" i="131"/>
  <c r="AV60" i="131"/>
  <c r="L60" i="131"/>
  <c r="T34" i="130"/>
  <c r="AT34" i="130"/>
  <c r="R49" i="129"/>
  <c r="AH49" i="129"/>
  <c r="BB49" i="129"/>
  <c r="T59" i="129"/>
  <c r="AN59" i="129"/>
  <c r="R61" i="129"/>
  <c r="AH61" i="129"/>
  <c r="BB61" i="129"/>
  <c r="T64" i="129"/>
  <c r="AV64" i="129"/>
  <c r="R5" i="130"/>
  <c r="AH5" i="130"/>
  <c r="T7" i="130"/>
  <c r="Y8" i="130"/>
  <c r="Y19" i="130"/>
  <c r="AO19" i="130"/>
  <c r="Y20" i="130"/>
  <c r="AO20" i="130"/>
  <c r="Z21" i="130"/>
  <c r="L22" i="130"/>
  <c r="S23" i="130"/>
  <c r="K24" i="130"/>
  <c r="R33" i="130"/>
  <c r="AH33" i="130"/>
  <c r="Y34" i="130"/>
  <c r="AU34" i="130"/>
  <c r="R35" i="130"/>
  <c r="AN35" i="130"/>
  <c r="R47" i="130"/>
  <c r="K52" i="130"/>
  <c r="M52" i="130"/>
  <c r="AU61" i="130"/>
  <c r="AA61" i="130"/>
  <c r="K61" i="130"/>
  <c r="AO61" i="130"/>
  <c r="Y61" i="130"/>
  <c r="AN61" i="130"/>
  <c r="T61" i="130"/>
  <c r="BC61" i="130"/>
  <c r="AM61" i="130"/>
  <c r="S61" i="130"/>
  <c r="BB61" i="130"/>
  <c r="AH61" i="130"/>
  <c r="R61" i="130"/>
  <c r="BA61" i="130"/>
  <c r="AG61" i="130"/>
  <c r="M61" i="130"/>
  <c r="Z8" i="130"/>
  <c r="Z19" i="130"/>
  <c r="AT19" i="130"/>
  <c r="Z20" i="130"/>
  <c r="M22" i="130"/>
  <c r="T23" i="130"/>
  <c r="L24" i="130"/>
  <c r="Z34" i="130"/>
  <c r="BA34" i="130"/>
  <c r="S35" i="130"/>
  <c r="AO35" i="130"/>
  <c r="AU49" i="130"/>
  <c r="AA49" i="130"/>
  <c r="K49" i="130"/>
  <c r="AO49" i="130"/>
  <c r="Y49" i="130"/>
  <c r="AN49" i="130"/>
  <c r="T49" i="130"/>
  <c r="BC49" i="130"/>
  <c r="AM49" i="130"/>
  <c r="S49" i="130"/>
  <c r="BB49" i="130"/>
  <c r="AH49" i="130"/>
  <c r="R49" i="130"/>
  <c r="BA49" i="130"/>
  <c r="AG49" i="130"/>
  <c r="M49" i="130"/>
  <c r="Z59" i="129"/>
  <c r="AT59" i="129"/>
  <c r="AA64" i="129"/>
  <c r="BC64" i="129"/>
  <c r="AN5" i="130"/>
  <c r="Z7" i="130"/>
  <c r="K8" i="130"/>
  <c r="AA8" i="130"/>
  <c r="K19" i="130"/>
  <c r="AA19" i="130"/>
  <c r="AU19" i="130"/>
  <c r="K20" i="130"/>
  <c r="AA20" i="130"/>
  <c r="L21" i="130"/>
  <c r="AF21" i="130"/>
  <c r="R22" i="130"/>
  <c r="M24" i="130"/>
  <c r="T33" i="130"/>
  <c r="AN33" i="130"/>
  <c r="AA34" i="130"/>
  <c r="T35" i="130"/>
  <c r="AT35" i="130"/>
  <c r="AF47" i="130"/>
  <c r="L49" i="130"/>
  <c r="BB34" i="130"/>
  <c r="AH34" i="130"/>
  <c r="R34" i="130"/>
  <c r="AV34" i="130"/>
  <c r="AF34" i="130"/>
  <c r="L34" i="130"/>
  <c r="AG34" i="130"/>
  <c r="L9" i="131"/>
  <c r="T9" i="131"/>
  <c r="S9" i="131"/>
  <c r="R9" i="131"/>
  <c r="M9" i="131"/>
  <c r="K9" i="131"/>
  <c r="Z49" i="129"/>
  <c r="AT49" i="129"/>
  <c r="L59" i="129"/>
  <c r="AF59" i="129"/>
  <c r="Z61" i="129"/>
  <c r="AT61" i="129"/>
  <c r="L64" i="129"/>
  <c r="AH64" i="129"/>
  <c r="Z5" i="130"/>
  <c r="L7" i="130"/>
  <c r="AF7" i="130"/>
  <c r="M8" i="130"/>
  <c r="R9" i="130"/>
  <c r="K10" i="130"/>
  <c r="M19" i="130"/>
  <c r="AG19" i="130"/>
  <c r="M20" i="130"/>
  <c r="AG20" i="130"/>
  <c r="R21" i="130"/>
  <c r="AH21" i="130"/>
  <c r="T22" i="130"/>
  <c r="K23" i="130"/>
  <c r="BC33" i="130"/>
  <c r="BA33" i="130"/>
  <c r="Z33" i="130"/>
  <c r="AT33" i="130"/>
  <c r="K34" i="130"/>
  <c r="AM34" i="130"/>
  <c r="Z35" i="130"/>
  <c r="BB35" i="130"/>
  <c r="BC37" i="130"/>
  <c r="AA37" i="130"/>
  <c r="K37" i="130"/>
  <c r="AV37" i="130"/>
  <c r="Y37" i="130"/>
  <c r="AO37" i="130"/>
  <c r="S37" i="130"/>
  <c r="AN37" i="130"/>
  <c r="R37" i="130"/>
  <c r="BB37" i="130"/>
  <c r="AT47" i="130"/>
  <c r="AF49" i="130"/>
  <c r="AT61" i="130"/>
  <c r="AV63" i="130"/>
  <c r="Y63" i="130"/>
  <c r="AU63" i="130"/>
  <c r="T63" i="130"/>
  <c r="AO63" i="130"/>
  <c r="S63" i="130"/>
  <c r="AN63" i="130"/>
  <c r="R63" i="130"/>
  <c r="AH63" i="130"/>
  <c r="M63" i="130"/>
  <c r="AG63" i="130"/>
  <c r="L63" i="130"/>
  <c r="BC63" i="130"/>
  <c r="AA63" i="130"/>
  <c r="K63" i="130"/>
  <c r="S59" i="130"/>
  <c r="AM59" i="130"/>
  <c r="BC59" i="130"/>
  <c r="S64" i="130"/>
  <c r="AU64" i="130"/>
  <c r="M5" i="131"/>
  <c r="AG5" i="131"/>
  <c r="S7" i="131"/>
  <c r="R19" i="131"/>
  <c r="AO19" i="131"/>
  <c r="AM20" i="131"/>
  <c r="S20" i="131"/>
  <c r="AA20" i="131"/>
  <c r="K20" i="131"/>
  <c r="AG20" i="131"/>
  <c r="AN36" i="131"/>
  <c r="T36" i="131"/>
  <c r="BC36" i="131"/>
  <c r="AM36" i="131"/>
  <c r="S36" i="131"/>
  <c r="AU36" i="131"/>
  <c r="AA36" i="131"/>
  <c r="K36" i="131"/>
  <c r="AO36" i="131"/>
  <c r="Y36" i="131"/>
  <c r="AT36" i="131"/>
  <c r="AH63" i="131"/>
  <c r="M63" i="131"/>
  <c r="AG63" i="131"/>
  <c r="L63" i="131"/>
  <c r="AU63" i="131"/>
  <c r="T63" i="131"/>
  <c r="AN63" i="131"/>
  <c r="R63" i="131"/>
  <c r="BB63" i="131"/>
  <c r="AA38" i="130"/>
  <c r="BC38" i="130"/>
  <c r="Y46" i="130"/>
  <c r="AO46" i="130"/>
  <c r="AM48" i="130"/>
  <c r="BC48" i="130"/>
  <c r="AH50" i="130"/>
  <c r="Z51" i="130"/>
  <c r="BB51" i="130"/>
  <c r="T59" i="130"/>
  <c r="AN59" i="130"/>
  <c r="S60" i="130"/>
  <c r="AM60" i="130"/>
  <c r="BC60" i="130"/>
  <c r="M62" i="130"/>
  <c r="AG62" i="130"/>
  <c r="BA62" i="130"/>
  <c r="T64" i="130"/>
  <c r="AV64" i="130"/>
  <c r="R5" i="131"/>
  <c r="AH5" i="131"/>
  <c r="S6" i="131"/>
  <c r="AM6" i="131"/>
  <c r="T7" i="131"/>
  <c r="Y8" i="131"/>
  <c r="T19" i="131"/>
  <c r="AT19" i="131"/>
  <c r="L20" i="131"/>
  <c r="AH20" i="131"/>
  <c r="T21" i="131"/>
  <c r="AF21" i="131"/>
  <c r="L21" i="131"/>
  <c r="AG21" i="131"/>
  <c r="L36" i="131"/>
  <c r="AV36" i="131"/>
  <c r="AF48" i="131"/>
  <c r="AA50" i="131"/>
  <c r="K63" i="131"/>
  <c r="BC63" i="131"/>
  <c r="K38" i="130"/>
  <c r="AG38" i="130"/>
  <c r="Z46" i="130"/>
  <c r="AT46" i="130"/>
  <c r="AA51" i="130"/>
  <c r="BC51" i="130"/>
  <c r="Y59" i="130"/>
  <c r="AO59" i="130"/>
  <c r="T60" i="130"/>
  <c r="AN60" i="130"/>
  <c r="R62" i="130"/>
  <c r="AH62" i="130"/>
  <c r="BB62" i="130"/>
  <c r="Z64" i="130"/>
  <c r="BB64" i="130"/>
  <c r="S5" i="131"/>
  <c r="AM5" i="131"/>
  <c r="T6" i="131"/>
  <c r="AN6" i="131"/>
  <c r="Y7" i="131"/>
  <c r="AA8" i="131"/>
  <c r="Z8" i="131"/>
  <c r="Y19" i="131"/>
  <c r="AV19" i="131"/>
  <c r="M20" i="131"/>
  <c r="AN20" i="131"/>
  <c r="K21" i="131"/>
  <c r="AH21" i="131"/>
  <c r="R23" i="131"/>
  <c r="M23" i="131"/>
  <c r="M36" i="131"/>
  <c r="BA36" i="131"/>
  <c r="AN39" i="131"/>
  <c r="AV40" i="131"/>
  <c r="AG50" i="131"/>
  <c r="S63" i="131"/>
  <c r="Z59" i="130"/>
  <c r="AT59" i="130"/>
  <c r="AA64" i="130"/>
  <c r="BC64" i="130"/>
  <c r="T5" i="131"/>
  <c r="AN5" i="131"/>
  <c r="Z7" i="131"/>
  <c r="Z19" i="131"/>
  <c r="R20" i="131"/>
  <c r="AO20" i="131"/>
  <c r="BB36" i="131"/>
  <c r="BB62" i="131"/>
  <c r="AH62" i="131"/>
  <c r="R62" i="131"/>
  <c r="BA62" i="131"/>
  <c r="AG62" i="131"/>
  <c r="M62" i="131"/>
  <c r="AO62" i="131"/>
  <c r="Y62" i="131"/>
  <c r="BC62" i="131"/>
  <c r="AM62" i="131"/>
  <c r="S62" i="131"/>
  <c r="AT62" i="131"/>
  <c r="Y63" i="131"/>
  <c r="Z36" i="130"/>
  <c r="AT36" i="130"/>
  <c r="M38" i="130"/>
  <c r="AN38" i="130"/>
  <c r="AN39" i="130"/>
  <c r="AV40" i="130"/>
  <c r="L46" i="130"/>
  <c r="AF46" i="130"/>
  <c r="AV46" i="130"/>
  <c r="Z48" i="130"/>
  <c r="AT48" i="130"/>
  <c r="T50" i="130"/>
  <c r="AU50" i="130"/>
  <c r="L51" i="130"/>
  <c r="AH51" i="130"/>
  <c r="K59" i="130"/>
  <c r="AA59" i="130"/>
  <c r="AU59" i="130"/>
  <c r="Z60" i="130"/>
  <c r="AT60" i="130"/>
  <c r="T62" i="130"/>
  <c r="AN62" i="130"/>
  <c r="K64" i="130"/>
  <c r="AG64" i="130"/>
  <c r="Y5" i="131"/>
  <c r="AO5" i="131"/>
  <c r="Z6" i="131"/>
  <c r="K7" i="131"/>
  <c r="AA7" i="131"/>
  <c r="AF19" i="131"/>
  <c r="T20" i="131"/>
  <c r="Z36" i="131"/>
  <c r="AV39" i="131"/>
  <c r="AN48" i="131"/>
  <c r="T48" i="131"/>
  <c r="BC48" i="131"/>
  <c r="AM48" i="131"/>
  <c r="S48" i="131"/>
  <c r="AU48" i="131"/>
  <c r="AA48" i="131"/>
  <c r="K48" i="131"/>
  <c r="AO48" i="131"/>
  <c r="Y48" i="131"/>
  <c r="AT48" i="131"/>
  <c r="AN50" i="131"/>
  <c r="R50" i="131"/>
  <c r="AH50" i="131"/>
  <c r="M50" i="131"/>
  <c r="AV50" i="131"/>
  <c r="Y50" i="131"/>
  <c r="AO50" i="131"/>
  <c r="S50" i="131"/>
  <c r="BB50" i="131"/>
  <c r="AU62" i="131"/>
  <c r="Z63" i="131"/>
  <c r="Z5" i="131"/>
  <c r="AT5" i="131"/>
  <c r="AM19" i="131"/>
  <c r="S19" i="131"/>
  <c r="AU19" i="131"/>
  <c r="AA19" i="131"/>
  <c r="K19" i="131"/>
  <c r="AG19" i="131"/>
  <c r="AF36" i="131"/>
  <c r="L48" i="131"/>
  <c r="AV48" i="131"/>
  <c r="K50" i="131"/>
  <c r="BC50" i="131"/>
  <c r="L62" i="131"/>
  <c r="AV62" i="131"/>
  <c r="AA63" i="131"/>
  <c r="L36" i="130"/>
  <c r="AF36" i="130"/>
  <c r="S38" i="130"/>
  <c r="L39" i="130"/>
  <c r="AA40" i="130"/>
  <c r="R46" i="130"/>
  <c r="AH46" i="130"/>
  <c r="L48" i="130"/>
  <c r="AF48" i="130"/>
  <c r="Z50" i="130"/>
  <c r="R51" i="130"/>
  <c r="M59" i="130"/>
  <c r="AG59" i="130"/>
  <c r="L60" i="130"/>
  <c r="AF60" i="130"/>
  <c r="Z62" i="130"/>
  <c r="AT62" i="130"/>
  <c r="M64" i="130"/>
  <c r="K5" i="131"/>
  <c r="AA5" i="131"/>
  <c r="L6" i="131"/>
  <c r="AF6" i="131"/>
  <c r="M7" i="131"/>
  <c r="AG7" i="131"/>
  <c r="L19" i="131"/>
  <c r="AH19" i="131"/>
  <c r="Z20" i="131"/>
  <c r="AG36" i="131"/>
  <c r="AG39" i="131"/>
  <c r="BC39" i="131"/>
  <c r="AA39" i="131"/>
  <c r="AO39" i="131"/>
  <c r="K39" i="131"/>
  <c r="AH39" i="131"/>
  <c r="AO40" i="131"/>
  <c r="AN40" i="131"/>
  <c r="BB40" i="131"/>
  <c r="Z40" i="131"/>
  <c r="AU40" i="131"/>
  <c r="BA48" i="131"/>
  <c r="AO63" i="131"/>
  <c r="Z35" i="131"/>
  <c r="AT35" i="131"/>
  <c r="Z47" i="131"/>
  <c r="AT47" i="131"/>
  <c r="Z59" i="131"/>
  <c r="AT59" i="131"/>
  <c r="AA64" i="131"/>
  <c r="BC64" i="131"/>
  <c r="R22" i="131"/>
  <c r="M24" i="131"/>
  <c r="R33" i="131"/>
  <c r="AH33" i="131"/>
  <c r="BB33" i="131"/>
  <c r="M34" i="131"/>
  <c r="AG34" i="131"/>
  <c r="BA34" i="131"/>
  <c r="L35" i="131"/>
  <c r="AF35" i="131"/>
  <c r="AV35" i="131"/>
  <c r="Z37" i="131"/>
  <c r="R38" i="131"/>
  <c r="AO38" i="131"/>
  <c r="M46" i="131"/>
  <c r="AG46" i="131"/>
  <c r="BA46" i="131"/>
  <c r="L47" i="131"/>
  <c r="AF47" i="131"/>
  <c r="AV47" i="131"/>
  <c r="Z49" i="131"/>
  <c r="AT49" i="131"/>
  <c r="M51" i="131"/>
  <c r="AN51" i="131"/>
  <c r="L59" i="131"/>
  <c r="AF59" i="131"/>
  <c r="AV59" i="131"/>
  <c r="Z61" i="131"/>
  <c r="AT61" i="131"/>
  <c r="L64" i="131"/>
  <c r="AH64" i="131"/>
  <c r="K65" i="131"/>
  <c r="Z22" i="131"/>
  <c r="Z33" i="131"/>
  <c r="AT33" i="131"/>
  <c r="Y34" i="131"/>
  <c r="AO34" i="131"/>
  <c r="T35" i="131"/>
  <c r="AN35" i="131"/>
  <c r="AA38" i="131"/>
  <c r="Y46" i="131"/>
  <c r="AO46" i="131"/>
  <c r="T47" i="131"/>
  <c r="AN47" i="131"/>
  <c r="R49" i="131"/>
  <c r="AH49" i="131"/>
  <c r="Z51" i="131"/>
  <c r="BB51" i="131"/>
  <c r="T59" i="131"/>
  <c r="AN59" i="131"/>
  <c r="R61" i="131"/>
  <c r="AH61" i="131"/>
  <c r="BB61" i="131"/>
  <c r="T64" i="131"/>
  <c r="AV64" i="131"/>
  <c r="Z34" i="131"/>
  <c r="AT34" i="131"/>
  <c r="Y35" i="131"/>
  <c r="AO35" i="131"/>
  <c r="Z46" i="131"/>
  <c r="AT46" i="131"/>
  <c r="Y47" i="131"/>
  <c r="AO47" i="131"/>
  <c r="AA51" i="131"/>
  <c r="Y59" i="131"/>
  <c r="AO59" i="131"/>
  <c r="S61" i="131"/>
  <c r="AM61" i="131"/>
  <c r="Z64" i="131"/>
  <c r="F66" i="110" l="1"/>
  <c r="F65" i="110"/>
  <c r="F64" i="110"/>
  <c r="BB64" i="110" s="1"/>
  <c r="F63" i="110"/>
  <c r="BC63" i="110" s="1"/>
  <c r="F62" i="110"/>
  <c r="AM62" i="110" s="1"/>
  <c r="F61" i="110"/>
  <c r="F60" i="110"/>
  <c r="BB60" i="110" s="1"/>
  <c r="F59" i="110"/>
  <c r="B56" i="110"/>
  <c r="F53" i="110"/>
  <c r="F52" i="110"/>
  <c r="M52" i="110" s="1"/>
  <c r="F51" i="110"/>
  <c r="BB51" i="110" s="1"/>
  <c r="F50" i="110"/>
  <c r="AN50" i="110" s="1"/>
  <c r="F49" i="110"/>
  <c r="BA49" i="110" s="1"/>
  <c r="F48" i="110"/>
  <c r="BB48" i="110" s="1"/>
  <c r="F47" i="110"/>
  <c r="F46" i="110"/>
  <c r="AO46" i="110" s="1"/>
  <c r="B43" i="110"/>
  <c r="F40" i="110"/>
  <c r="F39" i="110"/>
  <c r="BB39" i="110" s="1"/>
  <c r="F38" i="110"/>
  <c r="AH38" i="110" s="1"/>
  <c r="F37" i="110"/>
  <c r="F36" i="110"/>
  <c r="BB36" i="110" s="1"/>
  <c r="F35" i="110"/>
  <c r="AG35" i="110" s="1"/>
  <c r="F34" i="110"/>
  <c r="AH34" i="110" s="1"/>
  <c r="F33" i="110"/>
  <c r="AM33" i="110" s="1"/>
  <c r="B30" i="110"/>
  <c r="F25" i="110"/>
  <c r="F24" i="110"/>
  <c r="F23" i="110"/>
  <c r="F22" i="110"/>
  <c r="F21" i="110"/>
  <c r="F20" i="110"/>
  <c r="F19" i="110"/>
  <c r="B16" i="110"/>
  <c r="F11" i="110"/>
  <c r="F10" i="110"/>
  <c r="F9" i="110"/>
  <c r="F8" i="110"/>
  <c r="F7" i="110"/>
  <c r="F6" i="110"/>
  <c r="F5" i="110"/>
  <c r="B2" i="110"/>
  <c r="F66" i="109"/>
  <c r="F65" i="109"/>
  <c r="L65" i="109" s="1"/>
  <c r="F64" i="109"/>
  <c r="BB64" i="109" s="1"/>
  <c r="F63" i="109"/>
  <c r="AH63" i="109" s="1"/>
  <c r="F62" i="109"/>
  <c r="BA62" i="109" s="1"/>
  <c r="F61" i="109"/>
  <c r="AH61" i="109" s="1"/>
  <c r="F60" i="109"/>
  <c r="AO60" i="109" s="1"/>
  <c r="F59" i="109"/>
  <c r="Y59" i="109" s="1"/>
  <c r="B56" i="109"/>
  <c r="F53" i="109"/>
  <c r="F52" i="109"/>
  <c r="M52" i="109" s="1"/>
  <c r="F51" i="109"/>
  <c r="AA51" i="109" s="1"/>
  <c r="F50" i="109"/>
  <c r="AH50" i="109" s="1"/>
  <c r="F49" i="109"/>
  <c r="F48" i="109"/>
  <c r="T48" i="109" s="1"/>
  <c r="F47" i="109"/>
  <c r="M47" i="109" s="1"/>
  <c r="F46" i="109"/>
  <c r="B43" i="109"/>
  <c r="F40" i="109"/>
  <c r="BB40" i="109" s="1"/>
  <c r="F39" i="109"/>
  <c r="AN39" i="109" s="1"/>
  <c r="F38" i="109"/>
  <c r="L38" i="109" s="1"/>
  <c r="F37" i="109"/>
  <c r="F36" i="109"/>
  <c r="AU36" i="109" s="1"/>
  <c r="F35" i="109"/>
  <c r="BB35" i="109" s="1"/>
  <c r="F34" i="109"/>
  <c r="F33" i="109"/>
  <c r="AO33" i="109" s="1"/>
  <c r="B30" i="109"/>
  <c r="F25" i="109"/>
  <c r="F24" i="109"/>
  <c r="F23" i="109"/>
  <c r="F22" i="109"/>
  <c r="F21" i="109"/>
  <c r="F20" i="109"/>
  <c r="F19" i="109"/>
  <c r="B16" i="109"/>
  <c r="F11" i="109"/>
  <c r="F10" i="109"/>
  <c r="F9" i="109"/>
  <c r="F8" i="109"/>
  <c r="F7" i="109"/>
  <c r="F6" i="109"/>
  <c r="F5" i="109"/>
  <c r="B2" i="109"/>
  <c r="F68" i="108"/>
  <c r="F67" i="108"/>
  <c r="K67" i="108" s="1"/>
  <c r="F66" i="108"/>
  <c r="F65" i="108"/>
  <c r="AN65" i="108" s="1"/>
  <c r="F64" i="108"/>
  <c r="F63" i="108"/>
  <c r="BC63" i="108" s="1"/>
  <c r="F62" i="108"/>
  <c r="R62" i="108" s="1"/>
  <c r="F61" i="108"/>
  <c r="B58" i="108"/>
  <c r="F54" i="108"/>
  <c r="F53" i="108"/>
  <c r="L53" i="108" s="1"/>
  <c r="F52" i="108"/>
  <c r="BC52" i="108" s="1"/>
  <c r="F51" i="108"/>
  <c r="BC51" i="108" s="1"/>
  <c r="F50" i="108"/>
  <c r="AV50" i="108" s="1"/>
  <c r="F49" i="108"/>
  <c r="BA49" i="108" s="1"/>
  <c r="F48" i="108"/>
  <c r="AN48" i="108" s="1"/>
  <c r="F47" i="108"/>
  <c r="K47" i="108" s="1"/>
  <c r="B44" i="108"/>
  <c r="F40" i="108"/>
  <c r="AU40" i="108" s="1"/>
  <c r="F39" i="108"/>
  <c r="AV39" i="108" s="1"/>
  <c r="F38" i="108"/>
  <c r="F37" i="108"/>
  <c r="F36" i="108"/>
  <c r="BA36" i="108" s="1"/>
  <c r="F35" i="108"/>
  <c r="F34" i="108"/>
  <c r="F33" i="108"/>
  <c r="AV33" i="108" s="1"/>
  <c r="B30" i="108"/>
  <c r="F25" i="108"/>
  <c r="F24" i="108"/>
  <c r="F23" i="108"/>
  <c r="F22" i="108"/>
  <c r="F21" i="108"/>
  <c r="F20" i="108"/>
  <c r="F19" i="108"/>
  <c r="B16" i="108"/>
  <c r="F11" i="108"/>
  <c r="F10" i="108"/>
  <c r="F8" i="108"/>
  <c r="F7" i="108"/>
  <c r="F6" i="108"/>
  <c r="F5" i="108"/>
  <c r="B2" i="108"/>
  <c r="F66" i="107"/>
  <c r="F65" i="107"/>
  <c r="M65" i="107" s="1"/>
  <c r="F64" i="107"/>
  <c r="F63" i="107"/>
  <c r="F62" i="107"/>
  <c r="BB62" i="107" s="1"/>
  <c r="F61" i="107"/>
  <c r="BC61" i="107" s="1"/>
  <c r="F60" i="107"/>
  <c r="F59" i="107"/>
  <c r="B56" i="107"/>
  <c r="F53" i="107"/>
  <c r="F52" i="107"/>
  <c r="M52" i="107" s="1"/>
  <c r="F51" i="107"/>
  <c r="BC51" i="107" s="1"/>
  <c r="F50" i="107"/>
  <c r="S50" i="107" s="1"/>
  <c r="F49" i="107"/>
  <c r="F48" i="107"/>
  <c r="Y48" i="107" s="1"/>
  <c r="F47" i="107"/>
  <c r="F46" i="107"/>
  <c r="L46" i="107" s="1"/>
  <c r="B43" i="107"/>
  <c r="F40" i="107"/>
  <c r="AU40" i="107" s="1"/>
  <c r="F39" i="107"/>
  <c r="AN39" i="107" s="1"/>
  <c r="F38" i="107"/>
  <c r="BC38" i="107" s="1"/>
  <c r="F37" i="107"/>
  <c r="AN37" i="107" s="1"/>
  <c r="F36" i="107"/>
  <c r="F35" i="107"/>
  <c r="F34" i="107"/>
  <c r="F33" i="107"/>
  <c r="B30" i="107"/>
  <c r="F25" i="107"/>
  <c r="F24" i="107"/>
  <c r="F23" i="107"/>
  <c r="F22" i="107"/>
  <c r="F21" i="107"/>
  <c r="F20" i="107"/>
  <c r="F19" i="107"/>
  <c r="B16" i="107"/>
  <c r="F11" i="107"/>
  <c r="F10" i="107"/>
  <c r="F9" i="107"/>
  <c r="F8" i="107"/>
  <c r="F7" i="107"/>
  <c r="F6" i="107"/>
  <c r="F5" i="107"/>
  <c r="B2" i="107"/>
  <c r="F66" i="106"/>
  <c r="F65" i="106"/>
  <c r="M65" i="106" s="1"/>
  <c r="F64" i="106"/>
  <c r="BC64" i="106" s="1"/>
  <c r="F63" i="106"/>
  <c r="F62" i="106"/>
  <c r="BA62" i="106" s="1"/>
  <c r="F61" i="106"/>
  <c r="BC61" i="106" s="1"/>
  <c r="F60" i="106"/>
  <c r="BC60" i="106" s="1"/>
  <c r="F59" i="106"/>
  <c r="B56" i="106"/>
  <c r="F53" i="106"/>
  <c r="F52" i="106"/>
  <c r="M52" i="106" s="1"/>
  <c r="F51" i="106"/>
  <c r="BC51" i="106" s="1"/>
  <c r="F50" i="106"/>
  <c r="AV50" i="106" s="1"/>
  <c r="F49" i="106"/>
  <c r="BB49" i="106" s="1"/>
  <c r="F48" i="106"/>
  <c r="F47" i="106"/>
  <c r="F46" i="106"/>
  <c r="B43" i="106"/>
  <c r="F40" i="106"/>
  <c r="AN40" i="106" s="1"/>
  <c r="F39" i="106"/>
  <c r="BB39" i="106" s="1"/>
  <c r="F38" i="106"/>
  <c r="F37" i="106"/>
  <c r="AN37" i="106" s="1"/>
  <c r="F36" i="106"/>
  <c r="BB36" i="106" s="1"/>
  <c r="F35" i="106"/>
  <c r="F34" i="106"/>
  <c r="F33" i="106"/>
  <c r="AU33" i="106" s="1"/>
  <c r="B30" i="106"/>
  <c r="F25" i="106"/>
  <c r="F24" i="106"/>
  <c r="F23" i="106"/>
  <c r="F22" i="106"/>
  <c r="F21" i="106"/>
  <c r="F20" i="106"/>
  <c r="F19" i="106"/>
  <c r="B16" i="106"/>
  <c r="F11" i="106"/>
  <c r="F10" i="106"/>
  <c r="F9" i="106"/>
  <c r="T9" i="106" s="1"/>
  <c r="F8" i="106"/>
  <c r="F7" i="106"/>
  <c r="F6" i="106"/>
  <c r="F5" i="106"/>
  <c r="B2" i="106"/>
  <c r="F66" i="105"/>
  <c r="F65" i="105"/>
  <c r="K65" i="105" s="1"/>
  <c r="F64" i="105"/>
  <c r="AO64" i="105" s="1"/>
  <c r="F63" i="105"/>
  <c r="BB63" i="105" s="1"/>
  <c r="F62" i="105"/>
  <c r="AU62" i="105" s="1"/>
  <c r="F61" i="105"/>
  <c r="BB61" i="105" s="1"/>
  <c r="F60" i="105"/>
  <c r="BB60" i="105" s="1"/>
  <c r="F59" i="105"/>
  <c r="BB59" i="105" s="1"/>
  <c r="B56" i="105"/>
  <c r="F53" i="105"/>
  <c r="F52" i="105"/>
  <c r="L52" i="105" s="1"/>
  <c r="F51" i="105"/>
  <c r="F50" i="105"/>
  <c r="BC50" i="105" s="1"/>
  <c r="F49" i="105"/>
  <c r="BB49" i="105" s="1"/>
  <c r="F48" i="105"/>
  <c r="BB48" i="105" s="1"/>
  <c r="F47" i="105"/>
  <c r="BB47" i="105" s="1"/>
  <c r="F46" i="105"/>
  <c r="AV46" i="105" s="1"/>
  <c r="B43" i="105"/>
  <c r="F40" i="105"/>
  <c r="F39" i="105"/>
  <c r="F38" i="105"/>
  <c r="BC38" i="105" s="1"/>
  <c r="F37" i="105"/>
  <c r="F36" i="105"/>
  <c r="BB36" i="105" s="1"/>
  <c r="F35" i="105"/>
  <c r="BB35" i="105" s="1"/>
  <c r="F34" i="105"/>
  <c r="AV34" i="105" s="1"/>
  <c r="F33" i="105"/>
  <c r="AO33" i="105" s="1"/>
  <c r="B30" i="105"/>
  <c r="F25" i="105"/>
  <c r="F24" i="105"/>
  <c r="F23" i="105"/>
  <c r="F22" i="105"/>
  <c r="F21" i="105"/>
  <c r="F20" i="105"/>
  <c r="F19" i="105"/>
  <c r="B16" i="105"/>
  <c r="F11" i="105"/>
  <c r="F10" i="105"/>
  <c r="F9" i="105"/>
  <c r="F8" i="105"/>
  <c r="F7" i="105"/>
  <c r="F6" i="105"/>
  <c r="F5" i="105"/>
  <c r="B2" i="105"/>
  <c r="F66" i="104"/>
  <c r="F65" i="104"/>
  <c r="L65" i="104" s="1"/>
  <c r="F64" i="104"/>
  <c r="AN64" i="104" s="1"/>
  <c r="F63" i="104"/>
  <c r="BB63" i="104" s="1"/>
  <c r="F62" i="104"/>
  <c r="Y62" i="104" s="1"/>
  <c r="F61" i="104"/>
  <c r="F60" i="104"/>
  <c r="AT60" i="104" s="1"/>
  <c r="F59" i="104"/>
  <c r="BA59" i="104" s="1"/>
  <c r="B56" i="104"/>
  <c r="F53" i="104"/>
  <c r="F52" i="104"/>
  <c r="F51" i="104"/>
  <c r="AU51" i="104" s="1"/>
  <c r="F50" i="104"/>
  <c r="BB50" i="104" s="1"/>
  <c r="F49" i="104"/>
  <c r="S49" i="104" s="1"/>
  <c r="F48" i="104"/>
  <c r="AN48" i="104" s="1"/>
  <c r="F47" i="104"/>
  <c r="BA47" i="104" s="1"/>
  <c r="F46" i="104"/>
  <c r="M46" i="104" s="1"/>
  <c r="B43" i="104"/>
  <c r="F40" i="104"/>
  <c r="AV40" i="104" s="1"/>
  <c r="F39" i="104"/>
  <c r="AH39" i="104" s="1"/>
  <c r="F38" i="104"/>
  <c r="AG38" i="104" s="1"/>
  <c r="F37" i="104"/>
  <c r="AH37" i="104" s="1"/>
  <c r="F36" i="104"/>
  <c r="AT36" i="104" s="1"/>
  <c r="F35" i="104"/>
  <c r="BC35" i="104" s="1"/>
  <c r="F34" i="104"/>
  <c r="AT34" i="104" s="1"/>
  <c r="F33" i="104"/>
  <c r="AT33" i="104" s="1"/>
  <c r="B30" i="104"/>
  <c r="F25" i="104"/>
  <c r="F24" i="104"/>
  <c r="F23" i="104"/>
  <c r="F22" i="104"/>
  <c r="F21" i="104"/>
  <c r="F20" i="104"/>
  <c r="F19" i="104"/>
  <c r="B16" i="104"/>
  <c r="F11" i="104"/>
  <c r="F10" i="104"/>
  <c r="F9" i="104"/>
  <c r="F8" i="104"/>
  <c r="F7" i="104"/>
  <c r="F6" i="104"/>
  <c r="F5" i="104"/>
  <c r="B2" i="104"/>
  <c r="AV40" i="105" l="1"/>
  <c r="AO40" i="105"/>
  <c r="BC38" i="106"/>
  <c r="K38" i="106"/>
  <c r="AU46" i="106"/>
  <c r="AA46" i="106"/>
  <c r="BC48" i="106"/>
  <c r="K48" i="106"/>
  <c r="L33" i="107"/>
  <c r="M33" i="107"/>
  <c r="BB49" i="107"/>
  <c r="Y49" i="107"/>
  <c r="BB64" i="108"/>
  <c r="S64" i="108"/>
  <c r="BB37" i="109"/>
  <c r="L37" i="109"/>
  <c r="AH46" i="109"/>
  <c r="Z46" i="109"/>
  <c r="AN47" i="110"/>
  <c r="AO47" i="110"/>
  <c r="AO59" i="110"/>
  <c r="Z59" i="110"/>
  <c r="BA61" i="110"/>
  <c r="BB61" i="110"/>
  <c r="K61" i="110"/>
  <c r="BA19" i="109"/>
  <c r="BB19" i="109"/>
  <c r="BC19" i="109"/>
  <c r="BB39" i="109"/>
  <c r="AO21" i="109"/>
  <c r="AM21" i="109"/>
  <c r="AN21" i="109"/>
  <c r="AA62" i="109"/>
  <c r="BC39" i="109"/>
  <c r="AF22" i="109"/>
  <c r="AG22" i="109"/>
  <c r="AH22" i="109"/>
  <c r="AT20" i="109"/>
  <c r="AU20" i="109"/>
  <c r="AV20" i="109"/>
  <c r="Y23" i="109"/>
  <c r="AA23" i="109"/>
  <c r="Z23" i="109"/>
  <c r="S24" i="109"/>
  <c r="T24" i="109"/>
  <c r="R24" i="109"/>
  <c r="K25" i="109"/>
  <c r="L25" i="109"/>
  <c r="M25" i="109"/>
  <c r="L39" i="109"/>
  <c r="K51" i="109"/>
  <c r="Z59" i="109"/>
  <c r="BB63" i="109"/>
  <c r="M59" i="109"/>
  <c r="M39" i="109"/>
  <c r="AO51" i="109"/>
  <c r="AO59" i="109"/>
  <c r="Z39" i="109"/>
  <c r="BB51" i="109"/>
  <c r="AV36" i="109"/>
  <c r="AA39" i="109"/>
  <c r="AG39" i="109"/>
  <c r="AF8" i="109"/>
  <c r="AG8" i="109"/>
  <c r="AH8" i="109"/>
  <c r="S33" i="109"/>
  <c r="Y48" i="109"/>
  <c r="Y9" i="109"/>
  <c r="Z9" i="109"/>
  <c r="AA9" i="109"/>
  <c r="Y33" i="109"/>
  <c r="M35" i="109"/>
  <c r="AH39" i="109"/>
  <c r="AO48" i="109"/>
  <c r="L61" i="109"/>
  <c r="S10" i="109"/>
  <c r="T10" i="109"/>
  <c r="R10" i="109"/>
  <c r="Z33" i="109"/>
  <c r="AU39" i="109"/>
  <c r="AU48" i="109"/>
  <c r="BB50" i="109"/>
  <c r="K11" i="109"/>
  <c r="L11" i="109"/>
  <c r="M11" i="109"/>
  <c r="AN33" i="109"/>
  <c r="T36" i="109"/>
  <c r="K39" i="109"/>
  <c r="AV39" i="109"/>
  <c r="AG51" i="109"/>
  <c r="M65" i="109"/>
  <c r="AT33" i="109"/>
  <c r="AO5" i="109"/>
  <c r="BA5" i="109"/>
  <c r="BB5" i="109"/>
  <c r="BC5" i="109"/>
  <c r="AV33" i="109"/>
  <c r="M50" i="109"/>
  <c r="AT6" i="109"/>
  <c r="AU6" i="109"/>
  <c r="AV6" i="109"/>
  <c r="BC33" i="109"/>
  <c r="S50" i="109"/>
  <c r="AO7" i="109"/>
  <c r="AM7" i="109"/>
  <c r="AN7" i="109"/>
  <c r="K33" i="109"/>
  <c r="AN37" i="109"/>
  <c r="AU40" i="109"/>
  <c r="AA50" i="109"/>
  <c r="Y63" i="109"/>
  <c r="AM20" i="110"/>
  <c r="AT20" i="110"/>
  <c r="AU20" i="110"/>
  <c r="AV20" i="110"/>
  <c r="AO21" i="110"/>
  <c r="AM21" i="110"/>
  <c r="AN21" i="110"/>
  <c r="R46" i="110"/>
  <c r="AF60" i="110"/>
  <c r="AF22" i="110"/>
  <c r="AG22" i="110"/>
  <c r="AH22" i="110"/>
  <c r="Y46" i="110"/>
  <c r="AM19" i="110"/>
  <c r="BA19" i="110"/>
  <c r="BC19" i="110"/>
  <c r="BB19" i="110"/>
  <c r="Z64" i="110"/>
  <c r="Y23" i="110"/>
  <c r="AA23" i="110"/>
  <c r="Z23" i="110"/>
  <c r="AH46" i="110"/>
  <c r="S24" i="110"/>
  <c r="T24" i="110"/>
  <c r="R24" i="110"/>
  <c r="K25" i="110"/>
  <c r="L25" i="110"/>
  <c r="M25" i="110"/>
  <c r="Y59" i="110"/>
  <c r="AT6" i="110"/>
  <c r="AU6" i="110"/>
  <c r="AV6" i="110"/>
  <c r="AM7" i="110"/>
  <c r="AN7" i="110"/>
  <c r="AO7" i="110"/>
  <c r="AU46" i="110"/>
  <c r="AF8" i="110"/>
  <c r="AG8" i="110"/>
  <c r="AH8" i="110"/>
  <c r="Z47" i="110"/>
  <c r="AG47" i="110"/>
  <c r="L61" i="110"/>
  <c r="AA64" i="110"/>
  <c r="Z46" i="110"/>
  <c r="T61" i="110"/>
  <c r="AA46" i="110"/>
  <c r="T48" i="110"/>
  <c r="AM61" i="110"/>
  <c r="AT5" i="110"/>
  <c r="BA5" i="110"/>
  <c r="BB5" i="110"/>
  <c r="BC5" i="110"/>
  <c r="K49" i="110"/>
  <c r="R51" i="110"/>
  <c r="L39" i="110"/>
  <c r="AM49" i="110"/>
  <c r="AA51" i="110"/>
  <c r="Z33" i="110"/>
  <c r="AO39" i="110"/>
  <c r="S48" i="110"/>
  <c r="AN49" i="110"/>
  <c r="AG51" i="110"/>
  <c r="Y9" i="110"/>
  <c r="Z9" i="110"/>
  <c r="AA9" i="110"/>
  <c r="T10" i="110"/>
  <c r="S10" i="110"/>
  <c r="R10" i="110"/>
  <c r="AO48" i="110"/>
  <c r="M50" i="110"/>
  <c r="L52" i="110"/>
  <c r="BC60" i="110"/>
  <c r="S62" i="110"/>
  <c r="L49" i="110"/>
  <c r="Z51" i="110"/>
  <c r="K11" i="110"/>
  <c r="L11" i="110"/>
  <c r="M11" i="110"/>
  <c r="M47" i="110"/>
  <c r="AU48" i="110"/>
  <c r="Z50" i="110"/>
  <c r="Z62" i="110"/>
  <c r="AU19" i="108"/>
  <c r="BA19" i="108"/>
  <c r="BB19" i="108"/>
  <c r="BC19" i="108"/>
  <c r="M25" i="108"/>
  <c r="K25" i="108"/>
  <c r="L25" i="108"/>
  <c r="AV20" i="108"/>
  <c r="AT20" i="108"/>
  <c r="AU20" i="108"/>
  <c r="AA21" i="108"/>
  <c r="AO21" i="108"/>
  <c r="AM21" i="108"/>
  <c r="AN21" i="108"/>
  <c r="AF22" i="108"/>
  <c r="AG22" i="108"/>
  <c r="AH22" i="108"/>
  <c r="L67" i="108"/>
  <c r="Z22" i="108"/>
  <c r="Z23" i="108"/>
  <c r="Y23" i="108"/>
  <c r="AA23" i="108"/>
  <c r="S24" i="108"/>
  <c r="T24" i="108"/>
  <c r="R24" i="108"/>
  <c r="AF8" i="108"/>
  <c r="AG8" i="108"/>
  <c r="AH8" i="108"/>
  <c r="K11" i="108"/>
  <c r="L11" i="108"/>
  <c r="M11" i="108"/>
  <c r="K10" i="108"/>
  <c r="S10" i="108"/>
  <c r="T10" i="108"/>
  <c r="R10" i="108"/>
  <c r="K21" i="108"/>
  <c r="T21" i="108"/>
  <c r="AG51" i="108"/>
  <c r="AG63" i="108"/>
  <c r="L51" i="108"/>
  <c r="R51" i="108"/>
  <c r="AU5" i="108"/>
  <c r="BA5" i="108"/>
  <c r="BB5" i="108"/>
  <c r="BC5" i="108"/>
  <c r="AH6" i="108"/>
  <c r="AT6" i="108"/>
  <c r="AU6" i="108"/>
  <c r="AV6" i="108"/>
  <c r="AO7" i="108"/>
  <c r="AM7" i="108"/>
  <c r="AN7" i="108"/>
  <c r="T36" i="108"/>
  <c r="K6" i="108"/>
  <c r="S36" i="108"/>
  <c r="BC49" i="108"/>
  <c r="R50" i="108"/>
  <c r="AH36" i="108"/>
  <c r="L39" i="108"/>
  <c r="T47" i="108"/>
  <c r="T50" i="108"/>
  <c r="Y36" i="108"/>
  <c r="AM36" i="108"/>
  <c r="BC39" i="108"/>
  <c r="AG50" i="108"/>
  <c r="T52" i="108"/>
  <c r="AO36" i="108"/>
  <c r="AU50" i="108"/>
  <c r="K36" i="108"/>
  <c r="AU36" i="108"/>
  <c r="AO40" i="108"/>
  <c r="Y49" i="108"/>
  <c r="BB50" i="108"/>
  <c r="M53" i="108"/>
  <c r="AH63" i="108"/>
  <c r="M67" i="108"/>
  <c r="L36" i="108"/>
  <c r="AV36" i="108"/>
  <c r="AF49" i="108"/>
  <c r="Y61" i="107"/>
  <c r="AF19" i="107"/>
  <c r="BA19" i="107"/>
  <c r="BB19" i="107"/>
  <c r="BC19" i="107"/>
  <c r="AU20" i="107"/>
  <c r="AV20" i="107"/>
  <c r="AT20" i="107"/>
  <c r="L25" i="107"/>
  <c r="K25" i="107"/>
  <c r="M25" i="107"/>
  <c r="L51" i="107"/>
  <c r="AO61" i="107"/>
  <c r="AN21" i="107"/>
  <c r="AM21" i="107"/>
  <c r="AO21" i="107"/>
  <c r="K22" i="107"/>
  <c r="AF22" i="107"/>
  <c r="AG22" i="107"/>
  <c r="AH22" i="107"/>
  <c r="S62" i="107"/>
  <c r="Y23" i="107"/>
  <c r="Z23" i="107"/>
  <c r="AA23" i="107"/>
  <c r="T62" i="107"/>
  <c r="R24" i="107"/>
  <c r="S24" i="107"/>
  <c r="T24" i="107"/>
  <c r="AM62" i="107"/>
  <c r="K6" i="107"/>
  <c r="AV6" i="107"/>
  <c r="AU6" i="107"/>
  <c r="AT6" i="107"/>
  <c r="Z48" i="107"/>
  <c r="K7" i="107"/>
  <c r="AM7" i="107"/>
  <c r="AN7" i="107"/>
  <c r="AO7" i="107"/>
  <c r="T10" i="107"/>
  <c r="S10" i="107"/>
  <c r="R10" i="107"/>
  <c r="AA46" i="107"/>
  <c r="R50" i="107"/>
  <c r="K8" i="107"/>
  <c r="AF8" i="107"/>
  <c r="AG8" i="107"/>
  <c r="AH8" i="107"/>
  <c r="M11" i="107"/>
  <c r="K11" i="107"/>
  <c r="L11" i="107"/>
  <c r="L38" i="107"/>
  <c r="AF46" i="107"/>
  <c r="AN62" i="107"/>
  <c r="Y9" i="107"/>
  <c r="Z9" i="107"/>
  <c r="AA9" i="107"/>
  <c r="M38" i="107"/>
  <c r="T61" i="107"/>
  <c r="BC62" i="107"/>
  <c r="AU5" i="107"/>
  <c r="BB5" i="107"/>
  <c r="BC5" i="107"/>
  <c r="BA5" i="107"/>
  <c r="K5" i="107"/>
  <c r="AU19" i="106"/>
  <c r="BA19" i="106"/>
  <c r="BB19" i="106"/>
  <c r="BC19" i="106"/>
  <c r="M20" i="106"/>
  <c r="AV20" i="106"/>
  <c r="AT20" i="106"/>
  <c r="AU20" i="106"/>
  <c r="K60" i="106"/>
  <c r="AN21" i="106"/>
  <c r="AO21" i="106"/>
  <c r="AM21" i="106"/>
  <c r="S50" i="106"/>
  <c r="T60" i="106"/>
  <c r="AH22" i="106"/>
  <c r="AF22" i="106"/>
  <c r="AG22" i="106"/>
  <c r="AF60" i="106"/>
  <c r="Y23" i="106"/>
  <c r="Z23" i="106"/>
  <c r="AA23" i="106"/>
  <c r="R24" i="106"/>
  <c r="S24" i="106"/>
  <c r="T24" i="106"/>
  <c r="AO37" i="106"/>
  <c r="L25" i="106"/>
  <c r="M25" i="106"/>
  <c r="K25" i="106"/>
  <c r="R9" i="106"/>
  <c r="AU37" i="106"/>
  <c r="AN60" i="106"/>
  <c r="AT5" i="106"/>
  <c r="BB5" i="106"/>
  <c r="BA5" i="106"/>
  <c r="BC5" i="106"/>
  <c r="T5" i="106"/>
  <c r="T48" i="106"/>
  <c r="S62" i="106"/>
  <c r="AT6" i="106"/>
  <c r="AU6" i="106"/>
  <c r="AV6" i="106"/>
  <c r="T37" i="106"/>
  <c r="K11" i="106"/>
  <c r="L11" i="106"/>
  <c r="M11" i="106"/>
  <c r="K36" i="106"/>
  <c r="AH38" i="106"/>
  <c r="L60" i="106"/>
  <c r="AF7" i="106"/>
  <c r="AM7" i="106"/>
  <c r="AN7" i="106"/>
  <c r="AO7" i="106"/>
  <c r="AU36" i="106"/>
  <c r="T10" i="106"/>
  <c r="R10" i="106"/>
  <c r="S10" i="106"/>
  <c r="AF8" i="106"/>
  <c r="AH8" i="106"/>
  <c r="AG8" i="106"/>
  <c r="AO39" i="106"/>
  <c r="AA9" i="106"/>
  <c r="Y9" i="106"/>
  <c r="Z9" i="106"/>
  <c r="L9" i="106"/>
  <c r="AV60" i="106"/>
  <c r="AA22" i="105"/>
  <c r="AF22" i="105"/>
  <c r="AG22" i="105"/>
  <c r="AH22" i="105"/>
  <c r="AH21" i="105"/>
  <c r="AO21" i="105"/>
  <c r="AN21" i="105"/>
  <c r="AM21" i="105"/>
  <c r="Y23" i="105"/>
  <c r="Z23" i="105"/>
  <c r="AA23" i="105"/>
  <c r="S24" i="105"/>
  <c r="T24" i="105"/>
  <c r="R24" i="105"/>
  <c r="AU19" i="105"/>
  <c r="BC19" i="105"/>
  <c r="BB19" i="105"/>
  <c r="BA19" i="105"/>
  <c r="Y20" i="105"/>
  <c r="AV20" i="105"/>
  <c r="AU20" i="105"/>
  <c r="AT20" i="105"/>
  <c r="L25" i="105"/>
  <c r="K25" i="105"/>
  <c r="M25" i="105"/>
  <c r="AV50" i="105"/>
  <c r="S61" i="105"/>
  <c r="Y22" i="105"/>
  <c r="Z33" i="105"/>
  <c r="T64" i="105"/>
  <c r="AG33" i="105"/>
  <c r="M50" i="105"/>
  <c r="M35" i="105"/>
  <c r="K64" i="105"/>
  <c r="AF20" i="105"/>
  <c r="S64" i="105"/>
  <c r="BC5" i="105"/>
  <c r="BB5" i="105"/>
  <c r="BA5" i="105"/>
  <c r="Y61" i="105"/>
  <c r="Z64" i="105"/>
  <c r="AO6" i="105"/>
  <c r="AU6" i="105"/>
  <c r="AV6" i="105"/>
  <c r="AT6" i="105"/>
  <c r="M22" i="105"/>
  <c r="AN64" i="105"/>
  <c r="AM7" i="105"/>
  <c r="AN7" i="105"/>
  <c r="AO7" i="105"/>
  <c r="T22" i="105"/>
  <c r="Y33" i="105"/>
  <c r="AV64" i="105"/>
  <c r="AF8" i="105"/>
  <c r="AG8" i="105"/>
  <c r="AH8" i="105"/>
  <c r="BB64" i="105"/>
  <c r="Y9" i="105"/>
  <c r="Z9" i="105"/>
  <c r="AA9" i="105"/>
  <c r="S49" i="105"/>
  <c r="K9" i="105"/>
  <c r="AH40" i="105"/>
  <c r="M64" i="105"/>
  <c r="L65" i="105"/>
  <c r="L11" i="105"/>
  <c r="M11" i="105"/>
  <c r="K11" i="105"/>
  <c r="R10" i="105"/>
  <c r="T10" i="105"/>
  <c r="S10" i="105"/>
  <c r="M65" i="105"/>
  <c r="K25" i="104"/>
  <c r="L25" i="104"/>
  <c r="M25" i="104"/>
  <c r="AN50" i="104"/>
  <c r="K62" i="104"/>
  <c r="AT19" i="104"/>
  <c r="BC19" i="104"/>
  <c r="BB19" i="104"/>
  <c r="BA19" i="104"/>
  <c r="AV20" i="104"/>
  <c r="AU20" i="104"/>
  <c r="AT20" i="104"/>
  <c r="AO21" i="104"/>
  <c r="AN21" i="104"/>
  <c r="AM21" i="104"/>
  <c r="Y23" i="104"/>
  <c r="AA23" i="104"/>
  <c r="Z23" i="104"/>
  <c r="K24" i="104"/>
  <c r="T24" i="104"/>
  <c r="R24" i="104"/>
  <c r="S24" i="104"/>
  <c r="AF22" i="104"/>
  <c r="AG22" i="104"/>
  <c r="AH22" i="104"/>
  <c r="AT48" i="104"/>
  <c r="Z46" i="104"/>
  <c r="Z49" i="104"/>
  <c r="M11" i="104"/>
  <c r="K11" i="104"/>
  <c r="L11" i="104"/>
  <c r="AG46" i="104"/>
  <c r="AA8" i="104"/>
  <c r="AH8" i="104"/>
  <c r="AG8" i="104"/>
  <c r="AF8" i="104"/>
  <c r="Y9" i="104"/>
  <c r="Z9" i="104"/>
  <c r="AA9" i="104"/>
  <c r="Y33" i="104"/>
  <c r="AV38" i="104"/>
  <c r="AN46" i="104"/>
  <c r="M50" i="104"/>
  <c r="AO59" i="104"/>
  <c r="S64" i="104"/>
  <c r="BB5" i="104"/>
  <c r="AU5" i="104"/>
  <c r="BA5" i="104"/>
  <c r="AT5" i="104"/>
  <c r="BC5" i="104"/>
  <c r="AH33" i="104"/>
  <c r="R10" i="104"/>
  <c r="S10" i="104"/>
  <c r="T10" i="104"/>
  <c r="AO6" i="104"/>
  <c r="AV6" i="104"/>
  <c r="AU6" i="104"/>
  <c r="AT6" i="104"/>
  <c r="BA33" i="104"/>
  <c r="AN7" i="104"/>
  <c r="AM7" i="104"/>
  <c r="AO7" i="104"/>
  <c r="R48" i="104"/>
  <c r="M51" i="104"/>
  <c r="L19" i="104"/>
  <c r="AO37" i="104"/>
  <c r="AO40" i="104"/>
  <c r="BC46" i="104"/>
  <c r="AF62" i="104"/>
  <c r="AO64" i="104"/>
  <c r="BB37" i="104"/>
  <c r="AN62" i="104"/>
  <c r="Z37" i="104"/>
  <c r="M33" i="104"/>
  <c r="AU62" i="104"/>
  <c r="T33" i="104"/>
  <c r="Z38" i="104"/>
  <c r="K46" i="104"/>
  <c r="BA62" i="104"/>
  <c r="M65" i="104"/>
  <c r="AU33" i="104"/>
  <c r="L37" i="104"/>
  <c r="AA39" i="104"/>
  <c r="S62" i="104"/>
  <c r="AG19" i="104"/>
  <c r="Y21" i="104"/>
  <c r="AH19" i="104"/>
  <c r="M21" i="104"/>
  <c r="M20" i="104"/>
  <c r="AH20" i="104"/>
  <c r="K22" i="104"/>
  <c r="L22" i="104"/>
  <c r="Z22" i="104"/>
  <c r="R59" i="104"/>
  <c r="S59" i="104"/>
  <c r="T59" i="104"/>
  <c r="AN59" i="104"/>
  <c r="AU59" i="104"/>
  <c r="K65" i="104"/>
  <c r="L64" i="104"/>
  <c r="AV64" i="104"/>
  <c r="AU64" i="104"/>
  <c r="R64" i="104"/>
  <c r="BB64" i="104"/>
  <c r="T64" i="104"/>
  <c r="Z64" i="104"/>
  <c r="AH64" i="104"/>
  <c r="AA62" i="104"/>
  <c r="AV62" i="104"/>
  <c r="L62" i="104"/>
  <c r="AG62" i="104"/>
  <c r="BB62" i="104"/>
  <c r="M62" i="104"/>
  <c r="AH62" i="104"/>
  <c r="BC62" i="104"/>
  <c r="R62" i="104"/>
  <c r="AM62" i="104"/>
  <c r="T62" i="104"/>
  <c r="AO62" i="104"/>
  <c r="K60" i="104"/>
  <c r="M60" i="104"/>
  <c r="Z60" i="104"/>
  <c r="AA60" i="104"/>
  <c r="AG60" i="104"/>
  <c r="AU60" i="104"/>
  <c r="Y59" i="104"/>
  <c r="AV59" i="104"/>
  <c r="AA59" i="104"/>
  <c r="BB59" i="104"/>
  <c r="AF59" i="104"/>
  <c r="BC59" i="104"/>
  <c r="K59" i="104"/>
  <c r="AH59" i="104"/>
  <c r="L59" i="104"/>
  <c r="AM59" i="104"/>
  <c r="Y47" i="104"/>
  <c r="AV47" i="104"/>
  <c r="S51" i="104"/>
  <c r="R50" i="104"/>
  <c r="AO50" i="104"/>
  <c r="S50" i="104"/>
  <c r="AU50" i="104"/>
  <c r="T50" i="104"/>
  <c r="AV50" i="104"/>
  <c r="Y50" i="104"/>
  <c r="BC50" i="104"/>
  <c r="AA50" i="104"/>
  <c r="K50" i="104"/>
  <c r="AG50" i="104"/>
  <c r="L50" i="104"/>
  <c r="AH50" i="104"/>
  <c r="AF49" i="104"/>
  <c r="AT49" i="104"/>
  <c r="BA49" i="104"/>
  <c r="BC49" i="104"/>
  <c r="S48" i="104"/>
  <c r="AU48" i="104"/>
  <c r="T48" i="104"/>
  <c r="BA48" i="104"/>
  <c r="Z48" i="104"/>
  <c r="BB48" i="104"/>
  <c r="AA48" i="104"/>
  <c r="AH48" i="104"/>
  <c r="K48" i="104"/>
  <c r="AM48" i="104"/>
  <c r="M48" i="104"/>
  <c r="AA47" i="104"/>
  <c r="BB47" i="104"/>
  <c r="AF47" i="104"/>
  <c r="BC47" i="104"/>
  <c r="K47" i="104"/>
  <c r="AH47" i="104"/>
  <c r="L47" i="104"/>
  <c r="AM47" i="104"/>
  <c r="R47" i="104"/>
  <c r="AN47" i="104"/>
  <c r="S47" i="104"/>
  <c r="AO47" i="104"/>
  <c r="T47" i="104"/>
  <c r="AU47" i="104"/>
  <c r="L46" i="104"/>
  <c r="AM46" i="104"/>
  <c r="S46" i="104"/>
  <c r="AO46" i="104"/>
  <c r="T46" i="104"/>
  <c r="AT46" i="104"/>
  <c r="Y46" i="104"/>
  <c r="AV46" i="104"/>
  <c r="AF46" i="104"/>
  <c r="K35" i="104"/>
  <c r="L35" i="104"/>
  <c r="AH35" i="104"/>
  <c r="AM35" i="104"/>
  <c r="Z40" i="104"/>
  <c r="AH40" i="104"/>
  <c r="AU40" i="104"/>
  <c r="AG39" i="104"/>
  <c r="AN39" i="104"/>
  <c r="AV39" i="104"/>
  <c r="BC39" i="104"/>
  <c r="K39" i="104"/>
  <c r="Z39" i="104"/>
  <c r="AN38" i="104"/>
  <c r="BB38" i="104"/>
  <c r="BC38" i="104"/>
  <c r="L38" i="104"/>
  <c r="R38" i="104"/>
  <c r="T38" i="104"/>
  <c r="AV37" i="104"/>
  <c r="R37" i="104"/>
  <c r="T37" i="104"/>
  <c r="Y37" i="104"/>
  <c r="AG36" i="104"/>
  <c r="AM36" i="104"/>
  <c r="AN36" i="104"/>
  <c r="K36" i="104"/>
  <c r="AO36" i="104"/>
  <c r="R36" i="104"/>
  <c r="AU36" i="104"/>
  <c r="S36" i="104"/>
  <c r="BB36" i="104"/>
  <c r="T36" i="104"/>
  <c r="Z36" i="104"/>
  <c r="R35" i="104"/>
  <c r="AN35" i="104"/>
  <c r="S35" i="104"/>
  <c r="AO35" i="104"/>
  <c r="T35" i="104"/>
  <c r="AT35" i="104"/>
  <c r="Y35" i="104"/>
  <c r="AU35" i="104"/>
  <c r="Z35" i="104"/>
  <c r="BB35" i="104"/>
  <c r="AF35" i="104"/>
  <c r="Z34" i="104"/>
  <c r="AU34" i="104"/>
  <c r="Z33" i="104"/>
  <c r="AF33" i="104"/>
  <c r="AO33" i="104"/>
  <c r="K33" i="104"/>
  <c r="AN19" i="104"/>
  <c r="AU19" i="104"/>
  <c r="M19" i="104"/>
  <c r="S19" i="104"/>
  <c r="Y19" i="104"/>
  <c r="R22" i="104"/>
  <c r="S22" i="104"/>
  <c r="T22" i="104"/>
  <c r="Y22" i="104"/>
  <c r="AH21" i="104"/>
  <c r="S21" i="104"/>
  <c r="T21" i="104"/>
  <c r="K20" i="104"/>
  <c r="AF20" i="104"/>
  <c r="AA20" i="104"/>
  <c r="L20" i="104"/>
  <c r="AG20" i="104"/>
  <c r="S20" i="104"/>
  <c r="AN20" i="104"/>
  <c r="R20" i="104"/>
  <c r="AM20" i="104"/>
  <c r="T20" i="104"/>
  <c r="AO20" i="104"/>
  <c r="Y20" i="104"/>
  <c r="AA19" i="104"/>
  <c r="AV19" i="104"/>
  <c r="K19" i="104"/>
  <c r="AF19" i="104"/>
  <c r="R19" i="104"/>
  <c r="AM19" i="104"/>
  <c r="T19" i="104"/>
  <c r="AO19" i="104"/>
  <c r="M6" i="104"/>
  <c r="AM5" i="104"/>
  <c r="S8" i="104"/>
  <c r="Y8" i="104"/>
  <c r="L8" i="104"/>
  <c r="R8" i="104"/>
  <c r="AA7" i="104"/>
  <c r="S6" i="104"/>
  <c r="T6" i="104"/>
  <c r="Y6" i="104"/>
  <c r="AA6" i="104"/>
  <c r="AG6" i="104"/>
  <c r="AN6" i="104"/>
  <c r="K6" i="104"/>
  <c r="AN5" i="104"/>
  <c r="L5" i="104"/>
  <c r="AV5" i="104"/>
  <c r="R5" i="104"/>
  <c r="S5" i="104"/>
  <c r="T5" i="104"/>
  <c r="AF5" i="104"/>
  <c r="AH5" i="104"/>
  <c r="L9" i="105"/>
  <c r="M9" i="105"/>
  <c r="S5" i="105"/>
  <c r="R9" i="105"/>
  <c r="S9" i="105"/>
  <c r="M10" i="105"/>
  <c r="Z34" i="105"/>
  <c r="AG39" i="105"/>
  <c r="BB38" i="105"/>
  <c r="K38" i="105"/>
  <c r="Z38" i="105"/>
  <c r="M38" i="105"/>
  <c r="AG38" i="105"/>
  <c r="AN38" i="105"/>
  <c r="M37" i="105"/>
  <c r="R37" i="105"/>
  <c r="S37" i="105"/>
  <c r="Y37" i="105"/>
  <c r="AV37" i="105"/>
  <c r="AH37" i="105"/>
  <c r="AN37" i="105"/>
  <c r="AO37" i="105"/>
  <c r="Z36" i="105"/>
  <c r="AH36" i="105"/>
  <c r="AN36" i="105"/>
  <c r="AT36" i="105"/>
  <c r="AF35" i="105"/>
  <c r="K35" i="105"/>
  <c r="AG35" i="105"/>
  <c r="BC35" i="105"/>
  <c r="L35" i="105"/>
  <c r="AM35" i="105"/>
  <c r="S35" i="105"/>
  <c r="AO35" i="105"/>
  <c r="AN35" i="105"/>
  <c r="T35" i="105"/>
  <c r="AU35" i="105"/>
  <c r="Y35" i="105"/>
  <c r="AV35" i="105"/>
  <c r="AA35" i="105"/>
  <c r="BA35" i="105"/>
  <c r="L34" i="105"/>
  <c r="T34" i="105"/>
  <c r="AA33" i="105"/>
  <c r="K47" i="105"/>
  <c r="L47" i="105"/>
  <c r="T47" i="105"/>
  <c r="Y47" i="105"/>
  <c r="AA47" i="105"/>
  <c r="AG47" i="105"/>
  <c r="AU47" i="105"/>
  <c r="AV47" i="105"/>
  <c r="BA47" i="105"/>
  <c r="AM47" i="105"/>
  <c r="Z46" i="105"/>
  <c r="AF46" i="105"/>
  <c r="AN46" i="105"/>
  <c r="AT46" i="105"/>
  <c r="AF47" i="105"/>
  <c r="BC47" i="105"/>
  <c r="M47" i="105"/>
  <c r="AN47" i="105"/>
  <c r="S47" i="105"/>
  <c r="AO47" i="105"/>
  <c r="R48" i="105"/>
  <c r="Y49" i="105"/>
  <c r="AG49" i="105"/>
  <c r="AM49" i="105"/>
  <c r="AO49" i="105"/>
  <c r="BA49" i="105"/>
  <c r="BC49" i="105"/>
  <c r="M49" i="105"/>
  <c r="R50" i="105"/>
  <c r="T50" i="105"/>
  <c r="Y50" i="105"/>
  <c r="AG50" i="105"/>
  <c r="AH50" i="105"/>
  <c r="AN50" i="105"/>
  <c r="L50" i="105"/>
  <c r="AU50" i="105"/>
  <c r="M52" i="105"/>
  <c r="AG64" i="105"/>
  <c r="AH64" i="105"/>
  <c r="L64" i="105"/>
  <c r="AU64" i="105"/>
  <c r="AH63" i="105"/>
  <c r="M63" i="105"/>
  <c r="AN63" i="105"/>
  <c r="R63" i="105"/>
  <c r="AO63" i="105"/>
  <c r="K63" i="105"/>
  <c r="L63" i="105"/>
  <c r="S63" i="105"/>
  <c r="AU63" i="105"/>
  <c r="AA63" i="105"/>
  <c r="AG63" i="105"/>
  <c r="T63" i="105"/>
  <c r="AV63" i="105"/>
  <c r="Y63" i="105"/>
  <c r="BC63" i="105"/>
  <c r="L62" i="105"/>
  <c r="AN62" i="105"/>
  <c r="M62" i="105"/>
  <c r="AO62" i="105"/>
  <c r="R62" i="105"/>
  <c r="AV62" i="105"/>
  <c r="AH62" i="105"/>
  <c r="T62" i="105"/>
  <c r="BA62" i="105"/>
  <c r="Y62" i="105"/>
  <c r="BB62" i="105"/>
  <c r="AF62" i="105"/>
  <c r="AG62" i="105"/>
  <c r="AG61" i="105"/>
  <c r="AM61" i="105"/>
  <c r="AO61" i="105"/>
  <c r="BA61" i="105"/>
  <c r="BC61" i="105"/>
  <c r="M61" i="105"/>
  <c r="Y59" i="105"/>
  <c r="AV59" i="105"/>
  <c r="BC59" i="105"/>
  <c r="AA59" i="105"/>
  <c r="BA59" i="105"/>
  <c r="K59" i="105"/>
  <c r="AG59" i="105"/>
  <c r="L59" i="105"/>
  <c r="AM59" i="105"/>
  <c r="AF59" i="105"/>
  <c r="M59" i="105"/>
  <c r="AN59" i="105"/>
  <c r="S59" i="105"/>
  <c r="AO59" i="105"/>
  <c r="T59" i="105"/>
  <c r="AU59" i="105"/>
  <c r="L19" i="105"/>
  <c r="AH19" i="105"/>
  <c r="K23" i="105"/>
  <c r="L23" i="105"/>
  <c r="R23" i="105"/>
  <c r="K22" i="105"/>
  <c r="L22" i="105"/>
  <c r="S22" i="105"/>
  <c r="AG20" i="105"/>
  <c r="AH20" i="105"/>
  <c r="L20" i="105"/>
  <c r="AN20" i="105"/>
  <c r="M20" i="105"/>
  <c r="AO20" i="105"/>
  <c r="R20" i="105"/>
  <c r="T20" i="105"/>
  <c r="M19" i="105"/>
  <c r="AM19" i="105"/>
  <c r="R19" i="105"/>
  <c r="AN19" i="105"/>
  <c r="S19" i="105"/>
  <c r="AO19" i="105"/>
  <c r="T19" i="105"/>
  <c r="AV19" i="105"/>
  <c r="Y19" i="105"/>
  <c r="AF19" i="105"/>
  <c r="AG19" i="105"/>
  <c r="Z6" i="105"/>
  <c r="Y5" i="105"/>
  <c r="AM5" i="105"/>
  <c r="AO5" i="105"/>
  <c r="M8" i="105"/>
  <c r="R8" i="105"/>
  <c r="Z8" i="105"/>
  <c r="L10" i="105"/>
  <c r="T9" i="105"/>
  <c r="S8" i="105"/>
  <c r="K7" i="105"/>
  <c r="AF7" i="105"/>
  <c r="AN5" i="105"/>
  <c r="T5" i="105"/>
  <c r="Y20" i="106"/>
  <c r="AO20" i="106"/>
  <c r="M9" i="106"/>
  <c r="AO5" i="106"/>
  <c r="AO40" i="106"/>
  <c r="AU40" i="106"/>
  <c r="BB40" i="106"/>
  <c r="BC40" i="106"/>
  <c r="Z40" i="106"/>
  <c r="AA40" i="106"/>
  <c r="AU39" i="106"/>
  <c r="BC39" i="106"/>
  <c r="K39" i="106"/>
  <c r="L39" i="106"/>
  <c r="AA39" i="106"/>
  <c r="AG39" i="106"/>
  <c r="AH39" i="106"/>
  <c r="L38" i="106"/>
  <c r="R38" i="106"/>
  <c r="AG38" i="106"/>
  <c r="AO38" i="106"/>
  <c r="S37" i="106"/>
  <c r="S36" i="106"/>
  <c r="BC36" i="106"/>
  <c r="T36" i="106"/>
  <c r="Y36" i="106"/>
  <c r="AA36" i="106"/>
  <c r="AM36" i="106"/>
  <c r="AN36" i="106"/>
  <c r="AO36" i="106"/>
  <c r="AF33" i="106"/>
  <c r="AV33" i="106"/>
  <c r="AH33" i="106"/>
  <c r="K33" i="106"/>
  <c r="BB33" i="106"/>
  <c r="L33" i="106"/>
  <c r="R33" i="106"/>
  <c r="AA33" i="106"/>
  <c r="Z35" i="106"/>
  <c r="AO35" i="106"/>
  <c r="AT35" i="106"/>
  <c r="Y35" i="106"/>
  <c r="K34" i="106"/>
  <c r="Z34" i="106"/>
  <c r="AT34" i="106"/>
  <c r="AU34" i="106"/>
  <c r="K51" i="106"/>
  <c r="AG51" i="106"/>
  <c r="R50" i="106"/>
  <c r="Y50" i="106"/>
  <c r="AN50" i="106"/>
  <c r="AO50" i="106"/>
  <c r="S49" i="106"/>
  <c r="T49" i="106"/>
  <c r="AM49" i="106"/>
  <c r="AN49" i="106"/>
  <c r="BC49" i="106"/>
  <c r="Y48" i="106"/>
  <c r="AA48" i="106"/>
  <c r="AF48" i="106"/>
  <c r="AN48" i="106"/>
  <c r="AO48" i="106"/>
  <c r="AU48" i="106"/>
  <c r="L48" i="106"/>
  <c r="AV48" i="106"/>
  <c r="Z47" i="106"/>
  <c r="K46" i="106"/>
  <c r="AU60" i="106"/>
  <c r="AV63" i="106"/>
  <c r="M63" i="106"/>
  <c r="R63" i="106"/>
  <c r="T63" i="106"/>
  <c r="Y63" i="106"/>
  <c r="AH63" i="106"/>
  <c r="AN63" i="106"/>
  <c r="AU63" i="106"/>
  <c r="Y62" i="106"/>
  <c r="AH62" i="106"/>
  <c r="AM62" i="106"/>
  <c r="AO62" i="106"/>
  <c r="BB62" i="106"/>
  <c r="BC62" i="106"/>
  <c r="R62" i="106"/>
  <c r="T61" i="106"/>
  <c r="AN61" i="106"/>
  <c r="Y60" i="106"/>
  <c r="AA60" i="106"/>
  <c r="AO60" i="106"/>
  <c r="Z59" i="106"/>
  <c r="T19" i="106"/>
  <c r="AV19" i="106"/>
  <c r="K24" i="106"/>
  <c r="K23" i="106"/>
  <c r="L23" i="106"/>
  <c r="M23" i="106"/>
  <c r="S23" i="106"/>
  <c r="L22" i="106"/>
  <c r="Z22" i="106"/>
  <c r="R20" i="106"/>
  <c r="S20" i="106"/>
  <c r="AF20" i="106"/>
  <c r="AG20" i="106"/>
  <c r="AH20" i="106"/>
  <c r="L20" i="106"/>
  <c r="AM20" i="106"/>
  <c r="Y19" i="106"/>
  <c r="AF19" i="106"/>
  <c r="AG19" i="106"/>
  <c r="L19" i="106"/>
  <c r="AH19" i="106"/>
  <c r="M19" i="106"/>
  <c r="AM19" i="106"/>
  <c r="R19" i="106"/>
  <c r="AN19" i="106"/>
  <c r="S19" i="106"/>
  <c r="AO19" i="106"/>
  <c r="AU5" i="106"/>
  <c r="AV5" i="106"/>
  <c r="L5" i="106"/>
  <c r="M5" i="106"/>
  <c r="AA5" i="106"/>
  <c r="Z7" i="106"/>
  <c r="R7" i="106"/>
  <c r="AA7" i="106"/>
  <c r="K10" i="106"/>
  <c r="M10" i="106"/>
  <c r="S9" i="106"/>
  <c r="K8" i="106"/>
  <c r="L8" i="106"/>
  <c r="M8" i="106"/>
  <c r="R8" i="106"/>
  <c r="S8" i="106"/>
  <c r="AA8" i="106"/>
  <c r="AH7" i="106"/>
  <c r="K7" i="106"/>
  <c r="L7" i="106"/>
  <c r="M7" i="106"/>
  <c r="AH6" i="106"/>
  <c r="L6" i="106"/>
  <c r="M6" i="106"/>
  <c r="R6" i="106"/>
  <c r="AF6" i="106"/>
  <c r="AG6" i="106"/>
  <c r="Y5" i="106"/>
  <c r="AF5" i="106"/>
  <c r="AG5" i="106"/>
  <c r="K5" i="106"/>
  <c r="AN5" i="106"/>
  <c r="AH19" i="107"/>
  <c r="T21" i="107"/>
  <c r="M23" i="107"/>
  <c r="AG21" i="107"/>
  <c r="R23" i="107"/>
  <c r="S19" i="107"/>
  <c r="T20" i="107"/>
  <c r="Z22" i="107"/>
  <c r="Y19" i="107"/>
  <c r="Z8" i="107"/>
  <c r="R9" i="107"/>
  <c r="K10" i="107"/>
  <c r="L10" i="107"/>
  <c r="L8" i="107"/>
  <c r="R63" i="107"/>
  <c r="S63" i="107"/>
  <c r="AN63" i="107"/>
  <c r="AO63" i="107"/>
  <c r="AN61" i="107"/>
  <c r="AU59" i="107"/>
  <c r="K59" i="107"/>
  <c r="AG51" i="107"/>
  <c r="AH51" i="107"/>
  <c r="K51" i="107"/>
  <c r="T50" i="107"/>
  <c r="AN50" i="107"/>
  <c r="AO50" i="107"/>
  <c r="AU50" i="107"/>
  <c r="AM49" i="107"/>
  <c r="AN49" i="107"/>
  <c r="AO49" i="107"/>
  <c r="BC49" i="107"/>
  <c r="S49" i="107"/>
  <c r="T49" i="107"/>
  <c r="AO48" i="107"/>
  <c r="AT48" i="107"/>
  <c r="AU46" i="107"/>
  <c r="AV46" i="107"/>
  <c r="K46" i="107"/>
  <c r="K35" i="107"/>
  <c r="AH39" i="107"/>
  <c r="K38" i="107"/>
  <c r="AG38" i="107"/>
  <c r="AH38" i="107"/>
  <c r="AN38" i="107"/>
  <c r="S37" i="107"/>
  <c r="T37" i="107"/>
  <c r="Y37" i="107"/>
  <c r="AO37" i="107"/>
  <c r="AU37" i="107"/>
  <c r="AV37" i="107"/>
  <c r="AT36" i="107"/>
  <c r="Z35" i="107"/>
  <c r="AA35" i="107"/>
  <c r="AU35" i="107"/>
  <c r="K34" i="107"/>
  <c r="L34" i="107"/>
  <c r="AA34" i="107"/>
  <c r="AF34" i="107"/>
  <c r="AU34" i="107"/>
  <c r="AV34" i="107"/>
  <c r="AA33" i="107"/>
  <c r="AF33" i="107"/>
  <c r="AG33" i="107"/>
  <c r="AU33" i="107"/>
  <c r="AV33" i="107"/>
  <c r="K33" i="107"/>
  <c r="BA33" i="107"/>
  <c r="AA22" i="107"/>
  <c r="M21" i="107"/>
  <c r="S21" i="107"/>
  <c r="Y21" i="107"/>
  <c r="Y20" i="107"/>
  <c r="AF20" i="107"/>
  <c r="AH20" i="107"/>
  <c r="AM20" i="107"/>
  <c r="L20" i="107"/>
  <c r="AN20" i="107"/>
  <c r="R20" i="107"/>
  <c r="AO20" i="107"/>
  <c r="S20" i="107"/>
  <c r="T19" i="107"/>
  <c r="AM19" i="107"/>
  <c r="L19" i="107"/>
  <c r="AN19" i="107"/>
  <c r="R19" i="107"/>
  <c r="AO19" i="107"/>
  <c r="AV19" i="107"/>
  <c r="S8" i="107"/>
  <c r="M7" i="107"/>
  <c r="R7" i="107"/>
  <c r="AA7" i="107"/>
  <c r="AG7" i="107"/>
  <c r="M10" i="107"/>
  <c r="S9" i="107"/>
  <c r="T9" i="107"/>
  <c r="K9" i="107"/>
  <c r="M9" i="107"/>
  <c r="R8" i="107"/>
  <c r="Y7" i="107"/>
  <c r="AF6" i="107"/>
  <c r="AG6" i="107"/>
  <c r="L6" i="107"/>
  <c r="AM6" i="107"/>
  <c r="M6" i="107"/>
  <c r="AN6" i="107"/>
  <c r="S6" i="107"/>
  <c r="AO6" i="107"/>
  <c r="T6" i="107"/>
  <c r="Y6" i="107"/>
  <c r="AA6" i="107"/>
  <c r="R20" i="108"/>
  <c r="K23" i="108"/>
  <c r="M21" i="108"/>
  <c r="S21" i="108"/>
  <c r="AV5" i="108"/>
  <c r="S62" i="108"/>
  <c r="AF62" i="108"/>
  <c r="BB62" i="108"/>
  <c r="BC62" i="108"/>
  <c r="K65" i="108"/>
  <c r="BC65" i="108"/>
  <c r="L65" i="108"/>
  <c r="R65" i="108"/>
  <c r="Y65" i="108"/>
  <c r="AA65" i="108"/>
  <c r="AV65" i="108"/>
  <c r="AG65" i="108"/>
  <c r="L64" i="108"/>
  <c r="BC64" i="108"/>
  <c r="M64" i="108"/>
  <c r="AF64" i="108"/>
  <c r="AG64" i="108"/>
  <c r="AM64" i="108"/>
  <c r="AV64" i="108"/>
  <c r="BA64" i="108"/>
  <c r="AN63" i="108"/>
  <c r="K63" i="108"/>
  <c r="AU63" i="108"/>
  <c r="M63" i="108"/>
  <c r="BA63" i="108"/>
  <c r="R63" i="108"/>
  <c r="BB63" i="108"/>
  <c r="T63" i="108"/>
  <c r="AA63" i="108"/>
  <c r="Y62" i="108"/>
  <c r="AH62" i="108"/>
  <c r="AM62" i="108"/>
  <c r="AO62" i="108"/>
  <c r="L62" i="108"/>
  <c r="AV62" i="108"/>
  <c r="AT61" i="108"/>
  <c r="S48" i="108"/>
  <c r="AT48" i="108"/>
  <c r="T48" i="108"/>
  <c r="K53" i="108"/>
  <c r="Z52" i="108"/>
  <c r="AG52" i="108"/>
  <c r="AV52" i="108"/>
  <c r="BB52" i="108"/>
  <c r="K52" i="108"/>
  <c r="AH51" i="108"/>
  <c r="AN51" i="108"/>
  <c r="AO51" i="108"/>
  <c r="M51" i="108"/>
  <c r="S51" i="108"/>
  <c r="AA50" i="108"/>
  <c r="BC50" i="108"/>
  <c r="AH50" i="108"/>
  <c r="K50" i="108"/>
  <c r="AM50" i="108"/>
  <c r="M50" i="108"/>
  <c r="AN50" i="108"/>
  <c r="S50" i="108"/>
  <c r="BA50" i="108"/>
  <c r="AH49" i="108"/>
  <c r="K49" i="108"/>
  <c r="AM49" i="108"/>
  <c r="L49" i="108"/>
  <c r="AN49" i="108"/>
  <c r="R49" i="108"/>
  <c r="AO49" i="108"/>
  <c r="S49" i="108"/>
  <c r="AV49" i="108"/>
  <c r="T49" i="108"/>
  <c r="BB49" i="108"/>
  <c r="BC48" i="108"/>
  <c r="Z48" i="108"/>
  <c r="AM48" i="108"/>
  <c r="Y47" i="108"/>
  <c r="AA47" i="108"/>
  <c r="AN47" i="108"/>
  <c r="AO47" i="108"/>
  <c r="AU47" i="108"/>
  <c r="K34" i="108"/>
  <c r="AH40" i="108"/>
  <c r="AN40" i="108"/>
  <c r="BC40" i="108"/>
  <c r="Z40" i="108"/>
  <c r="AA40" i="108"/>
  <c r="AU39" i="108"/>
  <c r="K39" i="108"/>
  <c r="BB39" i="108"/>
  <c r="Z39" i="108"/>
  <c r="AA39" i="108"/>
  <c r="AG39" i="108"/>
  <c r="AH39" i="108"/>
  <c r="AO39" i="108"/>
  <c r="Z38" i="108"/>
  <c r="AA38" i="108"/>
  <c r="AH38" i="108"/>
  <c r="BB38" i="108"/>
  <c r="BC38" i="108"/>
  <c r="S37" i="108"/>
  <c r="R37" i="108"/>
  <c r="T37" i="108"/>
  <c r="BC37" i="108"/>
  <c r="AA37" i="108"/>
  <c r="AH37" i="108"/>
  <c r="K37" i="108"/>
  <c r="AO37" i="108"/>
  <c r="AN37" i="108"/>
  <c r="M37" i="108"/>
  <c r="AU37" i="108"/>
  <c r="AA36" i="108"/>
  <c r="BB36" i="108"/>
  <c r="AF36" i="108"/>
  <c r="BC36" i="108"/>
  <c r="R36" i="108"/>
  <c r="AN36" i="108"/>
  <c r="T34" i="108"/>
  <c r="Y34" i="108"/>
  <c r="AA34" i="108"/>
  <c r="AN34" i="108"/>
  <c r="AO34" i="108"/>
  <c r="AU34" i="108"/>
  <c r="L33" i="108"/>
  <c r="Y33" i="108"/>
  <c r="AF33" i="108"/>
  <c r="K24" i="108"/>
  <c r="L24" i="108"/>
  <c r="AG21" i="108"/>
  <c r="AH21" i="108"/>
  <c r="R21" i="108"/>
  <c r="S20" i="108"/>
  <c r="AF20" i="108"/>
  <c r="AG20" i="108"/>
  <c r="AH20" i="108"/>
  <c r="AM20" i="108"/>
  <c r="L20" i="108"/>
  <c r="M20" i="108"/>
  <c r="L19" i="108"/>
  <c r="M19" i="108"/>
  <c r="R19" i="108"/>
  <c r="AV19" i="108"/>
  <c r="S19" i="108"/>
  <c r="AM19" i="108"/>
  <c r="AF19" i="108"/>
  <c r="AG19" i="108"/>
  <c r="AH19" i="108"/>
  <c r="R5" i="108"/>
  <c r="AG5" i="108"/>
  <c r="K9" i="108"/>
  <c r="L9" i="108"/>
  <c r="M9" i="108"/>
  <c r="R9" i="108"/>
  <c r="T9" i="108"/>
  <c r="Y7" i="108"/>
  <c r="AA7" i="108"/>
  <c r="AH7" i="108"/>
  <c r="K7" i="108"/>
  <c r="M6" i="108"/>
  <c r="AM6" i="108"/>
  <c r="R6" i="108"/>
  <c r="AN6" i="108"/>
  <c r="S6" i="108"/>
  <c r="AO6" i="108"/>
  <c r="T6" i="108"/>
  <c r="Y6" i="108"/>
  <c r="AA6" i="108"/>
  <c r="AG6" i="108"/>
  <c r="L5" i="108"/>
  <c r="AM5" i="108"/>
  <c r="M5" i="108"/>
  <c r="AN5" i="108"/>
  <c r="S5" i="108"/>
  <c r="T5" i="108"/>
  <c r="AF5" i="108"/>
  <c r="AH5" i="108"/>
  <c r="M19" i="110"/>
  <c r="L21" i="110"/>
  <c r="L23" i="110"/>
  <c r="R19" i="110"/>
  <c r="M21" i="110"/>
  <c r="M23" i="110"/>
  <c r="AG19" i="110"/>
  <c r="AH21" i="110"/>
  <c r="T23" i="110"/>
  <c r="K24" i="110"/>
  <c r="K60" i="110"/>
  <c r="AG60" i="110"/>
  <c r="AA61" i="110"/>
  <c r="BC61" i="110"/>
  <c r="L63" i="110"/>
  <c r="L60" i="110"/>
  <c r="AM60" i="110"/>
  <c r="AF61" i="110"/>
  <c r="M63" i="110"/>
  <c r="M60" i="110"/>
  <c r="AN60" i="110"/>
  <c r="AH61" i="110"/>
  <c r="R63" i="110"/>
  <c r="S60" i="110"/>
  <c r="AO60" i="110"/>
  <c r="Y63" i="110"/>
  <c r="AV63" i="110"/>
  <c r="T60" i="110"/>
  <c r="AU60" i="110"/>
  <c r="AN61" i="110"/>
  <c r="AG63" i="110"/>
  <c r="Y60" i="110"/>
  <c r="AV60" i="110"/>
  <c r="R61" i="110"/>
  <c r="AU61" i="110"/>
  <c r="BC62" i="110"/>
  <c r="AH63" i="110"/>
  <c r="AA60" i="110"/>
  <c r="BA60" i="110"/>
  <c r="S61" i="110"/>
  <c r="AV61" i="110"/>
  <c r="AN63" i="110"/>
  <c r="L48" i="110"/>
  <c r="AM48" i="110"/>
  <c r="AF49" i="110"/>
  <c r="M48" i="110"/>
  <c r="AN48" i="110"/>
  <c r="AH49" i="110"/>
  <c r="BB46" i="110"/>
  <c r="BA47" i="110"/>
  <c r="Y48" i="110"/>
  <c r="AV48" i="110"/>
  <c r="R49" i="110"/>
  <c r="AU49" i="110"/>
  <c r="AH50" i="110"/>
  <c r="AO51" i="110"/>
  <c r="K46" i="110"/>
  <c r="AA48" i="110"/>
  <c r="BA48" i="110"/>
  <c r="S49" i="110"/>
  <c r="AV49" i="110"/>
  <c r="AO50" i="110"/>
  <c r="AF48" i="110"/>
  <c r="BC48" i="110"/>
  <c r="T49" i="110"/>
  <c r="BB49" i="110"/>
  <c r="K48" i="110"/>
  <c r="AG48" i="110"/>
  <c r="AA49" i="110"/>
  <c r="BC49" i="110"/>
  <c r="K52" i="110"/>
  <c r="AV39" i="110"/>
  <c r="M39" i="110"/>
  <c r="BA36" i="110"/>
  <c r="K34" i="110"/>
  <c r="Y34" i="110"/>
  <c r="AO34" i="110"/>
  <c r="AU34" i="110"/>
  <c r="BB34" i="110"/>
  <c r="AA36" i="110"/>
  <c r="AU36" i="110"/>
  <c r="T36" i="110"/>
  <c r="BC39" i="110"/>
  <c r="K39" i="110"/>
  <c r="AG39" i="110"/>
  <c r="AH39" i="110"/>
  <c r="BB40" i="110"/>
  <c r="BC40" i="110"/>
  <c r="Z40" i="110"/>
  <c r="AA40" i="110"/>
  <c r="AG40" i="110"/>
  <c r="AN40" i="110"/>
  <c r="AO40" i="110"/>
  <c r="AU40" i="110"/>
  <c r="AA39" i="110"/>
  <c r="AU39" i="110"/>
  <c r="AA38" i="110"/>
  <c r="AG38" i="110"/>
  <c r="AU38" i="110"/>
  <c r="K38" i="110"/>
  <c r="AG37" i="110"/>
  <c r="AN37" i="110"/>
  <c r="K37" i="110"/>
  <c r="AO37" i="110"/>
  <c r="L37" i="110"/>
  <c r="AU37" i="110"/>
  <c r="R37" i="110"/>
  <c r="BC37" i="110"/>
  <c r="S37" i="110"/>
  <c r="T37" i="110"/>
  <c r="AA37" i="110"/>
  <c r="L36" i="110"/>
  <c r="AM36" i="110"/>
  <c r="M36" i="110"/>
  <c r="AN36" i="110"/>
  <c r="S36" i="110"/>
  <c r="AO36" i="110"/>
  <c r="Y36" i="110"/>
  <c r="AV36" i="110"/>
  <c r="AF36" i="110"/>
  <c r="BC36" i="110"/>
  <c r="K36" i="110"/>
  <c r="AG36" i="110"/>
  <c r="AN35" i="110"/>
  <c r="AO35" i="110"/>
  <c r="BA35" i="110"/>
  <c r="M35" i="110"/>
  <c r="T35" i="110"/>
  <c r="Y35" i="110"/>
  <c r="Z35" i="110"/>
  <c r="R34" i="110"/>
  <c r="S19" i="110"/>
  <c r="R20" i="110"/>
  <c r="R21" i="110"/>
  <c r="L24" i="110"/>
  <c r="Z19" i="110"/>
  <c r="AG20" i="110"/>
  <c r="S21" i="110"/>
  <c r="K23" i="110"/>
  <c r="M24" i="110"/>
  <c r="AH20" i="110"/>
  <c r="T21" i="110"/>
  <c r="AH19" i="110"/>
  <c r="AA21" i="110"/>
  <c r="AF21" i="110"/>
  <c r="K21" i="110"/>
  <c r="AG21" i="110"/>
  <c r="L5" i="110"/>
  <c r="AN5" i="110"/>
  <c r="Y7" i="110"/>
  <c r="K7" i="110"/>
  <c r="Z6" i="110"/>
  <c r="AM6" i="110"/>
  <c r="AN6" i="110"/>
  <c r="K6" i="110"/>
  <c r="AO6" i="110"/>
  <c r="R6" i="110"/>
  <c r="S6" i="110"/>
  <c r="T6" i="110"/>
  <c r="Y6" i="110"/>
  <c r="AO5" i="110"/>
  <c r="S5" i="110"/>
  <c r="T5" i="110"/>
  <c r="AG5" i="110"/>
  <c r="M5" i="109"/>
  <c r="AA5" i="109"/>
  <c r="AG21" i="109"/>
  <c r="K21" i="109"/>
  <c r="M22" i="109"/>
  <c r="M21" i="109"/>
  <c r="AA21" i="109"/>
  <c r="L9" i="109"/>
  <c r="T60" i="109"/>
  <c r="M64" i="109"/>
  <c r="T64" i="109"/>
  <c r="AA64" i="109"/>
  <c r="AN64" i="109"/>
  <c r="AO64" i="109"/>
  <c r="M63" i="109"/>
  <c r="AG63" i="109"/>
  <c r="BC62" i="109"/>
  <c r="M62" i="109"/>
  <c r="S62" i="109"/>
  <c r="AT62" i="109"/>
  <c r="AF61" i="109"/>
  <c r="BB61" i="109"/>
  <c r="K61" i="109"/>
  <c r="AG61" i="109"/>
  <c r="BC61" i="109"/>
  <c r="M61" i="109"/>
  <c r="AM61" i="109"/>
  <c r="R61" i="109"/>
  <c r="AN61" i="109"/>
  <c r="S61" i="109"/>
  <c r="AU61" i="109"/>
  <c r="T61" i="109"/>
  <c r="AV61" i="109"/>
  <c r="AA61" i="109"/>
  <c r="BA61" i="109"/>
  <c r="Y60" i="109"/>
  <c r="AU60" i="109"/>
  <c r="AA60" i="109"/>
  <c r="AV60" i="109"/>
  <c r="K60" i="109"/>
  <c r="AF60" i="109"/>
  <c r="BA60" i="109"/>
  <c r="L60" i="109"/>
  <c r="AG60" i="109"/>
  <c r="BB60" i="109"/>
  <c r="M60" i="109"/>
  <c r="AH60" i="109"/>
  <c r="BC60" i="109"/>
  <c r="R60" i="109"/>
  <c r="AM60" i="109"/>
  <c r="S60" i="109"/>
  <c r="AN60" i="109"/>
  <c r="T59" i="109"/>
  <c r="AH59" i="109"/>
  <c r="BA59" i="109"/>
  <c r="BB59" i="109"/>
  <c r="K52" i="109"/>
  <c r="L52" i="109"/>
  <c r="S51" i="109"/>
  <c r="K49" i="109"/>
  <c r="AG49" i="109"/>
  <c r="BC49" i="109"/>
  <c r="AF49" i="109"/>
  <c r="L49" i="109"/>
  <c r="AH49" i="109"/>
  <c r="BB49" i="109"/>
  <c r="M49" i="109"/>
  <c r="AM49" i="109"/>
  <c r="R49" i="109"/>
  <c r="AN49" i="109"/>
  <c r="S49" i="109"/>
  <c r="AU49" i="109"/>
  <c r="T49" i="109"/>
  <c r="AV49" i="109"/>
  <c r="AA49" i="109"/>
  <c r="BA49" i="109"/>
  <c r="AA48" i="109"/>
  <c r="AV48" i="109"/>
  <c r="K48" i="109"/>
  <c r="AF48" i="109"/>
  <c r="BA48" i="109"/>
  <c r="L48" i="109"/>
  <c r="AG48" i="109"/>
  <c r="BB48" i="109"/>
  <c r="M48" i="109"/>
  <c r="AH48" i="109"/>
  <c r="BC48" i="109"/>
  <c r="R48" i="109"/>
  <c r="AM48" i="109"/>
  <c r="S48" i="109"/>
  <c r="AN48" i="109"/>
  <c r="T47" i="109"/>
  <c r="Y47" i="109"/>
  <c r="Z47" i="109"/>
  <c r="AH47" i="109"/>
  <c r="AO47" i="109"/>
  <c r="BA47" i="109"/>
  <c r="BB47" i="109"/>
  <c r="AO46" i="109"/>
  <c r="AU46" i="109"/>
  <c r="BB46" i="109"/>
  <c r="K46" i="109"/>
  <c r="BC46" i="109"/>
  <c r="S46" i="109"/>
  <c r="Y46" i="109"/>
  <c r="BA35" i="109"/>
  <c r="BC40" i="109"/>
  <c r="AA40" i="109"/>
  <c r="AG40" i="109"/>
  <c r="AH40" i="109"/>
  <c r="AN40" i="109"/>
  <c r="Z40" i="109"/>
  <c r="AO40" i="109"/>
  <c r="AO39" i="109"/>
  <c r="S38" i="109"/>
  <c r="Z38" i="109"/>
  <c r="AA38" i="109"/>
  <c r="AG38" i="109"/>
  <c r="AU38" i="109"/>
  <c r="BB38" i="109"/>
  <c r="K38" i="109"/>
  <c r="M37" i="109"/>
  <c r="AO37" i="109"/>
  <c r="R37" i="109"/>
  <c r="AU37" i="109"/>
  <c r="S37" i="109"/>
  <c r="BC37" i="109"/>
  <c r="T37" i="109"/>
  <c r="AA37" i="109"/>
  <c r="AG37" i="109"/>
  <c r="K37" i="109"/>
  <c r="AH37" i="109"/>
  <c r="Y36" i="109"/>
  <c r="BA36" i="109"/>
  <c r="AF36" i="109"/>
  <c r="BB36" i="109"/>
  <c r="AG36" i="109"/>
  <c r="BC36" i="109"/>
  <c r="L36" i="109"/>
  <c r="AH36" i="109"/>
  <c r="M36" i="109"/>
  <c r="AM36" i="109"/>
  <c r="R36" i="109"/>
  <c r="AN36" i="109"/>
  <c r="S36" i="109"/>
  <c r="AO36" i="109"/>
  <c r="S35" i="109"/>
  <c r="BC35" i="109"/>
  <c r="T35" i="109"/>
  <c r="Y35" i="109"/>
  <c r="AG35" i="109"/>
  <c r="AM35" i="109"/>
  <c r="AO35" i="109"/>
  <c r="AT35" i="109"/>
  <c r="T33" i="109"/>
  <c r="AU33" i="109"/>
  <c r="AA33" i="109"/>
  <c r="AM33" i="109"/>
  <c r="L33" i="109"/>
  <c r="AA19" i="109"/>
  <c r="L24" i="109"/>
  <c r="M24" i="109"/>
  <c r="K23" i="109"/>
  <c r="M23" i="109"/>
  <c r="S22" i="109"/>
  <c r="Y22" i="109"/>
  <c r="L21" i="109"/>
  <c r="AH21" i="109"/>
  <c r="R21" i="109"/>
  <c r="S21" i="109"/>
  <c r="T21" i="109"/>
  <c r="AF21" i="109"/>
  <c r="AH20" i="109"/>
  <c r="K20" i="109"/>
  <c r="AM20" i="109"/>
  <c r="L20" i="109"/>
  <c r="M20" i="109"/>
  <c r="R20" i="109"/>
  <c r="S20" i="109"/>
  <c r="AA20" i="109"/>
  <c r="AG20" i="109"/>
  <c r="AG19" i="109"/>
  <c r="K19" i="109"/>
  <c r="AH19" i="109"/>
  <c r="L19" i="109"/>
  <c r="AM19" i="109"/>
  <c r="M19" i="109"/>
  <c r="AT19" i="109"/>
  <c r="R19" i="109"/>
  <c r="AU19" i="109"/>
  <c r="S19" i="109"/>
  <c r="AV19" i="109"/>
  <c r="Z19" i="109"/>
  <c r="S5" i="109"/>
  <c r="Y5" i="109"/>
  <c r="L7" i="109"/>
  <c r="T7" i="109"/>
  <c r="Z7" i="109"/>
  <c r="Y8" i="109"/>
  <c r="K10" i="109"/>
  <c r="AA8" i="109"/>
  <c r="K8" i="109"/>
  <c r="L8" i="109"/>
  <c r="M8" i="109"/>
  <c r="K6" i="109"/>
  <c r="AO6" i="109"/>
  <c r="AN6" i="109"/>
  <c r="R6" i="109"/>
  <c r="S6" i="109"/>
  <c r="T6" i="109"/>
  <c r="Y6" i="109"/>
  <c r="AA6" i="109"/>
  <c r="AM6" i="109"/>
  <c r="AH5" i="109"/>
  <c r="AN5" i="109"/>
  <c r="AT5" i="109"/>
  <c r="K5" i="109"/>
  <c r="S8" i="110"/>
  <c r="R8" i="110"/>
  <c r="S22" i="110"/>
  <c r="R22" i="110"/>
  <c r="L22" i="110"/>
  <c r="AA22" i="110"/>
  <c r="K22" i="110"/>
  <c r="Y5" i="110"/>
  <c r="L7" i="110"/>
  <c r="K8" i="110"/>
  <c r="L9" i="110"/>
  <c r="M22" i="110"/>
  <c r="AA33" i="110"/>
  <c r="AN34" i="110"/>
  <c r="T34" i="110"/>
  <c r="BC34" i="110"/>
  <c r="AM34" i="110"/>
  <c r="S34" i="110"/>
  <c r="BA34" i="110"/>
  <c r="AG34" i="110"/>
  <c r="M34" i="110"/>
  <c r="AV34" i="110"/>
  <c r="AF34" i="110"/>
  <c r="L34" i="110"/>
  <c r="AT34" i="110"/>
  <c r="AG59" i="110"/>
  <c r="AG62" i="110"/>
  <c r="AN64" i="110"/>
  <c r="K9" i="110"/>
  <c r="T9" i="110"/>
  <c r="S9" i="110"/>
  <c r="AV5" i="110"/>
  <c r="AF5" i="110"/>
  <c r="AU5" i="110"/>
  <c r="Z5" i="110"/>
  <c r="S7" i="110"/>
  <c r="L8" i="110"/>
  <c r="M9" i="110"/>
  <c r="AF20" i="110"/>
  <c r="L20" i="110"/>
  <c r="AA20" i="110"/>
  <c r="K20" i="110"/>
  <c r="AO20" i="110"/>
  <c r="Y20" i="110"/>
  <c r="AN20" i="110"/>
  <c r="T20" i="110"/>
  <c r="T22" i="110"/>
  <c r="AF33" i="110"/>
  <c r="AN59" i="110"/>
  <c r="AH62" i="110"/>
  <c r="AV64" i="110"/>
  <c r="K5" i="110"/>
  <c r="AA5" i="110"/>
  <c r="T7" i="110"/>
  <c r="M8" i="110"/>
  <c r="R9" i="110"/>
  <c r="M20" i="110"/>
  <c r="Y22" i="110"/>
  <c r="BB38" i="110"/>
  <c r="Z38" i="110"/>
  <c r="AV38" i="110"/>
  <c r="T38" i="110"/>
  <c r="AO38" i="110"/>
  <c r="R38" i="110"/>
  <c r="AN38" i="110"/>
  <c r="M38" i="110"/>
  <c r="BC38" i="110"/>
  <c r="BC47" i="110"/>
  <c r="AM47" i="110"/>
  <c r="S47" i="110"/>
  <c r="BB47" i="110"/>
  <c r="AH47" i="110"/>
  <c r="R47" i="110"/>
  <c r="AV47" i="110"/>
  <c r="AF47" i="110"/>
  <c r="L47" i="110"/>
  <c r="AU47" i="110"/>
  <c r="AA47" i="110"/>
  <c r="K47" i="110"/>
  <c r="AT47" i="110"/>
  <c r="AG50" i="110"/>
  <c r="L50" i="110"/>
  <c r="BC50" i="110"/>
  <c r="AA50" i="110"/>
  <c r="K50" i="110"/>
  <c r="AV50" i="110"/>
  <c r="Y50" i="110"/>
  <c r="AU50" i="110"/>
  <c r="T50" i="110"/>
  <c r="BB50" i="110"/>
  <c r="T8" i="110"/>
  <c r="M10" i="110"/>
  <c r="L10" i="110"/>
  <c r="Z22" i="110"/>
  <c r="AO33" i="110"/>
  <c r="Y33" i="110"/>
  <c r="AN33" i="110"/>
  <c r="T33" i="110"/>
  <c r="BB33" i="110"/>
  <c r="AH33" i="110"/>
  <c r="R33" i="110"/>
  <c r="BA33" i="110"/>
  <c r="AG33" i="110"/>
  <c r="M33" i="110"/>
  <c r="AT33" i="110"/>
  <c r="BC59" i="110"/>
  <c r="AM59" i="110"/>
  <c r="S59" i="110"/>
  <c r="BB59" i="110"/>
  <c r="AH59" i="110"/>
  <c r="R59" i="110"/>
  <c r="AV59" i="110"/>
  <c r="AF59" i="110"/>
  <c r="L59" i="110"/>
  <c r="AU59" i="110"/>
  <c r="AA59" i="110"/>
  <c r="K59" i="110"/>
  <c r="AT59" i="110"/>
  <c r="AV62" i="110"/>
  <c r="AF62" i="110"/>
  <c r="L62" i="110"/>
  <c r="AU62" i="110"/>
  <c r="AA62" i="110"/>
  <c r="K62" i="110"/>
  <c r="AO62" i="110"/>
  <c r="Y62" i="110"/>
  <c r="AN62" i="110"/>
  <c r="T62" i="110"/>
  <c r="AT62" i="110"/>
  <c r="AU64" i="110"/>
  <c r="S64" i="110"/>
  <c r="AO64" i="110"/>
  <c r="R64" i="110"/>
  <c r="AH64" i="110"/>
  <c r="L64" i="110"/>
  <c r="AG64" i="110"/>
  <c r="K64" i="110"/>
  <c r="BC64" i="110"/>
  <c r="M5" i="110"/>
  <c r="AH5" i="110"/>
  <c r="AA6" i="110"/>
  <c r="Z7" i="110"/>
  <c r="Y8" i="110"/>
  <c r="K10" i="110"/>
  <c r="S20" i="110"/>
  <c r="K33" i="110"/>
  <c r="AU33" i="110"/>
  <c r="Z34" i="110"/>
  <c r="L38" i="110"/>
  <c r="T47" i="110"/>
  <c r="R50" i="110"/>
  <c r="AV51" i="110"/>
  <c r="T51" i="110"/>
  <c r="AU51" i="110"/>
  <c r="S51" i="110"/>
  <c r="AN51" i="110"/>
  <c r="M51" i="110"/>
  <c r="AH51" i="110"/>
  <c r="L51" i="110"/>
  <c r="BC51" i="110"/>
  <c r="M59" i="110"/>
  <c r="BA59" i="110"/>
  <c r="M62" i="110"/>
  <c r="BA62" i="110"/>
  <c r="M64" i="110"/>
  <c r="L65" i="110"/>
  <c r="K65" i="110"/>
  <c r="R5" i="110"/>
  <c r="AM5" i="110"/>
  <c r="AG6" i="110"/>
  <c r="M6" i="110"/>
  <c r="AF6" i="110"/>
  <c r="L6" i="110"/>
  <c r="AH6" i="110"/>
  <c r="AA7" i="110"/>
  <c r="Z8" i="110"/>
  <c r="AV19" i="110"/>
  <c r="AF19" i="110"/>
  <c r="L19" i="110"/>
  <c r="AU19" i="110"/>
  <c r="AA19" i="110"/>
  <c r="K19" i="110"/>
  <c r="AO19" i="110"/>
  <c r="Y19" i="110"/>
  <c r="AN19" i="110"/>
  <c r="T19" i="110"/>
  <c r="AT19" i="110"/>
  <c r="Z20" i="110"/>
  <c r="L33" i="110"/>
  <c r="AV33" i="110"/>
  <c r="AA34" i="110"/>
  <c r="BC35" i="110"/>
  <c r="AM35" i="110"/>
  <c r="S35" i="110"/>
  <c r="BB35" i="110"/>
  <c r="AH35" i="110"/>
  <c r="R35" i="110"/>
  <c r="AV35" i="110"/>
  <c r="AF35" i="110"/>
  <c r="L35" i="110"/>
  <c r="AU35" i="110"/>
  <c r="AA35" i="110"/>
  <c r="K35" i="110"/>
  <c r="AT35" i="110"/>
  <c r="S38" i="110"/>
  <c r="AN46" i="110"/>
  <c r="T46" i="110"/>
  <c r="BC46" i="110"/>
  <c r="AM46" i="110"/>
  <c r="S46" i="110"/>
  <c r="BA46" i="110"/>
  <c r="AG46" i="110"/>
  <c r="M46" i="110"/>
  <c r="AV46" i="110"/>
  <c r="AF46" i="110"/>
  <c r="L46" i="110"/>
  <c r="AT46" i="110"/>
  <c r="Y47" i="110"/>
  <c r="S50" i="110"/>
  <c r="K51" i="110"/>
  <c r="T59" i="110"/>
  <c r="R62" i="110"/>
  <c r="BB62" i="110"/>
  <c r="T64" i="110"/>
  <c r="M65" i="110"/>
  <c r="AH7" i="110"/>
  <c r="R7" i="110"/>
  <c r="AG7" i="110"/>
  <c r="M7" i="110"/>
  <c r="AF7" i="110"/>
  <c r="AA8" i="110"/>
  <c r="S33" i="110"/>
  <c r="BC33" i="110"/>
  <c r="Y21" i="110"/>
  <c r="R23" i="110"/>
  <c r="Z36" i="110"/>
  <c r="AT36" i="110"/>
  <c r="Y37" i="110"/>
  <c r="AV37" i="110"/>
  <c r="AN39" i="110"/>
  <c r="AV40" i="110"/>
  <c r="Z48" i="110"/>
  <c r="AT48" i="110"/>
  <c r="Y49" i="110"/>
  <c r="AO49" i="110"/>
  <c r="Z60" i="110"/>
  <c r="AT60" i="110"/>
  <c r="Y61" i="110"/>
  <c r="AO61" i="110"/>
  <c r="S63" i="110"/>
  <c r="AO63" i="110"/>
  <c r="Z21" i="110"/>
  <c r="S23" i="110"/>
  <c r="Z37" i="110"/>
  <c r="BB37" i="110"/>
  <c r="Z49" i="110"/>
  <c r="AT49" i="110"/>
  <c r="Z61" i="110"/>
  <c r="AT61" i="110"/>
  <c r="T63" i="110"/>
  <c r="AU63" i="110"/>
  <c r="Z63" i="110"/>
  <c r="BB63" i="110"/>
  <c r="R36" i="110"/>
  <c r="AH36" i="110"/>
  <c r="M37" i="110"/>
  <c r="AH37" i="110"/>
  <c r="Z39" i="110"/>
  <c r="AH40" i="110"/>
  <c r="R48" i="110"/>
  <c r="AH48" i="110"/>
  <c r="M49" i="110"/>
  <c r="AG49" i="110"/>
  <c r="R60" i="110"/>
  <c r="AH60" i="110"/>
  <c r="M61" i="110"/>
  <c r="AG61" i="110"/>
  <c r="K63" i="110"/>
  <c r="AA63" i="110"/>
  <c r="BA34" i="109"/>
  <c r="AG34" i="109"/>
  <c r="M34" i="109"/>
  <c r="AV34" i="109"/>
  <c r="AF34" i="109"/>
  <c r="L34" i="109"/>
  <c r="AH34" i="109"/>
  <c r="L5" i="109"/>
  <c r="AG5" i="109"/>
  <c r="Z6" i="109"/>
  <c r="Y7" i="109"/>
  <c r="T8" i="109"/>
  <c r="M9" i="109"/>
  <c r="AO19" i="109"/>
  <c r="Y19" i="109"/>
  <c r="AN19" i="109"/>
  <c r="T19" i="109"/>
  <c r="AF19" i="109"/>
  <c r="Z20" i="109"/>
  <c r="R22" i="109"/>
  <c r="L23" i="109"/>
  <c r="K34" i="109"/>
  <c r="AM34" i="109"/>
  <c r="Z35" i="109"/>
  <c r="AO38" i="109"/>
  <c r="R38" i="109"/>
  <c r="AN38" i="109"/>
  <c r="M38" i="109"/>
  <c r="AH38" i="109"/>
  <c r="AA46" i="109"/>
  <c r="AG47" i="109"/>
  <c r="Z50" i="109"/>
  <c r="AV51" i="109"/>
  <c r="T51" i="109"/>
  <c r="AN51" i="109"/>
  <c r="M51" i="109"/>
  <c r="AH51" i="109"/>
  <c r="L51" i="109"/>
  <c r="AU51" i="109"/>
  <c r="AG59" i="109"/>
  <c r="Z62" i="109"/>
  <c r="BB62" i="109"/>
  <c r="Z63" i="109"/>
  <c r="AU64" i="109"/>
  <c r="S64" i="109"/>
  <c r="AH64" i="109"/>
  <c r="L64" i="109"/>
  <c r="AG64" i="109"/>
  <c r="K64" i="109"/>
  <c r="AV64" i="109"/>
  <c r="R9" i="109"/>
  <c r="R34" i="109"/>
  <c r="AN34" i="109"/>
  <c r="R5" i="109"/>
  <c r="AM5" i="109"/>
  <c r="AG6" i="109"/>
  <c r="M6" i="109"/>
  <c r="AF6" i="109"/>
  <c r="L6" i="109"/>
  <c r="AH6" i="109"/>
  <c r="AA7" i="109"/>
  <c r="Z8" i="109"/>
  <c r="AO20" i="109"/>
  <c r="Y20" i="109"/>
  <c r="AN20" i="109"/>
  <c r="T20" i="109"/>
  <c r="AF20" i="109"/>
  <c r="T22" i="109"/>
  <c r="T23" i="109"/>
  <c r="S34" i="109"/>
  <c r="AO34" i="109"/>
  <c r="AV35" i="109"/>
  <c r="AF35" i="109"/>
  <c r="L35" i="109"/>
  <c r="AU35" i="109"/>
  <c r="AA35" i="109"/>
  <c r="K35" i="109"/>
  <c r="AH35" i="109"/>
  <c r="AV38" i="109"/>
  <c r="AN46" i="109"/>
  <c r="T46" i="109"/>
  <c r="BA46" i="109"/>
  <c r="AG46" i="109"/>
  <c r="M46" i="109"/>
  <c r="AV46" i="109"/>
  <c r="AF46" i="109"/>
  <c r="L46" i="109"/>
  <c r="AM46" i="109"/>
  <c r="BC47" i="109"/>
  <c r="AM47" i="109"/>
  <c r="S47" i="109"/>
  <c r="AV47" i="109"/>
  <c r="AF47" i="109"/>
  <c r="L47" i="109"/>
  <c r="AU47" i="109"/>
  <c r="AA47" i="109"/>
  <c r="K47" i="109"/>
  <c r="AN47" i="109"/>
  <c r="R51" i="109"/>
  <c r="BC51" i="109"/>
  <c r="BC59" i="109"/>
  <c r="AM59" i="109"/>
  <c r="S59" i="109"/>
  <c r="AV59" i="109"/>
  <c r="AF59" i="109"/>
  <c r="L59" i="109"/>
  <c r="AU59" i="109"/>
  <c r="AA59" i="109"/>
  <c r="K59" i="109"/>
  <c r="AN59" i="109"/>
  <c r="AG62" i="109"/>
  <c r="R64" i="109"/>
  <c r="BC64" i="109"/>
  <c r="AH7" i="109"/>
  <c r="R7" i="109"/>
  <c r="AG7" i="109"/>
  <c r="M7" i="109"/>
  <c r="AF7" i="109"/>
  <c r="T34" i="109"/>
  <c r="AT34" i="109"/>
  <c r="AG50" i="109"/>
  <c r="L50" i="109"/>
  <c r="AV50" i="109"/>
  <c r="Y50" i="109"/>
  <c r="AU50" i="109"/>
  <c r="T50" i="109"/>
  <c r="AN50" i="109"/>
  <c r="AV62" i="109"/>
  <c r="AF62" i="109"/>
  <c r="L62" i="109"/>
  <c r="AO62" i="109"/>
  <c r="Y62" i="109"/>
  <c r="AN62" i="109"/>
  <c r="T62" i="109"/>
  <c r="AH62" i="109"/>
  <c r="BC63" i="109"/>
  <c r="AA63" i="109"/>
  <c r="K63" i="109"/>
  <c r="AU63" i="109"/>
  <c r="T63" i="109"/>
  <c r="AO63" i="109"/>
  <c r="S63" i="109"/>
  <c r="AN63" i="109"/>
  <c r="T5" i="109"/>
  <c r="K7" i="109"/>
  <c r="S8" i="109"/>
  <c r="R8" i="109"/>
  <c r="M10" i="109"/>
  <c r="L10" i="109"/>
  <c r="Z22" i="109"/>
  <c r="BB33" i="109"/>
  <c r="AH33" i="109"/>
  <c r="R33" i="109"/>
  <c r="BA33" i="109"/>
  <c r="AG33" i="109"/>
  <c r="M33" i="109"/>
  <c r="AF33" i="109"/>
  <c r="Y34" i="109"/>
  <c r="AU34" i="109"/>
  <c r="R35" i="109"/>
  <c r="AN35" i="109"/>
  <c r="T38" i="109"/>
  <c r="BC38" i="109"/>
  <c r="R46" i="109"/>
  <c r="AT46" i="109"/>
  <c r="R47" i="109"/>
  <c r="AT47" i="109"/>
  <c r="K50" i="109"/>
  <c r="AO50" i="109"/>
  <c r="Z51" i="109"/>
  <c r="R59" i="109"/>
  <c r="AT59" i="109"/>
  <c r="K62" i="109"/>
  <c r="AM62" i="109"/>
  <c r="L63" i="109"/>
  <c r="AV63" i="109"/>
  <c r="Z64" i="109"/>
  <c r="K65" i="109"/>
  <c r="T9" i="109"/>
  <c r="S9" i="109"/>
  <c r="Z34" i="109"/>
  <c r="BB34" i="109"/>
  <c r="AV5" i="109"/>
  <c r="AF5" i="109"/>
  <c r="AU5" i="109"/>
  <c r="Z5" i="109"/>
  <c r="S7" i="109"/>
  <c r="K9" i="109"/>
  <c r="L22" i="109"/>
  <c r="AA22" i="109"/>
  <c r="K22" i="109"/>
  <c r="S23" i="109"/>
  <c r="R23" i="109"/>
  <c r="AA34" i="109"/>
  <c r="BC34" i="109"/>
  <c r="R50" i="109"/>
  <c r="BC50" i="109"/>
  <c r="R62" i="109"/>
  <c r="AU62" i="109"/>
  <c r="R63" i="109"/>
  <c r="Y21" i="109"/>
  <c r="Z36" i="109"/>
  <c r="AT36" i="109"/>
  <c r="Y37" i="109"/>
  <c r="AV37" i="109"/>
  <c r="AV40" i="109"/>
  <c r="Z48" i="109"/>
  <c r="AT48" i="109"/>
  <c r="Y49" i="109"/>
  <c r="AO49" i="109"/>
  <c r="Z60" i="109"/>
  <c r="AT60" i="109"/>
  <c r="Y61" i="109"/>
  <c r="AO61" i="109"/>
  <c r="Z21" i="109"/>
  <c r="K24" i="109"/>
  <c r="K36" i="109"/>
  <c r="AA36" i="109"/>
  <c r="Z37" i="109"/>
  <c r="Z49" i="109"/>
  <c r="AT49" i="109"/>
  <c r="Z61" i="109"/>
  <c r="AT61" i="109"/>
  <c r="AO35" i="108"/>
  <c r="Y35" i="108"/>
  <c r="BB35" i="108"/>
  <c r="AH35" i="108"/>
  <c r="R35" i="108"/>
  <c r="BA35" i="108"/>
  <c r="AG35" i="108"/>
  <c r="M35" i="108"/>
  <c r="AV35" i="108"/>
  <c r="AF35" i="108"/>
  <c r="L35" i="108"/>
  <c r="AU35" i="108"/>
  <c r="AA35" i="108"/>
  <c r="K35" i="108"/>
  <c r="Y5" i="108"/>
  <c r="AO5" i="108"/>
  <c r="Z6" i="108"/>
  <c r="L7" i="108"/>
  <c r="K8" i="108"/>
  <c r="L10" i="108"/>
  <c r="AO33" i="108"/>
  <c r="S35" i="108"/>
  <c r="BB66" i="108"/>
  <c r="Z66" i="108"/>
  <c r="AV66" i="108"/>
  <c r="T66" i="108"/>
  <c r="AU66" i="108"/>
  <c r="S66" i="108"/>
  <c r="AO66" i="108"/>
  <c r="R66" i="108"/>
  <c r="AN66" i="108"/>
  <c r="M66" i="108"/>
  <c r="AH66" i="108"/>
  <c r="L66" i="108"/>
  <c r="AG66" i="108"/>
  <c r="K66" i="108"/>
  <c r="Y8" i="108"/>
  <c r="R8" i="108"/>
  <c r="Z5" i="108"/>
  <c r="AT5" i="108"/>
  <c r="R7" i="108"/>
  <c r="L8" i="108"/>
  <c r="AT33" i="108"/>
  <c r="T35" i="108"/>
  <c r="AG38" i="108"/>
  <c r="K38" i="108"/>
  <c r="AV38" i="108"/>
  <c r="T38" i="108"/>
  <c r="AU38" i="108"/>
  <c r="S38" i="108"/>
  <c r="AO38" i="108"/>
  <c r="R38" i="108"/>
  <c r="AN38" i="108"/>
  <c r="M38" i="108"/>
  <c r="AA66" i="108"/>
  <c r="K5" i="108"/>
  <c r="AA5" i="108"/>
  <c r="L6" i="108"/>
  <c r="AF6" i="108"/>
  <c r="S7" i="108"/>
  <c r="M8" i="108"/>
  <c r="M10" i="108"/>
  <c r="Z35" i="108"/>
  <c r="L38" i="108"/>
  <c r="AO48" i="108"/>
  <c r="Y48" i="108"/>
  <c r="BB48" i="108"/>
  <c r="AH48" i="108"/>
  <c r="R48" i="108"/>
  <c r="BA48" i="108"/>
  <c r="AG48" i="108"/>
  <c r="M48" i="108"/>
  <c r="AV48" i="108"/>
  <c r="AF48" i="108"/>
  <c r="L48" i="108"/>
  <c r="AU48" i="108"/>
  <c r="AA48" i="108"/>
  <c r="K48" i="108"/>
  <c r="BC66" i="108"/>
  <c r="S8" i="108"/>
  <c r="AU33" i="108"/>
  <c r="AA33" i="108"/>
  <c r="K33" i="108"/>
  <c r="AN33" i="108"/>
  <c r="T33" i="108"/>
  <c r="BC33" i="108"/>
  <c r="AM33" i="108"/>
  <c r="S33" i="108"/>
  <c r="BB33" i="108"/>
  <c r="AH33" i="108"/>
  <c r="R33" i="108"/>
  <c r="BA33" i="108"/>
  <c r="AG33" i="108"/>
  <c r="M33" i="108"/>
  <c r="AM35" i="108"/>
  <c r="Z7" i="108"/>
  <c r="T8" i="108"/>
  <c r="Y22" i="108"/>
  <c r="R22" i="108"/>
  <c r="M22" i="108"/>
  <c r="L22" i="108"/>
  <c r="AA22" i="108"/>
  <c r="K22" i="108"/>
  <c r="L23" i="108"/>
  <c r="T23" i="108"/>
  <c r="S23" i="108"/>
  <c r="R23" i="108"/>
  <c r="AN35" i="108"/>
  <c r="Z8" i="108"/>
  <c r="S22" i="108"/>
  <c r="AT35" i="108"/>
  <c r="AO61" i="108"/>
  <c r="Y61" i="108"/>
  <c r="AN61" i="108"/>
  <c r="T61" i="108"/>
  <c r="BC61" i="108"/>
  <c r="AM61" i="108"/>
  <c r="S61" i="108"/>
  <c r="BB61" i="108"/>
  <c r="AH61" i="108"/>
  <c r="R61" i="108"/>
  <c r="BA61" i="108"/>
  <c r="AG61" i="108"/>
  <c r="M61" i="108"/>
  <c r="AV61" i="108"/>
  <c r="AF61" i="108"/>
  <c r="L61" i="108"/>
  <c r="AU61" i="108"/>
  <c r="AA61" i="108"/>
  <c r="K61" i="108"/>
  <c r="T7" i="108"/>
  <c r="AG7" i="108"/>
  <c r="M7" i="108"/>
  <c r="AF7" i="108"/>
  <c r="AA8" i="108"/>
  <c r="T22" i="108"/>
  <c r="M23" i="108"/>
  <c r="Z33" i="108"/>
  <c r="BC35" i="108"/>
  <c r="Z61" i="108"/>
  <c r="S9" i="108"/>
  <c r="T19" i="108"/>
  <c r="AN19" i="108"/>
  <c r="T20" i="108"/>
  <c r="AN20" i="108"/>
  <c r="Y21" i="108"/>
  <c r="L34" i="108"/>
  <c r="AF34" i="108"/>
  <c r="AV34" i="108"/>
  <c r="Z36" i="108"/>
  <c r="AT36" i="108"/>
  <c r="Y37" i="108"/>
  <c r="AV37" i="108"/>
  <c r="AN39" i="108"/>
  <c r="AV40" i="108"/>
  <c r="L47" i="108"/>
  <c r="AF47" i="108"/>
  <c r="AV47" i="108"/>
  <c r="Z49" i="108"/>
  <c r="AT49" i="108"/>
  <c r="Y50" i="108"/>
  <c r="AO50" i="108"/>
  <c r="T51" i="108"/>
  <c r="AU51" i="108"/>
  <c r="L52" i="108"/>
  <c r="AH52" i="108"/>
  <c r="Z62" i="108"/>
  <c r="AT62" i="108"/>
  <c r="Y63" i="108"/>
  <c r="AO63" i="108"/>
  <c r="T64" i="108"/>
  <c r="AN64" i="108"/>
  <c r="S65" i="108"/>
  <c r="AO65" i="108"/>
  <c r="Y19" i="108"/>
  <c r="AO19" i="108"/>
  <c r="Y20" i="108"/>
  <c r="AO20" i="108"/>
  <c r="Z21" i="108"/>
  <c r="M34" i="108"/>
  <c r="AG34" i="108"/>
  <c r="BA34" i="108"/>
  <c r="Z37" i="108"/>
  <c r="BB37" i="108"/>
  <c r="BB40" i="108"/>
  <c r="M47" i="108"/>
  <c r="AG47" i="108"/>
  <c r="BA47" i="108"/>
  <c r="AA49" i="108"/>
  <c r="AU49" i="108"/>
  <c r="Z50" i="108"/>
  <c r="AT50" i="108"/>
  <c r="Y51" i="108"/>
  <c r="AV51" i="108"/>
  <c r="M52" i="108"/>
  <c r="AN52" i="108"/>
  <c r="K62" i="108"/>
  <c r="AA62" i="108"/>
  <c r="AU62" i="108"/>
  <c r="Z63" i="108"/>
  <c r="AT63" i="108"/>
  <c r="Y64" i="108"/>
  <c r="AO64" i="108"/>
  <c r="T65" i="108"/>
  <c r="AU65" i="108"/>
  <c r="Z19" i="108"/>
  <c r="AT19" i="108"/>
  <c r="Z20" i="108"/>
  <c r="R34" i="108"/>
  <c r="AH34" i="108"/>
  <c r="BB34" i="108"/>
  <c r="R47" i="108"/>
  <c r="AH47" i="108"/>
  <c r="BB47" i="108"/>
  <c r="Z51" i="108"/>
  <c r="BB51" i="108"/>
  <c r="R52" i="108"/>
  <c r="AO52" i="108"/>
  <c r="Z64" i="108"/>
  <c r="AT64" i="108"/>
  <c r="K19" i="108"/>
  <c r="AA19" i="108"/>
  <c r="K20" i="108"/>
  <c r="AA20" i="108"/>
  <c r="L21" i="108"/>
  <c r="AF21" i="108"/>
  <c r="M24" i="108"/>
  <c r="S34" i="108"/>
  <c r="AM34" i="108"/>
  <c r="BC34" i="108"/>
  <c r="M36" i="108"/>
  <c r="AG36" i="108"/>
  <c r="L37" i="108"/>
  <c r="AG37" i="108"/>
  <c r="M39" i="108"/>
  <c r="AG40" i="108"/>
  <c r="S47" i="108"/>
  <c r="AM47" i="108"/>
  <c r="BC47" i="108"/>
  <c r="M49" i="108"/>
  <c r="AG49" i="108"/>
  <c r="L50" i="108"/>
  <c r="AF50" i="108"/>
  <c r="K51" i="108"/>
  <c r="AA51" i="108"/>
  <c r="S52" i="108"/>
  <c r="AU52" i="108"/>
  <c r="M62" i="108"/>
  <c r="AG62" i="108"/>
  <c r="BA62" i="108"/>
  <c r="L63" i="108"/>
  <c r="AF63" i="108"/>
  <c r="AV63" i="108"/>
  <c r="K64" i="108"/>
  <c r="AA64" i="108"/>
  <c r="AU64" i="108"/>
  <c r="Z65" i="108"/>
  <c r="BB65" i="108"/>
  <c r="Z34" i="108"/>
  <c r="AT34" i="108"/>
  <c r="Z47" i="108"/>
  <c r="AT47" i="108"/>
  <c r="AA52" i="108"/>
  <c r="T62" i="108"/>
  <c r="AN62" i="108"/>
  <c r="S63" i="108"/>
  <c r="AM63" i="108"/>
  <c r="R64" i="108"/>
  <c r="AH64" i="108"/>
  <c r="M65" i="108"/>
  <c r="AH65" i="108"/>
  <c r="L5" i="107"/>
  <c r="AF5" i="107"/>
  <c r="AN36" i="107"/>
  <c r="T36" i="107"/>
  <c r="BC36" i="107"/>
  <c r="AM36" i="107"/>
  <c r="S36" i="107"/>
  <c r="BB36" i="107"/>
  <c r="AH36" i="107"/>
  <c r="R36" i="107"/>
  <c r="BA36" i="107"/>
  <c r="AG36" i="107"/>
  <c r="M36" i="107"/>
  <c r="AV36" i="107"/>
  <c r="AF36" i="107"/>
  <c r="L36" i="107"/>
  <c r="AU36" i="107"/>
  <c r="AA36" i="107"/>
  <c r="K36" i="107"/>
  <c r="Z47" i="107"/>
  <c r="Z60" i="107"/>
  <c r="BB64" i="107"/>
  <c r="Z64" i="107"/>
  <c r="AV64" i="107"/>
  <c r="T64" i="107"/>
  <c r="AU64" i="107"/>
  <c r="S64" i="107"/>
  <c r="AO64" i="107"/>
  <c r="R64" i="107"/>
  <c r="AN64" i="107"/>
  <c r="M64" i="107"/>
  <c r="AH64" i="107"/>
  <c r="L64" i="107"/>
  <c r="M5" i="107"/>
  <c r="AG5" i="107"/>
  <c r="R6" i="107"/>
  <c r="AH6" i="107"/>
  <c r="Z7" i="107"/>
  <c r="Y22" i="107"/>
  <c r="T22" i="107"/>
  <c r="S22" i="107"/>
  <c r="R22" i="107"/>
  <c r="M22" i="107"/>
  <c r="L22" i="107"/>
  <c r="AO35" i="107"/>
  <c r="Y35" i="107"/>
  <c r="AN35" i="107"/>
  <c r="T35" i="107"/>
  <c r="BC35" i="107"/>
  <c r="AM35" i="107"/>
  <c r="S35" i="107"/>
  <c r="BB35" i="107"/>
  <c r="AH35" i="107"/>
  <c r="R35" i="107"/>
  <c r="BA35" i="107"/>
  <c r="AG35" i="107"/>
  <c r="M35" i="107"/>
  <c r="AV35" i="107"/>
  <c r="AF35" i="107"/>
  <c r="L35" i="107"/>
  <c r="Y36" i="107"/>
  <c r="AA47" i="107"/>
  <c r="Z59" i="107"/>
  <c r="AO60" i="107"/>
  <c r="K64" i="107"/>
  <c r="AV5" i="107"/>
  <c r="AH5" i="107"/>
  <c r="Z36" i="107"/>
  <c r="AT47" i="107"/>
  <c r="AA59" i="107"/>
  <c r="AT60" i="107"/>
  <c r="AA64" i="107"/>
  <c r="R5" i="107"/>
  <c r="S5" i="107"/>
  <c r="AM5" i="107"/>
  <c r="T7" i="107"/>
  <c r="S7" i="107"/>
  <c r="AF7" i="107"/>
  <c r="AA8" i="107"/>
  <c r="Y8" i="107"/>
  <c r="T8" i="107"/>
  <c r="AO36" i="107"/>
  <c r="AO40" i="107"/>
  <c r="AN40" i="107"/>
  <c r="AH40" i="107"/>
  <c r="AG40" i="107"/>
  <c r="BC40" i="107"/>
  <c r="AA40" i="107"/>
  <c r="BB40" i="107"/>
  <c r="Z40" i="107"/>
  <c r="AU47" i="107"/>
  <c r="AT59" i="107"/>
  <c r="AG64" i="107"/>
  <c r="T5" i="107"/>
  <c r="AN5" i="107"/>
  <c r="BC64" i="107"/>
  <c r="Y5" i="107"/>
  <c r="AO5" i="107"/>
  <c r="Z6" i="107"/>
  <c r="L7" i="107"/>
  <c r="AH7" i="107"/>
  <c r="M8" i="107"/>
  <c r="AT35" i="107"/>
  <c r="AV40" i="107"/>
  <c r="AN48" i="107"/>
  <c r="T48" i="107"/>
  <c r="BC48" i="107"/>
  <c r="AM48" i="107"/>
  <c r="S48" i="107"/>
  <c r="BB48" i="107"/>
  <c r="AH48" i="107"/>
  <c r="R48" i="107"/>
  <c r="BA48" i="107"/>
  <c r="AG48" i="107"/>
  <c r="M48" i="107"/>
  <c r="AV48" i="107"/>
  <c r="AF48" i="107"/>
  <c r="L48" i="107"/>
  <c r="AU48" i="107"/>
  <c r="AA48" i="107"/>
  <c r="K48" i="107"/>
  <c r="Z5" i="107"/>
  <c r="AT5" i="107"/>
  <c r="AO47" i="107"/>
  <c r="Y47" i="107"/>
  <c r="AN47" i="107"/>
  <c r="T47" i="107"/>
  <c r="BC47" i="107"/>
  <c r="AM47" i="107"/>
  <c r="S47" i="107"/>
  <c r="BB47" i="107"/>
  <c r="AH47" i="107"/>
  <c r="R47" i="107"/>
  <c r="BA47" i="107"/>
  <c r="AG47" i="107"/>
  <c r="M47" i="107"/>
  <c r="AV47" i="107"/>
  <c r="AF47" i="107"/>
  <c r="L47" i="107"/>
  <c r="AN60" i="107"/>
  <c r="T60" i="107"/>
  <c r="BC60" i="107"/>
  <c r="AM60" i="107"/>
  <c r="S60" i="107"/>
  <c r="BB60" i="107"/>
  <c r="AH60" i="107"/>
  <c r="R60" i="107"/>
  <c r="BA60" i="107"/>
  <c r="AG60" i="107"/>
  <c r="M60" i="107"/>
  <c r="AV60" i="107"/>
  <c r="AF60" i="107"/>
  <c r="L60" i="107"/>
  <c r="AU60" i="107"/>
  <c r="AA60" i="107"/>
  <c r="K60" i="107"/>
  <c r="AA5" i="107"/>
  <c r="M24" i="107"/>
  <c r="L24" i="107"/>
  <c r="K24" i="107"/>
  <c r="AG39" i="107"/>
  <c r="BC39" i="107"/>
  <c r="AA39" i="107"/>
  <c r="BB39" i="107"/>
  <c r="Z39" i="107"/>
  <c r="AV39" i="107"/>
  <c r="M39" i="107"/>
  <c r="AU39" i="107"/>
  <c r="L39" i="107"/>
  <c r="AO39" i="107"/>
  <c r="K39" i="107"/>
  <c r="K47" i="107"/>
  <c r="AO59" i="107"/>
  <c r="Y59" i="107"/>
  <c r="AN59" i="107"/>
  <c r="T59" i="107"/>
  <c r="BC59" i="107"/>
  <c r="AM59" i="107"/>
  <c r="S59" i="107"/>
  <c r="BB59" i="107"/>
  <c r="AH59" i="107"/>
  <c r="R59" i="107"/>
  <c r="BA59" i="107"/>
  <c r="AG59" i="107"/>
  <c r="M59" i="107"/>
  <c r="AV59" i="107"/>
  <c r="AF59" i="107"/>
  <c r="L59" i="107"/>
  <c r="Y60" i="107"/>
  <c r="Z21" i="107"/>
  <c r="S23" i="107"/>
  <c r="R33" i="107"/>
  <c r="AH33" i="107"/>
  <c r="BB33" i="107"/>
  <c r="M34" i="107"/>
  <c r="AG34" i="107"/>
  <c r="BA34" i="107"/>
  <c r="Z37" i="107"/>
  <c r="BB37" i="107"/>
  <c r="R38" i="107"/>
  <c r="AO38" i="107"/>
  <c r="M46" i="107"/>
  <c r="AG46" i="107"/>
  <c r="BA46" i="107"/>
  <c r="Z49" i="107"/>
  <c r="AT49" i="107"/>
  <c r="Y50" i="107"/>
  <c r="AV50" i="107"/>
  <c r="M51" i="107"/>
  <c r="AN51" i="107"/>
  <c r="Z61" i="107"/>
  <c r="AT61" i="107"/>
  <c r="Y62" i="107"/>
  <c r="AO62" i="107"/>
  <c r="T63" i="107"/>
  <c r="AU63" i="107"/>
  <c r="Z19" i="107"/>
  <c r="AT19" i="107"/>
  <c r="Z20" i="107"/>
  <c r="K21" i="107"/>
  <c r="AA21" i="107"/>
  <c r="T23" i="107"/>
  <c r="S33" i="107"/>
  <c r="AM33" i="107"/>
  <c r="BC33" i="107"/>
  <c r="R34" i="107"/>
  <c r="AH34" i="107"/>
  <c r="BB34" i="107"/>
  <c r="K37" i="107"/>
  <c r="AA37" i="107"/>
  <c r="BC37" i="107"/>
  <c r="S38" i="107"/>
  <c r="AU38" i="107"/>
  <c r="R46" i="107"/>
  <c r="AH46" i="107"/>
  <c r="BB46" i="107"/>
  <c r="K49" i="107"/>
  <c r="AA49" i="107"/>
  <c r="AU49" i="107"/>
  <c r="Z50" i="107"/>
  <c r="BB50" i="107"/>
  <c r="R51" i="107"/>
  <c r="AO51" i="107"/>
  <c r="K52" i="107"/>
  <c r="K61" i="107"/>
  <c r="AA61" i="107"/>
  <c r="AU61" i="107"/>
  <c r="Z62" i="107"/>
  <c r="AT62" i="107"/>
  <c r="Y63" i="107"/>
  <c r="AV63" i="107"/>
  <c r="K19" i="107"/>
  <c r="AA19" i="107"/>
  <c r="AU19" i="107"/>
  <c r="K20" i="107"/>
  <c r="AA20" i="107"/>
  <c r="L21" i="107"/>
  <c r="AF21" i="107"/>
  <c r="T33" i="107"/>
  <c r="AN33" i="107"/>
  <c r="S34" i="107"/>
  <c r="AM34" i="107"/>
  <c r="BC34" i="107"/>
  <c r="L37" i="107"/>
  <c r="AG37" i="107"/>
  <c r="T38" i="107"/>
  <c r="AV38" i="107"/>
  <c r="S46" i="107"/>
  <c r="AM46" i="107"/>
  <c r="BC46" i="107"/>
  <c r="L49" i="107"/>
  <c r="AF49" i="107"/>
  <c r="AV49" i="107"/>
  <c r="K50" i="107"/>
  <c r="AA50" i="107"/>
  <c r="BC50" i="107"/>
  <c r="S51" i="107"/>
  <c r="AU51" i="107"/>
  <c r="L52" i="107"/>
  <c r="L61" i="107"/>
  <c r="AF61" i="107"/>
  <c r="AV61" i="107"/>
  <c r="K62" i="107"/>
  <c r="AA62" i="107"/>
  <c r="AU62" i="107"/>
  <c r="Z63" i="107"/>
  <c r="BB63" i="107"/>
  <c r="K65" i="107"/>
  <c r="Y33" i="107"/>
  <c r="AO33" i="107"/>
  <c r="T34" i="107"/>
  <c r="AN34" i="107"/>
  <c r="M37" i="107"/>
  <c r="AH37" i="107"/>
  <c r="Z38" i="107"/>
  <c r="BB38" i="107"/>
  <c r="T46" i="107"/>
  <c r="AN46" i="107"/>
  <c r="M49" i="107"/>
  <c r="AG49" i="107"/>
  <c r="BA49" i="107"/>
  <c r="L50" i="107"/>
  <c r="AG50" i="107"/>
  <c r="T51" i="107"/>
  <c r="AV51" i="107"/>
  <c r="M61" i="107"/>
  <c r="AG61" i="107"/>
  <c r="BA61" i="107"/>
  <c r="L62" i="107"/>
  <c r="AF62" i="107"/>
  <c r="AV62" i="107"/>
  <c r="K63" i="107"/>
  <c r="AA63" i="107"/>
  <c r="BC63" i="107"/>
  <c r="L65" i="107"/>
  <c r="L9" i="107"/>
  <c r="M19" i="107"/>
  <c r="AG19" i="107"/>
  <c r="M20" i="107"/>
  <c r="AG20" i="107"/>
  <c r="R21" i="107"/>
  <c r="AH21" i="107"/>
  <c r="K23" i="107"/>
  <c r="Z33" i="107"/>
  <c r="AT33" i="107"/>
  <c r="Y34" i="107"/>
  <c r="AO34" i="107"/>
  <c r="R37" i="107"/>
  <c r="AA38" i="107"/>
  <c r="Y46" i="107"/>
  <c r="AO46" i="107"/>
  <c r="R49" i="107"/>
  <c r="AH49" i="107"/>
  <c r="M50" i="107"/>
  <c r="AH50" i="107"/>
  <c r="Z51" i="107"/>
  <c r="BB51" i="107"/>
  <c r="R61" i="107"/>
  <c r="AH61" i="107"/>
  <c r="BB61" i="107"/>
  <c r="M62" i="107"/>
  <c r="AG62" i="107"/>
  <c r="BA62" i="107"/>
  <c r="L63" i="107"/>
  <c r="AG63" i="107"/>
  <c r="L23" i="107"/>
  <c r="Z34" i="107"/>
  <c r="AT34" i="107"/>
  <c r="Z46" i="107"/>
  <c r="AT46" i="107"/>
  <c r="AA51" i="107"/>
  <c r="S61" i="107"/>
  <c r="AM61" i="107"/>
  <c r="R62" i="107"/>
  <c r="AH62" i="107"/>
  <c r="M63" i="107"/>
  <c r="AH63" i="107"/>
  <c r="R5" i="106"/>
  <c r="AH5" i="106"/>
  <c r="S6" i="106"/>
  <c r="AM6" i="106"/>
  <c r="AN35" i="106"/>
  <c r="T35" i="106"/>
  <c r="BC35" i="106"/>
  <c r="AM35" i="106"/>
  <c r="S35" i="106"/>
  <c r="BB35" i="106"/>
  <c r="AH35" i="106"/>
  <c r="R35" i="106"/>
  <c r="BA35" i="106"/>
  <c r="AG35" i="106"/>
  <c r="M35" i="106"/>
  <c r="AV35" i="106"/>
  <c r="AF35" i="106"/>
  <c r="L35" i="106"/>
  <c r="AU35" i="106"/>
  <c r="AA35" i="106"/>
  <c r="K35" i="106"/>
  <c r="AO59" i="106"/>
  <c r="Y59" i="106"/>
  <c r="AN59" i="106"/>
  <c r="T59" i="106"/>
  <c r="BC59" i="106"/>
  <c r="AM59" i="106"/>
  <c r="S59" i="106"/>
  <c r="BB59" i="106"/>
  <c r="AH59" i="106"/>
  <c r="R59" i="106"/>
  <c r="BA59" i="106"/>
  <c r="AG59" i="106"/>
  <c r="M59" i="106"/>
  <c r="AV59" i="106"/>
  <c r="AF59" i="106"/>
  <c r="L59" i="106"/>
  <c r="AU59" i="106"/>
  <c r="AA59" i="106"/>
  <c r="K59" i="106"/>
  <c r="S5" i="106"/>
  <c r="AM5" i="106"/>
  <c r="T6" i="106"/>
  <c r="AN6" i="106"/>
  <c r="Y7" i="106"/>
  <c r="T7" i="106"/>
  <c r="S7" i="106"/>
  <c r="AG7" i="106"/>
  <c r="AH21" i="106"/>
  <c r="R21" i="106"/>
  <c r="AG21" i="106"/>
  <c r="M21" i="106"/>
  <c r="AF21" i="106"/>
  <c r="L21" i="106"/>
  <c r="AA21" i="106"/>
  <c r="K21" i="106"/>
  <c r="Y21" i="106"/>
  <c r="AO34" i="106"/>
  <c r="Y34" i="106"/>
  <c r="AN34" i="106"/>
  <c r="T34" i="106"/>
  <c r="BC34" i="106"/>
  <c r="AM34" i="106"/>
  <c r="S34" i="106"/>
  <c r="BB34" i="106"/>
  <c r="AH34" i="106"/>
  <c r="R34" i="106"/>
  <c r="BA34" i="106"/>
  <c r="AG34" i="106"/>
  <c r="M34" i="106"/>
  <c r="AV34" i="106"/>
  <c r="AF34" i="106"/>
  <c r="L34" i="106"/>
  <c r="BB64" i="106"/>
  <c r="Z64" i="106"/>
  <c r="AV64" i="106"/>
  <c r="T64" i="106"/>
  <c r="AU64" i="106"/>
  <c r="S64" i="106"/>
  <c r="AO64" i="106"/>
  <c r="R64" i="106"/>
  <c r="AN64" i="106"/>
  <c r="M64" i="106"/>
  <c r="AH64" i="106"/>
  <c r="L64" i="106"/>
  <c r="AG64" i="106"/>
  <c r="K64" i="106"/>
  <c r="Y6" i="106"/>
  <c r="AO6" i="106"/>
  <c r="S21" i="106"/>
  <c r="T22" i="106"/>
  <c r="S22" i="106"/>
  <c r="R22" i="106"/>
  <c r="M22" i="106"/>
  <c r="AA22" i="106"/>
  <c r="K22" i="106"/>
  <c r="AO47" i="106"/>
  <c r="Y47" i="106"/>
  <c r="AN47" i="106"/>
  <c r="T47" i="106"/>
  <c r="BC47" i="106"/>
  <c r="AM47" i="106"/>
  <c r="S47" i="106"/>
  <c r="BB47" i="106"/>
  <c r="AH47" i="106"/>
  <c r="R47" i="106"/>
  <c r="BA47" i="106"/>
  <c r="AG47" i="106"/>
  <c r="M47" i="106"/>
  <c r="AV47" i="106"/>
  <c r="AF47" i="106"/>
  <c r="L47" i="106"/>
  <c r="AU47" i="106"/>
  <c r="AA47" i="106"/>
  <c r="K47" i="106"/>
  <c r="AT59" i="106"/>
  <c r="AA64" i="106"/>
  <c r="Z6" i="106"/>
  <c r="T21" i="106"/>
  <c r="Z5" i="106"/>
  <c r="K6" i="106"/>
  <c r="AA6" i="106"/>
  <c r="L10" i="106"/>
  <c r="Z21" i="106"/>
  <c r="Y22" i="106"/>
  <c r="AA34" i="106"/>
  <c r="AT47" i="106"/>
  <c r="T20" i="106"/>
  <c r="AN20" i="106"/>
  <c r="R23" i="106"/>
  <c r="M33" i="106"/>
  <c r="AG33" i="106"/>
  <c r="BA33" i="106"/>
  <c r="Z36" i="106"/>
  <c r="AT36" i="106"/>
  <c r="Y37" i="106"/>
  <c r="AV37" i="106"/>
  <c r="M38" i="106"/>
  <c r="AN38" i="106"/>
  <c r="AN39" i="106"/>
  <c r="AV40" i="106"/>
  <c r="L46" i="106"/>
  <c r="AF46" i="106"/>
  <c r="AV46" i="106"/>
  <c r="Z48" i="106"/>
  <c r="AT48" i="106"/>
  <c r="Y49" i="106"/>
  <c r="AO49" i="106"/>
  <c r="T50" i="106"/>
  <c r="AU50" i="106"/>
  <c r="L51" i="106"/>
  <c r="AH51" i="106"/>
  <c r="Z60" i="106"/>
  <c r="AT60" i="106"/>
  <c r="Y61" i="106"/>
  <c r="AO61" i="106"/>
  <c r="T62" i="106"/>
  <c r="AN62" i="106"/>
  <c r="S63" i="106"/>
  <c r="AO63" i="106"/>
  <c r="Z37" i="106"/>
  <c r="BB37" i="106"/>
  <c r="M46" i="106"/>
  <c r="AG46" i="106"/>
  <c r="BA46" i="106"/>
  <c r="Z49" i="106"/>
  <c r="AT49" i="106"/>
  <c r="M51" i="106"/>
  <c r="AN51" i="106"/>
  <c r="Z61" i="106"/>
  <c r="AT61" i="106"/>
  <c r="T8" i="106"/>
  <c r="Z19" i="106"/>
  <c r="AT19" i="106"/>
  <c r="Z20" i="106"/>
  <c r="T23" i="106"/>
  <c r="L24" i="106"/>
  <c r="S33" i="106"/>
  <c r="AM33" i="106"/>
  <c r="BC33" i="106"/>
  <c r="L36" i="106"/>
  <c r="AF36" i="106"/>
  <c r="AV36" i="106"/>
  <c r="K37" i="106"/>
  <c r="AA37" i="106"/>
  <c r="BC37" i="106"/>
  <c r="S38" i="106"/>
  <c r="AU38" i="106"/>
  <c r="R46" i="106"/>
  <c r="AH46" i="106"/>
  <c r="BB46" i="106"/>
  <c r="K49" i="106"/>
  <c r="AA49" i="106"/>
  <c r="AU49" i="106"/>
  <c r="Z50" i="106"/>
  <c r="BB50" i="106"/>
  <c r="R51" i="106"/>
  <c r="AO51" i="106"/>
  <c r="K52" i="106"/>
  <c r="K61" i="106"/>
  <c r="AA61" i="106"/>
  <c r="AU61" i="106"/>
  <c r="Z62" i="106"/>
  <c r="AT62" i="106"/>
  <c r="Y8" i="106"/>
  <c r="K19" i="106"/>
  <c r="AA19" i="106"/>
  <c r="K20" i="106"/>
  <c r="AA20" i="106"/>
  <c r="M24" i="106"/>
  <c r="T33" i="106"/>
  <c r="AN33" i="106"/>
  <c r="M36" i="106"/>
  <c r="AG36" i="106"/>
  <c r="BA36" i="106"/>
  <c r="L37" i="106"/>
  <c r="AG37" i="106"/>
  <c r="T38" i="106"/>
  <c r="AV38" i="106"/>
  <c r="M39" i="106"/>
  <c r="AV39" i="106"/>
  <c r="AG40" i="106"/>
  <c r="S46" i="106"/>
  <c r="AM46" i="106"/>
  <c r="BC46" i="106"/>
  <c r="M48" i="106"/>
  <c r="AG48" i="106"/>
  <c r="BA48" i="106"/>
  <c r="L49" i="106"/>
  <c r="AF49" i="106"/>
  <c r="AV49" i="106"/>
  <c r="K50" i="106"/>
  <c r="AA50" i="106"/>
  <c r="BC50" i="106"/>
  <c r="S51" i="106"/>
  <c r="AU51" i="106"/>
  <c r="L52" i="106"/>
  <c r="M60" i="106"/>
  <c r="AG60" i="106"/>
  <c r="BA60" i="106"/>
  <c r="L61" i="106"/>
  <c r="AF61" i="106"/>
  <c r="AV61" i="106"/>
  <c r="K62" i="106"/>
  <c r="AA62" i="106"/>
  <c r="AU62" i="106"/>
  <c r="Z63" i="106"/>
  <c r="BB63" i="106"/>
  <c r="K65" i="106"/>
  <c r="Z8" i="106"/>
  <c r="K9" i="106"/>
  <c r="Y33" i="106"/>
  <c r="AO33" i="106"/>
  <c r="R36" i="106"/>
  <c r="AH36" i="106"/>
  <c r="M37" i="106"/>
  <c r="AH37" i="106"/>
  <c r="Z38" i="106"/>
  <c r="BB38" i="106"/>
  <c r="Z39" i="106"/>
  <c r="AH40" i="106"/>
  <c r="T46" i="106"/>
  <c r="AN46" i="106"/>
  <c r="R48" i="106"/>
  <c r="AH48" i="106"/>
  <c r="BB48" i="106"/>
  <c r="M49" i="106"/>
  <c r="AG49" i="106"/>
  <c r="BA49" i="106"/>
  <c r="L50" i="106"/>
  <c r="AG50" i="106"/>
  <c r="T51" i="106"/>
  <c r="AV51" i="106"/>
  <c r="R60" i="106"/>
  <c r="AH60" i="106"/>
  <c r="BB60" i="106"/>
  <c r="M61" i="106"/>
  <c r="AG61" i="106"/>
  <c r="BA61" i="106"/>
  <c r="L62" i="106"/>
  <c r="AF62" i="106"/>
  <c r="AV62" i="106"/>
  <c r="K63" i="106"/>
  <c r="AA63" i="106"/>
  <c r="BC63" i="106"/>
  <c r="L65" i="106"/>
  <c r="Z33" i="106"/>
  <c r="AT33" i="106"/>
  <c r="R37" i="106"/>
  <c r="AA38" i="106"/>
  <c r="Y46" i="106"/>
  <c r="AO46" i="106"/>
  <c r="S48" i="106"/>
  <c r="AM48" i="106"/>
  <c r="R49" i="106"/>
  <c r="AH49" i="106"/>
  <c r="M50" i="106"/>
  <c r="AH50" i="106"/>
  <c r="Z51" i="106"/>
  <c r="BB51" i="106"/>
  <c r="S60" i="106"/>
  <c r="AM60" i="106"/>
  <c r="R61" i="106"/>
  <c r="AH61" i="106"/>
  <c r="BB61" i="106"/>
  <c r="M62" i="106"/>
  <c r="AG62" i="106"/>
  <c r="L63" i="106"/>
  <c r="AG63" i="106"/>
  <c r="Z46" i="106"/>
  <c r="AT46" i="106"/>
  <c r="AA51" i="106"/>
  <c r="S61" i="106"/>
  <c r="AM61" i="106"/>
  <c r="Z5" i="105"/>
  <c r="AA6" i="105"/>
  <c r="M21" i="105"/>
  <c r="BB51" i="105"/>
  <c r="Z51" i="105"/>
  <c r="AU51" i="105"/>
  <c r="S51" i="105"/>
  <c r="AO51" i="105"/>
  <c r="R51" i="105"/>
  <c r="AN51" i="105"/>
  <c r="M51" i="105"/>
  <c r="AG51" i="105"/>
  <c r="K51" i="105"/>
  <c r="R60" i="105"/>
  <c r="K5" i="105"/>
  <c r="AA5" i="105"/>
  <c r="AU5" i="105"/>
  <c r="L6" i="105"/>
  <c r="AF6" i="105"/>
  <c r="M7" i="105"/>
  <c r="AH7" i="105"/>
  <c r="AA8" i="105"/>
  <c r="R21" i="105"/>
  <c r="S23" i="105"/>
  <c r="M24" i="105"/>
  <c r="L24" i="105"/>
  <c r="K24" i="105"/>
  <c r="AF34" i="105"/>
  <c r="AN39" i="105"/>
  <c r="T48" i="105"/>
  <c r="L51" i="105"/>
  <c r="T60" i="105"/>
  <c r="AG7" i="105"/>
  <c r="AV5" i="105"/>
  <c r="R7" i="105"/>
  <c r="AT33" i="105"/>
  <c r="AN33" i="105"/>
  <c r="T33" i="105"/>
  <c r="BC33" i="105"/>
  <c r="AM33" i="105"/>
  <c r="S33" i="105"/>
  <c r="BB33" i="105"/>
  <c r="AH33" i="105"/>
  <c r="R33" i="105"/>
  <c r="AV33" i="105"/>
  <c r="AF33" i="105"/>
  <c r="L33" i="105"/>
  <c r="AO46" i="105"/>
  <c r="Y46" i="105"/>
  <c r="BC46" i="105"/>
  <c r="AM46" i="105"/>
  <c r="S46" i="105"/>
  <c r="BB46" i="105"/>
  <c r="AH46" i="105"/>
  <c r="R46" i="105"/>
  <c r="BA46" i="105"/>
  <c r="AG46" i="105"/>
  <c r="M46" i="105"/>
  <c r="AU46" i="105"/>
  <c r="AA46" i="105"/>
  <c r="K46" i="105"/>
  <c r="Z60" i="105"/>
  <c r="AT5" i="105"/>
  <c r="AF5" i="105"/>
  <c r="AG6" i="105"/>
  <c r="Y8" i="105"/>
  <c r="T8" i="105"/>
  <c r="AN34" i="105"/>
  <c r="BC36" i="105"/>
  <c r="AM36" i="105"/>
  <c r="S36" i="105"/>
  <c r="BA36" i="105"/>
  <c r="AG36" i="105"/>
  <c r="M36" i="105"/>
  <c r="AV36" i="105"/>
  <c r="AF36" i="105"/>
  <c r="L36" i="105"/>
  <c r="AU36" i="105"/>
  <c r="AA36" i="105"/>
  <c r="K36" i="105"/>
  <c r="AO36" i="105"/>
  <c r="Y36" i="105"/>
  <c r="BB39" i="105"/>
  <c r="M5" i="105"/>
  <c r="AG5" i="105"/>
  <c r="R6" i="105"/>
  <c r="AH6" i="105"/>
  <c r="S7" i="105"/>
  <c r="K8" i="105"/>
  <c r="Y21" i="105"/>
  <c r="K33" i="105"/>
  <c r="BA33" i="105"/>
  <c r="AT34" i="105"/>
  <c r="R36" i="105"/>
  <c r="L46" i="105"/>
  <c r="AH48" i="105"/>
  <c r="AA51" i="105"/>
  <c r="AH60" i="105"/>
  <c r="K6" i="105"/>
  <c r="L7" i="105"/>
  <c r="L5" i="105"/>
  <c r="M6" i="105"/>
  <c r="S21" i="105"/>
  <c r="AU33" i="105"/>
  <c r="Z48" i="105"/>
  <c r="T51" i="105"/>
  <c r="R5" i="105"/>
  <c r="AH5" i="105"/>
  <c r="S6" i="105"/>
  <c r="AM6" i="105"/>
  <c r="Y7" i="105"/>
  <c r="L8" i="105"/>
  <c r="Z21" i="105"/>
  <c r="M33" i="105"/>
  <c r="T36" i="105"/>
  <c r="AN40" i="105"/>
  <c r="AG40" i="105"/>
  <c r="BC40" i="105"/>
  <c r="AA40" i="105"/>
  <c r="BB40" i="105"/>
  <c r="Z40" i="105"/>
  <c r="AU40" i="105"/>
  <c r="T46" i="105"/>
  <c r="AN48" i="105"/>
  <c r="AH51" i="105"/>
  <c r="AN60" i="105"/>
  <c r="T6" i="105"/>
  <c r="AN6" i="105"/>
  <c r="Z7" i="105"/>
  <c r="AG21" i="105"/>
  <c r="T23" i="105"/>
  <c r="M23" i="105"/>
  <c r="AO34" i="105"/>
  <c r="Y34" i="105"/>
  <c r="BC34" i="105"/>
  <c r="AM34" i="105"/>
  <c r="S34" i="105"/>
  <c r="BB34" i="105"/>
  <c r="AH34" i="105"/>
  <c r="R34" i="105"/>
  <c r="BA34" i="105"/>
  <c r="AG34" i="105"/>
  <c r="M34" i="105"/>
  <c r="AU34" i="105"/>
  <c r="AA34" i="105"/>
  <c r="K34" i="105"/>
  <c r="AT48" i="105"/>
  <c r="AV51" i="105"/>
  <c r="AT60" i="105"/>
  <c r="Y6" i="105"/>
  <c r="T7" i="105"/>
  <c r="AA7" i="105"/>
  <c r="K10" i="105"/>
  <c r="BC39" i="105"/>
  <c r="AA39" i="105"/>
  <c r="AV39" i="105"/>
  <c r="M39" i="105"/>
  <c r="AU39" i="105"/>
  <c r="L39" i="105"/>
  <c r="AO39" i="105"/>
  <c r="K39" i="105"/>
  <c r="AH39" i="105"/>
  <c r="BC51" i="105"/>
  <c r="AF21" i="105"/>
  <c r="L21" i="105"/>
  <c r="AA21" i="105"/>
  <c r="K21" i="105"/>
  <c r="T21" i="105"/>
  <c r="Z39" i="105"/>
  <c r="BC48" i="105"/>
  <c r="AM48" i="105"/>
  <c r="S48" i="105"/>
  <c r="BA48" i="105"/>
  <c r="AG48" i="105"/>
  <c r="M48" i="105"/>
  <c r="AV48" i="105"/>
  <c r="AF48" i="105"/>
  <c r="L48" i="105"/>
  <c r="AU48" i="105"/>
  <c r="AA48" i="105"/>
  <c r="K48" i="105"/>
  <c r="AO48" i="105"/>
  <c r="Y48" i="105"/>
  <c r="BC60" i="105"/>
  <c r="AM60" i="105"/>
  <c r="S60" i="105"/>
  <c r="BA60" i="105"/>
  <c r="AG60" i="105"/>
  <c r="M60" i="105"/>
  <c r="AV60" i="105"/>
  <c r="AF60" i="105"/>
  <c r="L60" i="105"/>
  <c r="AU60" i="105"/>
  <c r="AA60" i="105"/>
  <c r="K60" i="105"/>
  <c r="AO60" i="105"/>
  <c r="Y60" i="105"/>
  <c r="S20" i="105"/>
  <c r="AM20" i="105"/>
  <c r="Z22" i="105"/>
  <c r="Z35" i="105"/>
  <c r="AT35" i="105"/>
  <c r="T37" i="105"/>
  <c r="AU37" i="105"/>
  <c r="L38" i="105"/>
  <c r="AH38" i="105"/>
  <c r="Z47" i="105"/>
  <c r="AT47" i="105"/>
  <c r="T49" i="105"/>
  <c r="AN49" i="105"/>
  <c r="S50" i="105"/>
  <c r="AO50" i="105"/>
  <c r="Z59" i="105"/>
  <c r="AT59" i="105"/>
  <c r="T61" i="105"/>
  <c r="AN61" i="105"/>
  <c r="S62" i="105"/>
  <c r="AM62" i="105"/>
  <c r="BC62" i="105"/>
  <c r="AA64" i="105"/>
  <c r="BC64" i="105"/>
  <c r="Z37" i="105"/>
  <c r="BB37" i="105"/>
  <c r="R38" i="105"/>
  <c r="AO38" i="105"/>
  <c r="Z49" i="105"/>
  <c r="AT49" i="105"/>
  <c r="Z61" i="105"/>
  <c r="AT61" i="105"/>
  <c r="Z19" i="105"/>
  <c r="AT19" i="105"/>
  <c r="Z20" i="105"/>
  <c r="K37" i="105"/>
  <c r="AA37" i="105"/>
  <c r="BC37" i="105"/>
  <c r="S38" i="105"/>
  <c r="AU38" i="105"/>
  <c r="K49" i="105"/>
  <c r="AA49" i="105"/>
  <c r="AU49" i="105"/>
  <c r="Z50" i="105"/>
  <c r="BB50" i="105"/>
  <c r="K52" i="105"/>
  <c r="K61" i="105"/>
  <c r="AA61" i="105"/>
  <c r="AU61" i="105"/>
  <c r="Z62" i="105"/>
  <c r="AT62" i="105"/>
  <c r="K19" i="105"/>
  <c r="AA19" i="105"/>
  <c r="K20" i="105"/>
  <c r="AA20" i="105"/>
  <c r="R22" i="105"/>
  <c r="R35" i="105"/>
  <c r="AH35" i="105"/>
  <c r="L37" i="105"/>
  <c r="AG37" i="105"/>
  <c r="T38" i="105"/>
  <c r="AV38" i="105"/>
  <c r="R47" i="105"/>
  <c r="AH47" i="105"/>
  <c r="L49" i="105"/>
  <c r="AF49" i="105"/>
  <c r="AV49" i="105"/>
  <c r="K50" i="105"/>
  <c r="AA50" i="105"/>
  <c r="R59" i="105"/>
  <c r="AH59" i="105"/>
  <c r="L61" i="105"/>
  <c r="AF61" i="105"/>
  <c r="AV61" i="105"/>
  <c r="K62" i="105"/>
  <c r="AA62" i="105"/>
  <c r="Z63" i="105"/>
  <c r="R64" i="105"/>
  <c r="AA38" i="105"/>
  <c r="R49" i="105"/>
  <c r="AH49" i="105"/>
  <c r="R61" i="105"/>
  <c r="AH61" i="105"/>
  <c r="K7" i="104"/>
  <c r="L7" i="104"/>
  <c r="K10" i="104"/>
  <c r="K23" i="104"/>
  <c r="K34" i="104"/>
  <c r="AF34" i="104"/>
  <c r="BA34" i="104"/>
  <c r="BB49" i="104"/>
  <c r="AU49" i="104"/>
  <c r="AA49" i="104"/>
  <c r="K49" i="104"/>
  <c r="AN49" i="104"/>
  <c r="T49" i="104"/>
  <c r="AG49" i="104"/>
  <c r="AA51" i="104"/>
  <c r="L61" i="104"/>
  <c r="Y5" i="104"/>
  <c r="AO5" i="104"/>
  <c r="AH6" i="104"/>
  <c r="Z6" i="104"/>
  <c r="M7" i="104"/>
  <c r="AH7" i="104"/>
  <c r="Z8" i="104"/>
  <c r="M9" i="104"/>
  <c r="L10" i="104"/>
  <c r="Z21" i="104"/>
  <c r="L23" i="104"/>
  <c r="L24" i="104"/>
  <c r="BC33" i="104"/>
  <c r="AM33" i="104"/>
  <c r="S33" i="104"/>
  <c r="AA33" i="104"/>
  <c r="AV33" i="104"/>
  <c r="L34" i="104"/>
  <c r="AG34" i="104"/>
  <c r="BC34" i="104"/>
  <c r="Y36" i="104"/>
  <c r="BC37" i="104"/>
  <c r="AA37" i="104"/>
  <c r="K37" i="104"/>
  <c r="AG37" i="104"/>
  <c r="AA38" i="104"/>
  <c r="BC40" i="104"/>
  <c r="AA40" i="104"/>
  <c r="BB40" i="104"/>
  <c r="L49" i="104"/>
  <c r="AH49" i="104"/>
  <c r="AH51" i="104"/>
  <c r="Y61" i="104"/>
  <c r="AA21" i="104"/>
  <c r="K21" i="104"/>
  <c r="AF21" i="104"/>
  <c r="M23" i="104"/>
  <c r="M34" i="104"/>
  <c r="AM49" i="104"/>
  <c r="AF61" i="104"/>
  <c r="S7" i="104"/>
  <c r="AF7" i="104"/>
  <c r="AG7" i="104"/>
  <c r="L9" i="104"/>
  <c r="Z5" i="104"/>
  <c r="R7" i="104"/>
  <c r="T8" i="104"/>
  <c r="R9" i="104"/>
  <c r="M10" i="104"/>
  <c r="AM34" i="104"/>
  <c r="AU38" i="104"/>
  <c r="S38" i="104"/>
  <c r="M49" i="104"/>
  <c r="AN51" i="104"/>
  <c r="K5" i="104"/>
  <c r="AA5" i="104"/>
  <c r="L6" i="104"/>
  <c r="AF6" i="104"/>
  <c r="T7" i="104"/>
  <c r="K8" i="104"/>
  <c r="S9" i="104"/>
  <c r="L21" i="104"/>
  <c r="AG21" i="104"/>
  <c r="R23" i="104"/>
  <c r="M24" i="104"/>
  <c r="L33" i="104"/>
  <c r="AG33" i="104"/>
  <c r="BB33" i="104"/>
  <c r="S34" i="104"/>
  <c r="AN34" i="104"/>
  <c r="AV36" i="104"/>
  <c r="AF36" i="104"/>
  <c r="L36" i="104"/>
  <c r="AA36" i="104"/>
  <c r="BA36" i="104"/>
  <c r="M37" i="104"/>
  <c r="AN37" i="104"/>
  <c r="K38" i="104"/>
  <c r="AH38" i="104"/>
  <c r="AU39" i="104"/>
  <c r="L39" i="104"/>
  <c r="AO39" i="104"/>
  <c r="AG40" i="104"/>
  <c r="R49" i="104"/>
  <c r="AO49" i="104"/>
  <c r="AO61" i="104"/>
  <c r="Y7" i="104"/>
  <c r="T9" i="104"/>
  <c r="S23" i="104"/>
  <c r="T34" i="104"/>
  <c r="AO34" i="104"/>
  <c r="BB51" i="104"/>
  <c r="Z51" i="104"/>
  <c r="AV51" i="104"/>
  <c r="T51" i="104"/>
  <c r="AO51" i="104"/>
  <c r="R51" i="104"/>
  <c r="AG51" i="104"/>
  <c r="K51" i="104"/>
  <c r="BC51" i="104"/>
  <c r="AV61" i="104"/>
  <c r="AH63" i="104"/>
  <c r="M63" i="104"/>
  <c r="AG63" i="104"/>
  <c r="L63" i="104"/>
  <c r="BC63" i="104"/>
  <c r="AA63" i="104"/>
  <c r="K63" i="104"/>
  <c r="AV63" i="104"/>
  <c r="Y63" i="104"/>
  <c r="AU63" i="104"/>
  <c r="T63" i="104"/>
  <c r="AO63" i="104"/>
  <c r="S63" i="104"/>
  <c r="AN63" i="104"/>
  <c r="R63" i="104"/>
  <c r="M5" i="104"/>
  <c r="AG5" i="104"/>
  <c r="R6" i="104"/>
  <c r="AM6" i="104"/>
  <c r="Z7" i="104"/>
  <c r="M8" i="104"/>
  <c r="R21" i="104"/>
  <c r="M22" i="104"/>
  <c r="AA22" i="104"/>
  <c r="R33" i="104"/>
  <c r="AN33" i="104"/>
  <c r="Y34" i="104"/>
  <c r="BA35" i="104"/>
  <c r="AG35" i="104"/>
  <c r="M35" i="104"/>
  <c r="AA35" i="104"/>
  <c r="AV35" i="104"/>
  <c r="M36" i="104"/>
  <c r="AH36" i="104"/>
  <c r="BC36" i="104"/>
  <c r="S37" i="104"/>
  <c r="AU37" i="104"/>
  <c r="M38" i="104"/>
  <c r="AO38" i="104"/>
  <c r="M39" i="104"/>
  <c r="BB39" i="104"/>
  <c r="AN40" i="104"/>
  <c r="BB46" i="104"/>
  <c r="AH46" i="104"/>
  <c r="R46" i="104"/>
  <c r="AU46" i="104"/>
  <c r="AA46" i="104"/>
  <c r="BA46" i="104"/>
  <c r="AV48" i="104"/>
  <c r="AF48" i="104"/>
  <c r="L48" i="104"/>
  <c r="AO48" i="104"/>
  <c r="Y48" i="104"/>
  <c r="AG48" i="104"/>
  <c r="BC48" i="104"/>
  <c r="Y49" i="104"/>
  <c r="AV49" i="104"/>
  <c r="L51" i="104"/>
  <c r="AN60" i="104"/>
  <c r="T60" i="104"/>
  <c r="BC60" i="104"/>
  <c r="AM60" i="104"/>
  <c r="S60" i="104"/>
  <c r="BB60" i="104"/>
  <c r="AH60" i="104"/>
  <c r="R60" i="104"/>
  <c r="AV60" i="104"/>
  <c r="AF60" i="104"/>
  <c r="L60" i="104"/>
  <c r="AO60" i="104"/>
  <c r="Y60" i="104"/>
  <c r="BA60" i="104"/>
  <c r="Z63" i="104"/>
  <c r="M52" i="104"/>
  <c r="K52" i="104"/>
  <c r="K9" i="104"/>
  <c r="T23" i="104"/>
  <c r="BB34" i="104"/>
  <c r="AH34" i="104"/>
  <c r="R34" i="104"/>
  <c r="AA34" i="104"/>
  <c r="AV34" i="104"/>
  <c r="L52" i="104"/>
  <c r="BC61" i="104"/>
  <c r="AM61" i="104"/>
  <c r="S61" i="104"/>
  <c r="BB61" i="104"/>
  <c r="AH61" i="104"/>
  <c r="R61" i="104"/>
  <c r="BA61" i="104"/>
  <c r="AG61" i="104"/>
  <c r="M61" i="104"/>
  <c r="AU61" i="104"/>
  <c r="AA61" i="104"/>
  <c r="K61" i="104"/>
  <c r="AT61" i="104"/>
  <c r="Z61" i="104"/>
  <c r="AN61" i="104"/>
  <c r="T61" i="104"/>
  <c r="Z47" i="104"/>
  <c r="AT47" i="104"/>
  <c r="Z59" i="104"/>
  <c r="AT59" i="104"/>
  <c r="AA64" i="104"/>
  <c r="BC64" i="104"/>
  <c r="K64" i="104"/>
  <c r="AG64" i="104"/>
  <c r="Z19" i="104"/>
  <c r="Z20" i="104"/>
  <c r="M47" i="104"/>
  <c r="AG47" i="104"/>
  <c r="Z50" i="104"/>
  <c r="M59" i="104"/>
  <c r="AG59" i="104"/>
  <c r="Z62" i="104"/>
  <c r="AT62" i="104"/>
  <c r="M64" i="104"/>
  <c r="F61" i="103"/>
  <c r="F48" i="103"/>
  <c r="F34" i="103"/>
  <c r="K34" i="103" s="1"/>
  <c r="Z61" i="103" l="1"/>
  <c r="AV61" i="103"/>
  <c r="K61" i="103"/>
  <c r="AT61" i="103"/>
  <c r="AU61" i="103"/>
  <c r="AF61" i="103"/>
  <c r="AG61" i="103"/>
  <c r="R61" i="103"/>
  <c r="AM61" i="103"/>
  <c r="T61" i="103"/>
  <c r="AN61" i="103"/>
  <c r="AA61" i="103"/>
  <c r="L61" i="103"/>
  <c r="M61" i="103"/>
  <c r="AH61" i="103"/>
  <c r="S61" i="103"/>
  <c r="Y61" i="103"/>
  <c r="AO61" i="103"/>
  <c r="AO48" i="103"/>
  <c r="AU48" i="103"/>
  <c r="L48" i="103"/>
  <c r="AF48" i="103"/>
  <c r="AV48" i="103"/>
  <c r="T48" i="103"/>
  <c r="Y48" i="103"/>
  <c r="K48" i="103"/>
  <c r="AG48" i="103"/>
  <c r="R48" i="103"/>
  <c r="AH48" i="103"/>
  <c r="AN48" i="103"/>
  <c r="AA48" i="103"/>
  <c r="M48" i="103"/>
  <c r="S48" i="103"/>
  <c r="AM48" i="103"/>
  <c r="Z48" i="103"/>
  <c r="AT48" i="103"/>
  <c r="BC34" i="103"/>
  <c r="BA34" i="103"/>
  <c r="BB34" i="103"/>
  <c r="T34" i="103"/>
  <c r="AN34" i="103"/>
  <c r="Y34" i="103"/>
  <c r="AO34" i="103"/>
  <c r="AU34" i="103"/>
  <c r="Z34" i="103"/>
  <c r="AT34" i="103"/>
  <c r="AA34" i="103"/>
  <c r="L34" i="103"/>
  <c r="AF34" i="103"/>
  <c r="AV34" i="103"/>
  <c r="M34" i="103"/>
  <c r="AG34" i="103"/>
  <c r="R34" i="103"/>
  <c r="AH34" i="103"/>
  <c r="S34" i="103"/>
  <c r="AM34" i="103"/>
  <c r="F67" i="103" l="1"/>
  <c r="F54" i="103"/>
  <c r="F41" i="103"/>
  <c r="F26" i="103" l="1"/>
  <c r="F12" i="103"/>
  <c r="F10" i="103" l="1"/>
  <c r="F66" i="103"/>
  <c r="F53" i="103"/>
  <c r="K53" i="103" s="1"/>
  <c r="M66" i="103" l="1"/>
  <c r="K66" i="103"/>
  <c r="M53" i="103"/>
  <c r="L53" i="103"/>
  <c r="L66" i="103"/>
  <c r="F63" i="103"/>
  <c r="F65" i="103" l="1"/>
  <c r="R65" i="103" s="1"/>
  <c r="F52" i="103"/>
  <c r="F40" i="103"/>
  <c r="F39" i="103"/>
  <c r="T52" i="103" l="1"/>
  <c r="R52" i="103"/>
  <c r="K40" i="103"/>
  <c r="M40" i="103"/>
  <c r="L40" i="103"/>
  <c r="R39" i="103"/>
  <c r="T39" i="103"/>
  <c r="S39" i="103"/>
  <c r="L52" i="103"/>
  <c r="K52" i="103"/>
  <c r="L65" i="103"/>
  <c r="M65" i="103"/>
  <c r="K65" i="103"/>
  <c r="M39" i="103"/>
  <c r="L39" i="103"/>
  <c r="K39" i="103"/>
  <c r="T65" i="103"/>
  <c r="S65" i="103"/>
  <c r="S52" i="103"/>
  <c r="M52" i="103"/>
  <c r="BA5" i="103"/>
  <c r="BC19" i="103"/>
  <c r="BB19" i="103"/>
  <c r="BA19" i="103"/>
  <c r="AV19" i="103"/>
  <c r="AU19" i="103"/>
  <c r="AT19" i="103"/>
  <c r="F25" i="103"/>
  <c r="F24" i="103"/>
  <c r="AT5" i="103"/>
  <c r="T10" i="103"/>
  <c r="S10" i="103"/>
  <c r="R10" i="103"/>
  <c r="M10" i="103"/>
  <c r="L10" i="103"/>
  <c r="K10" i="103"/>
  <c r="F11" i="103"/>
  <c r="F9" i="103"/>
  <c r="F64" i="103"/>
  <c r="Y64" i="103" s="1"/>
  <c r="AG63" i="103"/>
  <c r="F62" i="103"/>
  <c r="AF62" i="103" s="1"/>
  <c r="F60" i="103"/>
  <c r="L60" i="103" s="1"/>
  <c r="B57" i="103"/>
  <c r="F51" i="103"/>
  <c r="Y51" i="103" s="1"/>
  <c r="F50" i="103"/>
  <c r="F49" i="103"/>
  <c r="S49" i="103" s="1"/>
  <c r="F47" i="103"/>
  <c r="AV47" i="103" s="1"/>
  <c r="B44" i="103"/>
  <c r="F38" i="103"/>
  <c r="F37" i="103"/>
  <c r="F36" i="103"/>
  <c r="AG36" i="103" s="1"/>
  <c r="F35" i="103"/>
  <c r="S35" i="103" s="1"/>
  <c r="B31" i="103"/>
  <c r="F23" i="103"/>
  <c r="F22" i="103"/>
  <c r="F21" i="103"/>
  <c r="AG21" i="103" s="1"/>
  <c r="F20" i="103"/>
  <c r="AO19" i="103"/>
  <c r="AN19" i="103"/>
  <c r="AM19" i="103"/>
  <c r="AH19" i="103"/>
  <c r="AG19" i="103"/>
  <c r="AF19" i="103"/>
  <c r="AA19" i="103"/>
  <c r="Z19" i="103"/>
  <c r="Y19" i="103"/>
  <c r="T19" i="103"/>
  <c r="S19" i="103"/>
  <c r="R19" i="103"/>
  <c r="M19" i="103"/>
  <c r="L19" i="103"/>
  <c r="K19" i="103"/>
  <c r="B16" i="103"/>
  <c r="F8" i="103"/>
  <c r="F7" i="103"/>
  <c r="AF7" i="103" s="1"/>
  <c r="F6" i="103"/>
  <c r="AT6" i="103" s="1"/>
  <c r="BC5" i="103"/>
  <c r="BB5" i="103"/>
  <c r="AV5" i="103"/>
  <c r="AU5" i="103"/>
  <c r="AO5" i="103"/>
  <c r="AN5" i="103"/>
  <c r="AM5" i="103"/>
  <c r="AH5" i="103"/>
  <c r="AG5" i="103"/>
  <c r="AF5" i="103"/>
  <c r="AA5" i="103"/>
  <c r="Z5" i="103"/>
  <c r="Y5" i="103"/>
  <c r="T5" i="103"/>
  <c r="S5" i="103"/>
  <c r="R5" i="103"/>
  <c r="M5" i="103"/>
  <c r="L5" i="103"/>
  <c r="K5" i="103"/>
  <c r="B2" i="103"/>
  <c r="T63" i="103"/>
  <c r="AH63" i="103"/>
  <c r="DB28" i="102"/>
  <c r="DA28" i="102"/>
  <c r="CT28" i="102"/>
  <c r="CR28" i="102"/>
  <c r="CQ28" i="102"/>
  <c r="CJ28" i="102"/>
  <c r="CH28" i="102"/>
  <c r="CG28" i="102"/>
  <c r="BZ28" i="102"/>
  <c r="BX28" i="102"/>
  <c r="BW28" i="102"/>
  <c r="BP28" i="102"/>
  <c r="BN28" i="102"/>
  <c r="BM28" i="102"/>
  <c r="BF28" i="102"/>
  <c r="BD28" i="102"/>
  <c r="BC28" i="102"/>
  <c r="AV28" i="102"/>
  <c r="AT28" i="102"/>
  <c r="AS28" i="102"/>
  <c r="AL28" i="102"/>
  <c r="AJ28" i="102"/>
  <c r="AI28" i="102"/>
  <c r="AB28" i="102"/>
  <c r="Z28" i="102"/>
  <c r="Y28" i="102"/>
  <c r="R28" i="102"/>
  <c r="P28" i="102"/>
  <c r="O28" i="102"/>
  <c r="H28" i="102"/>
  <c r="C28" i="102"/>
  <c r="B28" i="102"/>
  <c r="DB27" i="102"/>
  <c r="DA27" i="102"/>
  <c r="CT27" i="102"/>
  <c r="CR27" i="102"/>
  <c r="CQ27" i="102"/>
  <c r="CJ27" i="102"/>
  <c r="CH27" i="102"/>
  <c r="CG27" i="102"/>
  <c r="BZ27" i="102"/>
  <c r="BX27" i="102"/>
  <c r="BW27" i="102"/>
  <c r="BP27" i="102"/>
  <c r="BN27" i="102"/>
  <c r="BM27" i="102"/>
  <c r="BF27" i="102"/>
  <c r="BD27" i="102"/>
  <c r="BC27" i="102"/>
  <c r="AV27" i="102"/>
  <c r="AT27" i="102"/>
  <c r="AS27" i="102"/>
  <c r="AL27" i="102"/>
  <c r="AJ27" i="102"/>
  <c r="AI27" i="102"/>
  <c r="AB27" i="102"/>
  <c r="Z27" i="102"/>
  <c r="Y27" i="102"/>
  <c r="R27" i="102"/>
  <c r="P27" i="102"/>
  <c r="O27" i="102"/>
  <c r="H27" i="102"/>
  <c r="C27" i="102"/>
  <c r="DB26" i="102"/>
  <c r="DA26" i="102"/>
  <c r="CT26" i="102"/>
  <c r="CR26" i="102"/>
  <c r="CQ26" i="102"/>
  <c r="CJ26" i="102"/>
  <c r="CH26" i="102"/>
  <c r="CG26" i="102"/>
  <c r="BZ26" i="102"/>
  <c r="BX26" i="102"/>
  <c r="BW26" i="102"/>
  <c r="BP26" i="102"/>
  <c r="BN26" i="102"/>
  <c r="BM26" i="102"/>
  <c r="BF26" i="102"/>
  <c r="BD26" i="102"/>
  <c r="BC26" i="102"/>
  <c r="AV26" i="102"/>
  <c r="AT26" i="102"/>
  <c r="AS26" i="102"/>
  <c r="AL26" i="102"/>
  <c r="AJ26" i="102"/>
  <c r="AI26" i="102"/>
  <c r="AB26" i="102"/>
  <c r="Z26" i="102"/>
  <c r="Y26" i="102"/>
  <c r="R26" i="102"/>
  <c r="P26" i="102"/>
  <c r="O26" i="102"/>
  <c r="H26" i="102"/>
  <c r="C26" i="102"/>
  <c r="B26" i="102"/>
  <c r="DB25" i="102"/>
  <c r="DA25" i="102"/>
  <c r="CT25" i="102"/>
  <c r="CR25" i="102"/>
  <c r="CQ25" i="102"/>
  <c r="CJ25" i="102"/>
  <c r="CH25" i="102"/>
  <c r="CG25" i="102"/>
  <c r="BZ25" i="102"/>
  <c r="BX25" i="102"/>
  <c r="BW25" i="102"/>
  <c r="BP25" i="102"/>
  <c r="BN25" i="102"/>
  <c r="BM25" i="102"/>
  <c r="BF25" i="102"/>
  <c r="BD25" i="102"/>
  <c r="BC25" i="102"/>
  <c r="AV25" i="102"/>
  <c r="AT25" i="102"/>
  <c r="AS25" i="102"/>
  <c r="AL25" i="102"/>
  <c r="AJ25" i="102"/>
  <c r="AI25" i="102"/>
  <c r="AB25" i="102"/>
  <c r="Z25" i="102"/>
  <c r="Y25" i="102"/>
  <c r="R25" i="102"/>
  <c r="P25" i="102"/>
  <c r="O25" i="102"/>
  <c r="H25" i="102"/>
  <c r="C25" i="102"/>
  <c r="DB24" i="102"/>
  <c r="DA24" i="102"/>
  <c r="CT24" i="102"/>
  <c r="CR24" i="102"/>
  <c r="CQ24" i="102"/>
  <c r="CJ24" i="102"/>
  <c r="CH24" i="102"/>
  <c r="CG24" i="102"/>
  <c r="BZ24" i="102"/>
  <c r="BX24" i="102"/>
  <c r="BW24" i="102"/>
  <c r="BP24" i="102"/>
  <c r="BN24" i="102"/>
  <c r="BM24" i="102"/>
  <c r="BF24" i="102"/>
  <c r="BD24" i="102"/>
  <c r="BC24" i="102"/>
  <c r="AV24" i="102"/>
  <c r="AT24" i="102"/>
  <c r="AS24" i="102"/>
  <c r="AL24" i="102"/>
  <c r="AJ24" i="102"/>
  <c r="AI24" i="102"/>
  <c r="AB24" i="102"/>
  <c r="Z24" i="102"/>
  <c r="Y24" i="102"/>
  <c r="R24" i="102"/>
  <c r="P24" i="102"/>
  <c r="O24" i="102"/>
  <c r="H24" i="102"/>
  <c r="C24" i="102"/>
  <c r="DB23" i="102"/>
  <c r="DA23" i="102"/>
  <c r="CT23" i="102"/>
  <c r="CR23" i="102"/>
  <c r="CQ23" i="102"/>
  <c r="CJ23" i="102"/>
  <c r="CH23" i="102"/>
  <c r="CG23" i="102"/>
  <c r="BZ23" i="102"/>
  <c r="BX23" i="102"/>
  <c r="BW23" i="102"/>
  <c r="BP23" i="102"/>
  <c r="BN23" i="102"/>
  <c r="BM23" i="102"/>
  <c r="BF23" i="102"/>
  <c r="BD23" i="102"/>
  <c r="BC23" i="102"/>
  <c r="AV23" i="102"/>
  <c r="AT23" i="102"/>
  <c r="AS23" i="102"/>
  <c r="AL23" i="102"/>
  <c r="AJ23" i="102"/>
  <c r="AI23" i="102"/>
  <c r="AB23" i="102"/>
  <c r="Z23" i="102"/>
  <c r="Y23" i="102"/>
  <c r="R23" i="102"/>
  <c r="P23" i="102"/>
  <c r="O23" i="102"/>
  <c r="H23" i="102"/>
  <c r="C23" i="102"/>
  <c r="B23" i="102"/>
  <c r="DB22" i="102"/>
  <c r="DA22" i="102"/>
  <c r="CT22" i="102"/>
  <c r="CR22" i="102"/>
  <c r="CQ22" i="102"/>
  <c r="CJ22" i="102"/>
  <c r="CH22" i="102"/>
  <c r="CG22" i="102"/>
  <c r="BZ22" i="102"/>
  <c r="BX22" i="102"/>
  <c r="BW22" i="102"/>
  <c r="BP22" i="102"/>
  <c r="BN22" i="102"/>
  <c r="BM22" i="102"/>
  <c r="BF22" i="102"/>
  <c r="BD22" i="102"/>
  <c r="BC22" i="102"/>
  <c r="AV22" i="102"/>
  <c r="AT22" i="102"/>
  <c r="AS22" i="102"/>
  <c r="AL22" i="102"/>
  <c r="AJ22" i="102"/>
  <c r="AI22" i="102"/>
  <c r="AB22" i="102"/>
  <c r="Z22" i="102"/>
  <c r="Y22" i="102"/>
  <c r="R22" i="102"/>
  <c r="P22" i="102"/>
  <c r="O22" i="102"/>
  <c r="H22" i="102"/>
  <c r="C22" i="102"/>
  <c r="B22" i="102"/>
  <c r="DB21" i="102"/>
  <c r="DA21" i="102"/>
  <c r="CT21" i="102"/>
  <c r="CR21" i="102"/>
  <c r="CQ21" i="102"/>
  <c r="CJ21" i="102"/>
  <c r="CH21" i="102"/>
  <c r="CG21" i="102"/>
  <c r="BZ21" i="102"/>
  <c r="BX21" i="102"/>
  <c r="BW21" i="102"/>
  <c r="BP21" i="102"/>
  <c r="BN21" i="102"/>
  <c r="BM21" i="102"/>
  <c r="BF21" i="102"/>
  <c r="BD21" i="102"/>
  <c r="BC21" i="102"/>
  <c r="AV21" i="102"/>
  <c r="AT21" i="102"/>
  <c r="AS21" i="102"/>
  <c r="AL21" i="102"/>
  <c r="AJ21" i="102"/>
  <c r="AI21" i="102"/>
  <c r="AB21" i="102"/>
  <c r="Z21" i="102"/>
  <c r="Y21" i="102"/>
  <c r="R21" i="102"/>
  <c r="P21" i="102"/>
  <c r="O21" i="102"/>
  <c r="H21" i="102"/>
  <c r="C21" i="102"/>
  <c r="B21" i="102"/>
  <c r="DB20" i="102"/>
  <c r="DA20" i="102"/>
  <c r="CT20" i="102"/>
  <c r="CR20" i="102"/>
  <c r="CQ20" i="102"/>
  <c r="CJ20" i="102"/>
  <c r="CH20" i="102"/>
  <c r="CG20" i="102"/>
  <c r="BZ20" i="102"/>
  <c r="BX20" i="102"/>
  <c r="BW20" i="102"/>
  <c r="BP20" i="102"/>
  <c r="BN20" i="102"/>
  <c r="BM20" i="102"/>
  <c r="BF20" i="102"/>
  <c r="BD20" i="102"/>
  <c r="BC20" i="102"/>
  <c r="AV20" i="102"/>
  <c r="AT20" i="102"/>
  <c r="AS20" i="102"/>
  <c r="AL20" i="102"/>
  <c r="AJ20" i="102"/>
  <c r="AI20" i="102"/>
  <c r="AB20" i="102"/>
  <c r="Z20" i="102"/>
  <c r="Y20" i="102"/>
  <c r="R20" i="102"/>
  <c r="P20" i="102"/>
  <c r="O20" i="102"/>
  <c r="H20" i="102"/>
  <c r="C20" i="102"/>
  <c r="B20" i="102"/>
  <c r="DB19" i="102"/>
  <c r="DA19" i="102"/>
  <c r="CT19" i="102"/>
  <c r="CR19" i="102"/>
  <c r="CQ19" i="102"/>
  <c r="CJ19" i="102"/>
  <c r="CH19" i="102"/>
  <c r="CG19" i="102"/>
  <c r="BZ19" i="102"/>
  <c r="BX19" i="102"/>
  <c r="BW19" i="102"/>
  <c r="BP19" i="102"/>
  <c r="BN19" i="102"/>
  <c r="BM19" i="102"/>
  <c r="BF19" i="102"/>
  <c r="BD19" i="102"/>
  <c r="BC19" i="102"/>
  <c r="AV19" i="102"/>
  <c r="AT19" i="102"/>
  <c r="AS19" i="102"/>
  <c r="AL19" i="102"/>
  <c r="AJ19" i="102"/>
  <c r="AI19" i="102"/>
  <c r="AB19" i="102"/>
  <c r="Z19" i="102"/>
  <c r="Y19" i="102"/>
  <c r="R19" i="102"/>
  <c r="P19" i="102"/>
  <c r="O19" i="102"/>
  <c r="H19" i="102"/>
  <c r="C19" i="102"/>
  <c r="B19" i="102"/>
  <c r="B16" i="102"/>
  <c r="DB14" i="102"/>
  <c r="DA14" i="102"/>
  <c r="CT14" i="102"/>
  <c r="CR14" i="102"/>
  <c r="CQ14" i="102"/>
  <c r="CJ14" i="102"/>
  <c r="CH14" i="102"/>
  <c r="CG14" i="102"/>
  <c r="BZ14" i="102"/>
  <c r="BX14" i="102"/>
  <c r="BW14" i="102"/>
  <c r="BP14" i="102"/>
  <c r="BN14" i="102"/>
  <c r="BM14" i="102"/>
  <c r="BF14" i="102"/>
  <c r="BD14" i="102"/>
  <c r="BC14" i="102"/>
  <c r="AV14" i="102"/>
  <c r="AT14" i="102"/>
  <c r="AS14" i="102"/>
  <c r="AL14" i="102"/>
  <c r="AJ14" i="102"/>
  <c r="AI14" i="102"/>
  <c r="AB14" i="102"/>
  <c r="Z14" i="102"/>
  <c r="Y14" i="102"/>
  <c r="R14" i="102"/>
  <c r="P14" i="102"/>
  <c r="O14" i="102"/>
  <c r="H14" i="102"/>
  <c r="C14" i="102"/>
  <c r="DB13" i="102"/>
  <c r="DA13" i="102"/>
  <c r="CT13" i="102"/>
  <c r="CR13" i="102"/>
  <c r="CQ13" i="102"/>
  <c r="CJ13" i="102"/>
  <c r="CH13" i="102"/>
  <c r="CG13" i="102"/>
  <c r="BZ13" i="102"/>
  <c r="BX13" i="102"/>
  <c r="BW13" i="102"/>
  <c r="BP13" i="102"/>
  <c r="BN13" i="102"/>
  <c r="BM13" i="102"/>
  <c r="BF13" i="102"/>
  <c r="BD13" i="102"/>
  <c r="BC13" i="102"/>
  <c r="AV13" i="102"/>
  <c r="AT13" i="102"/>
  <c r="AS13" i="102"/>
  <c r="AL13" i="102"/>
  <c r="AJ13" i="102"/>
  <c r="AI13" i="102"/>
  <c r="AB13" i="102"/>
  <c r="Z13" i="102"/>
  <c r="Y13" i="102"/>
  <c r="R13" i="102"/>
  <c r="P13" i="102"/>
  <c r="O13" i="102"/>
  <c r="H13" i="102"/>
  <c r="C13" i="102"/>
  <c r="DB12" i="102"/>
  <c r="DA12" i="102"/>
  <c r="CT12" i="102"/>
  <c r="CR12" i="102"/>
  <c r="CQ12" i="102"/>
  <c r="CJ12" i="102"/>
  <c r="CH12" i="102"/>
  <c r="CG12" i="102"/>
  <c r="BZ12" i="102"/>
  <c r="BX12" i="102"/>
  <c r="BW12" i="102"/>
  <c r="BP12" i="102"/>
  <c r="BN12" i="102"/>
  <c r="BM12" i="102"/>
  <c r="BF12" i="102"/>
  <c r="BD12" i="102"/>
  <c r="BC12" i="102"/>
  <c r="AV12" i="102"/>
  <c r="AT12" i="102"/>
  <c r="AS12" i="102"/>
  <c r="AL12" i="102"/>
  <c r="AJ12" i="102"/>
  <c r="AI12" i="102"/>
  <c r="AB12" i="102"/>
  <c r="Z12" i="102"/>
  <c r="Y12" i="102"/>
  <c r="R12" i="102"/>
  <c r="P12" i="102"/>
  <c r="O12" i="102"/>
  <c r="H12" i="102"/>
  <c r="C12" i="102"/>
  <c r="DB11" i="102"/>
  <c r="DA11" i="102"/>
  <c r="CT11" i="102"/>
  <c r="CR11" i="102"/>
  <c r="CQ11" i="102"/>
  <c r="CJ11" i="102"/>
  <c r="CH11" i="102"/>
  <c r="CG11" i="102"/>
  <c r="BZ11" i="102"/>
  <c r="BX11" i="102"/>
  <c r="BW11" i="102"/>
  <c r="BP11" i="102"/>
  <c r="BN11" i="102"/>
  <c r="BM11" i="102"/>
  <c r="BF11" i="102"/>
  <c r="BD11" i="102"/>
  <c r="BC11" i="102"/>
  <c r="AV11" i="102"/>
  <c r="AT11" i="102"/>
  <c r="AS11" i="102"/>
  <c r="AL11" i="102"/>
  <c r="AJ11" i="102"/>
  <c r="AI11" i="102"/>
  <c r="AB11" i="102"/>
  <c r="Z11" i="102"/>
  <c r="Y11" i="102"/>
  <c r="R11" i="102"/>
  <c r="P11" i="102"/>
  <c r="O11" i="102"/>
  <c r="H11" i="102"/>
  <c r="C11" i="102"/>
  <c r="DB10" i="102"/>
  <c r="DA10" i="102"/>
  <c r="CT10" i="102"/>
  <c r="CR10" i="102"/>
  <c r="CQ10" i="102"/>
  <c r="CJ10" i="102"/>
  <c r="CH10" i="102"/>
  <c r="CG10" i="102"/>
  <c r="BZ10" i="102"/>
  <c r="BX10" i="102"/>
  <c r="BW10" i="102"/>
  <c r="BP10" i="102"/>
  <c r="BN10" i="102"/>
  <c r="BM10" i="102"/>
  <c r="BF10" i="102"/>
  <c r="BD10" i="102"/>
  <c r="BC10" i="102"/>
  <c r="AV10" i="102"/>
  <c r="AT10" i="102"/>
  <c r="AS10" i="102"/>
  <c r="AL10" i="102"/>
  <c r="AJ10" i="102"/>
  <c r="AI10" i="102"/>
  <c r="AB10" i="102"/>
  <c r="Z10" i="102"/>
  <c r="Y10" i="102"/>
  <c r="R10" i="102"/>
  <c r="P10" i="102"/>
  <c r="O10" i="102"/>
  <c r="H10" i="102"/>
  <c r="C10" i="102"/>
  <c r="DB9" i="102"/>
  <c r="DA9" i="102"/>
  <c r="CT9" i="102"/>
  <c r="CR9" i="102"/>
  <c r="CQ9" i="102"/>
  <c r="CJ9" i="102"/>
  <c r="CH9" i="102"/>
  <c r="CG9" i="102"/>
  <c r="BZ9" i="102"/>
  <c r="BX9" i="102"/>
  <c r="BW9" i="102"/>
  <c r="BP9" i="102"/>
  <c r="BN9" i="102"/>
  <c r="BM9" i="102"/>
  <c r="BF9" i="102"/>
  <c r="BD9" i="102"/>
  <c r="BC9" i="102"/>
  <c r="AV9" i="102"/>
  <c r="AT9" i="102"/>
  <c r="AS9" i="102"/>
  <c r="AL9" i="102"/>
  <c r="AJ9" i="102"/>
  <c r="AI9" i="102"/>
  <c r="AB9" i="102"/>
  <c r="Z9" i="102"/>
  <c r="Y9" i="102"/>
  <c r="R9" i="102"/>
  <c r="P9" i="102"/>
  <c r="O9" i="102"/>
  <c r="H9" i="102"/>
  <c r="C9" i="102"/>
  <c r="DB8" i="102"/>
  <c r="DA8" i="102"/>
  <c r="CT8" i="102"/>
  <c r="CR8" i="102"/>
  <c r="CQ8" i="102"/>
  <c r="CJ8" i="102"/>
  <c r="CH8" i="102"/>
  <c r="CG8" i="102"/>
  <c r="BZ8" i="102"/>
  <c r="BX8" i="102"/>
  <c r="BW8" i="102"/>
  <c r="BP8" i="102"/>
  <c r="BN8" i="102"/>
  <c r="BM8" i="102"/>
  <c r="BF8" i="102"/>
  <c r="BD8" i="102"/>
  <c r="BC8" i="102"/>
  <c r="AV8" i="102"/>
  <c r="AT8" i="102"/>
  <c r="AS8" i="102"/>
  <c r="AL8" i="102"/>
  <c r="AJ8" i="102"/>
  <c r="AI8" i="102"/>
  <c r="AB8" i="102"/>
  <c r="Z8" i="102"/>
  <c r="Y8" i="102"/>
  <c r="R8" i="102"/>
  <c r="P8" i="102"/>
  <c r="O8" i="102"/>
  <c r="H8" i="102"/>
  <c r="C8" i="102"/>
  <c r="DB7" i="102"/>
  <c r="DA7" i="102"/>
  <c r="CT7" i="102"/>
  <c r="CR7" i="102"/>
  <c r="CQ7" i="102"/>
  <c r="CJ7" i="102"/>
  <c r="CH7" i="102"/>
  <c r="CG7" i="102"/>
  <c r="BZ7" i="102"/>
  <c r="BX7" i="102"/>
  <c r="BW7" i="102"/>
  <c r="BP7" i="102"/>
  <c r="BN7" i="102"/>
  <c r="BM7" i="102"/>
  <c r="BF7" i="102"/>
  <c r="BD7" i="102"/>
  <c r="BC7" i="102"/>
  <c r="AV7" i="102"/>
  <c r="AT7" i="102"/>
  <c r="AS7" i="102"/>
  <c r="AL7" i="102"/>
  <c r="AJ7" i="102"/>
  <c r="AI7" i="102"/>
  <c r="AB7" i="102"/>
  <c r="Z7" i="102"/>
  <c r="Y7" i="102"/>
  <c r="R7" i="102"/>
  <c r="P7" i="102"/>
  <c r="O7" i="102"/>
  <c r="H7" i="102"/>
  <c r="C7" i="102"/>
  <c r="DB6" i="102"/>
  <c r="DA6" i="102"/>
  <c r="CT6" i="102"/>
  <c r="CR6" i="102"/>
  <c r="CQ6" i="102"/>
  <c r="CJ6" i="102"/>
  <c r="CH6" i="102"/>
  <c r="CG6" i="102"/>
  <c r="BZ6" i="102"/>
  <c r="BX6" i="102"/>
  <c r="BW6" i="102"/>
  <c r="BP6" i="102"/>
  <c r="BN6" i="102"/>
  <c r="BM6" i="102"/>
  <c r="BF6" i="102"/>
  <c r="BD6" i="102"/>
  <c r="BC6" i="102"/>
  <c r="AV6" i="102"/>
  <c r="AT6" i="102"/>
  <c r="AS6" i="102"/>
  <c r="AL6" i="102"/>
  <c r="AJ6" i="102"/>
  <c r="AI6" i="102"/>
  <c r="AB6" i="102"/>
  <c r="Z6" i="102"/>
  <c r="Y6" i="102"/>
  <c r="R6" i="102"/>
  <c r="P6" i="102"/>
  <c r="O6" i="102"/>
  <c r="H6" i="102"/>
  <c r="C6" i="102"/>
  <c r="DB5" i="102"/>
  <c r="DA5" i="102"/>
  <c r="CT5" i="102"/>
  <c r="CR5" i="102"/>
  <c r="CQ5" i="102"/>
  <c r="CJ5" i="102"/>
  <c r="CH5" i="102"/>
  <c r="CG5" i="102"/>
  <c r="BZ5" i="102"/>
  <c r="BX5" i="102"/>
  <c r="BW5" i="102"/>
  <c r="BP5" i="102"/>
  <c r="BN5" i="102"/>
  <c r="BM5" i="102"/>
  <c r="BF5" i="102"/>
  <c r="BD5" i="102"/>
  <c r="BC5" i="102"/>
  <c r="AV5" i="102"/>
  <c r="AT5" i="102"/>
  <c r="AS5" i="102"/>
  <c r="AL5" i="102"/>
  <c r="AJ5" i="102"/>
  <c r="AI5" i="102"/>
  <c r="AB5" i="102"/>
  <c r="Z5" i="102"/>
  <c r="Y5" i="102"/>
  <c r="R5" i="102"/>
  <c r="P5" i="102"/>
  <c r="O5" i="102"/>
  <c r="H5" i="102"/>
  <c r="C5" i="102"/>
  <c r="B2" i="102"/>
  <c r="DB28" i="101"/>
  <c r="DA28" i="101"/>
  <c r="CT28" i="101"/>
  <c r="CR28" i="101"/>
  <c r="CQ28" i="101"/>
  <c r="CJ28" i="101"/>
  <c r="CH28" i="101"/>
  <c r="CG28" i="101"/>
  <c r="BZ28" i="101"/>
  <c r="BX28" i="101"/>
  <c r="BW28" i="101"/>
  <c r="BP28" i="101"/>
  <c r="BN28" i="101"/>
  <c r="BM28" i="101"/>
  <c r="BF28" i="101"/>
  <c r="BD28" i="101"/>
  <c r="BC28" i="101"/>
  <c r="AV28" i="101"/>
  <c r="AT28" i="101"/>
  <c r="AS28" i="101"/>
  <c r="AL28" i="101"/>
  <c r="AJ28" i="101"/>
  <c r="AI28" i="101"/>
  <c r="AB28" i="101"/>
  <c r="Z28" i="101"/>
  <c r="Y28" i="101"/>
  <c r="R28" i="101"/>
  <c r="P28" i="101"/>
  <c r="O28" i="101"/>
  <c r="H28" i="101"/>
  <c r="C28" i="101"/>
  <c r="DB27" i="101"/>
  <c r="DA27" i="101"/>
  <c r="CT27" i="101"/>
  <c r="CR27" i="101"/>
  <c r="CQ27" i="101"/>
  <c r="CJ27" i="101"/>
  <c r="CH27" i="101"/>
  <c r="CG27" i="101"/>
  <c r="BZ27" i="101"/>
  <c r="BX27" i="101"/>
  <c r="BW27" i="101"/>
  <c r="BP27" i="101"/>
  <c r="BN27" i="101"/>
  <c r="BM27" i="101"/>
  <c r="BF27" i="101"/>
  <c r="BD27" i="101"/>
  <c r="BC27" i="101"/>
  <c r="AV27" i="101"/>
  <c r="AT27" i="101"/>
  <c r="AS27" i="101"/>
  <c r="AL27" i="101"/>
  <c r="AJ27" i="101"/>
  <c r="AI27" i="101"/>
  <c r="AB27" i="101"/>
  <c r="Z27" i="101"/>
  <c r="Y27" i="101"/>
  <c r="R27" i="101"/>
  <c r="P27" i="101"/>
  <c r="O27" i="101"/>
  <c r="H27" i="101"/>
  <c r="C27" i="101"/>
  <c r="DB26" i="101"/>
  <c r="DA26" i="101"/>
  <c r="CT26" i="101"/>
  <c r="CR26" i="101"/>
  <c r="CQ26" i="101"/>
  <c r="CJ26" i="101"/>
  <c r="CH26" i="101"/>
  <c r="CG26" i="101"/>
  <c r="BZ26" i="101"/>
  <c r="BX26" i="101"/>
  <c r="BW26" i="101"/>
  <c r="BP26" i="101"/>
  <c r="BN26" i="101"/>
  <c r="BM26" i="101"/>
  <c r="BF26" i="101"/>
  <c r="BD26" i="101"/>
  <c r="BC26" i="101"/>
  <c r="AV26" i="101"/>
  <c r="AT26" i="101"/>
  <c r="AS26" i="101"/>
  <c r="AL26" i="101"/>
  <c r="AJ26" i="101"/>
  <c r="AI26" i="101"/>
  <c r="AB26" i="101"/>
  <c r="Z26" i="101"/>
  <c r="Y26" i="101"/>
  <c r="R26" i="101"/>
  <c r="P26" i="101"/>
  <c r="O26" i="101"/>
  <c r="H26" i="101"/>
  <c r="C26" i="101"/>
  <c r="B26" i="101"/>
  <c r="DB25" i="101"/>
  <c r="DA25" i="101"/>
  <c r="CT25" i="101"/>
  <c r="CR25" i="101"/>
  <c r="CQ25" i="101"/>
  <c r="CJ25" i="101"/>
  <c r="CH25" i="101"/>
  <c r="CG25" i="101"/>
  <c r="BZ25" i="101"/>
  <c r="BX25" i="101"/>
  <c r="BW25" i="101"/>
  <c r="BP25" i="101"/>
  <c r="BN25" i="101"/>
  <c r="BM25" i="101"/>
  <c r="BF25" i="101"/>
  <c r="BD25" i="101"/>
  <c r="BC25" i="101"/>
  <c r="AV25" i="101"/>
  <c r="AT25" i="101"/>
  <c r="AS25" i="101"/>
  <c r="AL25" i="101"/>
  <c r="AJ25" i="101"/>
  <c r="AI25" i="101"/>
  <c r="AB25" i="101"/>
  <c r="Z25" i="101"/>
  <c r="Y25" i="101"/>
  <c r="R25" i="101"/>
  <c r="P25" i="101"/>
  <c r="O25" i="101"/>
  <c r="H25" i="101"/>
  <c r="C25" i="101"/>
  <c r="DB24" i="101"/>
  <c r="DA24" i="101"/>
  <c r="CT24" i="101"/>
  <c r="CR24" i="101"/>
  <c r="CQ24" i="101"/>
  <c r="CJ24" i="101"/>
  <c r="CH24" i="101"/>
  <c r="CG24" i="101"/>
  <c r="BZ24" i="101"/>
  <c r="BX24" i="101"/>
  <c r="BW24" i="101"/>
  <c r="BP24" i="101"/>
  <c r="BN24" i="101"/>
  <c r="BM24" i="101"/>
  <c r="BF24" i="101"/>
  <c r="BD24" i="101"/>
  <c r="BC24" i="101"/>
  <c r="AV24" i="101"/>
  <c r="AT24" i="101"/>
  <c r="AS24" i="101"/>
  <c r="AL24" i="101"/>
  <c r="AJ24" i="101"/>
  <c r="AI24" i="101"/>
  <c r="AB24" i="101"/>
  <c r="Z24" i="101"/>
  <c r="Y24" i="101"/>
  <c r="R24" i="101"/>
  <c r="P24" i="101"/>
  <c r="O24" i="101"/>
  <c r="H24" i="101"/>
  <c r="C24" i="101"/>
  <c r="DB23" i="101"/>
  <c r="DA23" i="101"/>
  <c r="CT23" i="101"/>
  <c r="CR23" i="101"/>
  <c r="CQ23" i="101"/>
  <c r="CJ23" i="101"/>
  <c r="CH23" i="101"/>
  <c r="CG23" i="101"/>
  <c r="BZ23" i="101"/>
  <c r="BX23" i="101"/>
  <c r="BW23" i="101"/>
  <c r="BP23" i="101"/>
  <c r="BN23" i="101"/>
  <c r="BM23" i="101"/>
  <c r="BF23" i="101"/>
  <c r="BD23" i="101"/>
  <c r="BC23" i="101"/>
  <c r="AV23" i="101"/>
  <c r="AT23" i="101"/>
  <c r="AS23" i="101"/>
  <c r="AL23" i="101"/>
  <c r="AJ23" i="101"/>
  <c r="AI23" i="101"/>
  <c r="AB23" i="101"/>
  <c r="Z23" i="101"/>
  <c r="Y23" i="101"/>
  <c r="R23" i="101"/>
  <c r="P23" i="101"/>
  <c r="O23" i="101"/>
  <c r="H23" i="101"/>
  <c r="C23" i="101"/>
  <c r="DB22" i="101"/>
  <c r="DA22" i="101"/>
  <c r="CT22" i="101"/>
  <c r="CR22" i="101"/>
  <c r="CQ22" i="101"/>
  <c r="CJ22" i="101"/>
  <c r="CH22" i="101"/>
  <c r="CG22" i="101"/>
  <c r="BZ22" i="101"/>
  <c r="BX22" i="101"/>
  <c r="BW22" i="101"/>
  <c r="BP22" i="101"/>
  <c r="BN22" i="101"/>
  <c r="BM22" i="101"/>
  <c r="BF22" i="101"/>
  <c r="BD22" i="101"/>
  <c r="BC22" i="101"/>
  <c r="AV22" i="101"/>
  <c r="AT22" i="101"/>
  <c r="AS22" i="101"/>
  <c r="AL22" i="101"/>
  <c r="AJ22" i="101"/>
  <c r="AI22" i="101"/>
  <c r="AB22" i="101"/>
  <c r="Z22" i="101"/>
  <c r="Y22" i="101"/>
  <c r="R22" i="101"/>
  <c r="P22" i="101"/>
  <c r="O22" i="101"/>
  <c r="H22" i="101"/>
  <c r="C22" i="101"/>
  <c r="DB21" i="101"/>
  <c r="DA21" i="101"/>
  <c r="CT21" i="101"/>
  <c r="CR21" i="101"/>
  <c r="CQ21" i="101"/>
  <c r="CJ21" i="101"/>
  <c r="CH21" i="101"/>
  <c r="CG21" i="101"/>
  <c r="BZ21" i="101"/>
  <c r="BX21" i="101"/>
  <c r="BW21" i="101"/>
  <c r="BP21" i="101"/>
  <c r="BN21" i="101"/>
  <c r="BM21" i="101"/>
  <c r="BF21" i="101"/>
  <c r="BD21" i="101"/>
  <c r="BC21" i="101"/>
  <c r="AV21" i="101"/>
  <c r="AT21" i="101"/>
  <c r="AS21" i="101"/>
  <c r="AL21" i="101"/>
  <c r="AJ21" i="101"/>
  <c r="AI21" i="101"/>
  <c r="AB21" i="101"/>
  <c r="Z21" i="101"/>
  <c r="Y21" i="101"/>
  <c r="R21" i="101"/>
  <c r="P21" i="101"/>
  <c r="O21" i="101"/>
  <c r="H21" i="101"/>
  <c r="C21" i="101"/>
  <c r="DB20" i="101"/>
  <c r="DA20" i="101"/>
  <c r="CT20" i="101"/>
  <c r="CR20" i="101"/>
  <c r="CQ20" i="101"/>
  <c r="CJ20" i="101"/>
  <c r="CH20" i="101"/>
  <c r="CG20" i="101"/>
  <c r="BZ20" i="101"/>
  <c r="BX20" i="101"/>
  <c r="BW20" i="101"/>
  <c r="BP20" i="101"/>
  <c r="BN20" i="101"/>
  <c r="BM20" i="101"/>
  <c r="BF20" i="101"/>
  <c r="BD20" i="101"/>
  <c r="BC20" i="101"/>
  <c r="AV20" i="101"/>
  <c r="AT20" i="101"/>
  <c r="AS20" i="101"/>
  <c r="AL20" i="101"/>
  <c r="AJ20" i="101"/>
  <c r="AI20" i="101"/>
  <c r="AB20" i="101"/>
  <c r="Z20" i="101"/>
  <c r="Y20" i="101"/>
  <c r="R20" i="101"/>
  <c r="P20" i="101"/>
  <c r="O20" i="101"/>
  <c r="H20" i="101"/>
  <c r="C20" i="101"/>
  <c r="DB19" i="101"/>
  <c r="DA19" i="101"/>
  <c r="CT19" i="101"/>
  <c r="CR19" i="101"/>
  <c r="CQ19" i="101"/>
  <c r="CJ19" i="101"/>
  <c r="CH19" i="101"/>
  <c r="CG19" i="101"/>
  <c r="BZ19" i="101"/>
  <c r="BX19" i="101"/>
  <c r="BW19" i="101"/>
  <c r="BP19" i="101"/>
  <c r="BN19" i="101"/>
  <c r="BM19" i="101"/>
  <c r="BF19" i="101"/>
  <c r="BD19" i="101"/>
  <c r="BC19" i="101"/>
  <c r="AV19" i="101"/>
  <c r="AT19" i="101"/>
  <c r="AS19" i="101"/>
  <c r="AL19" i="101"/>
  <c r="AJ19" i="101"/>
  <c r="AI19" i="101"/>
  <c r="AB19" i="101"/>
  <c r="Z19" i="101"/>
  <c r="Y19" i="101"/>
  <c r="R19" i="101"/>
  <c r="P19" i="101"/>
  <c r="O19" i="101"/>
  <c r="H19" i="101"/>
  <c r="C19" i="101"/>
  <c r="B19" i="101"/>
  <c r="B16" i="101"/>
  <c r="DB14" i="101"/>
  <c r="DA14" i="101"/>
  <c r="CT14" i="101"/>
  <c r="CR14" i="101"/>
  <c r="CQ14" i="101"/>
  <c r="CJ14" i="101"/>
  <c r="CH14" i="101"/>
  <c r="CG14" i="101"/>
  <c r="BZ14" i="101"/>
  <c r="BX14" i="101"/>
  <c r="BW14" i="101"/>
  <c r="BP14" i="101"/>
  <c r="BN14" i="101"/>
  <c r="BM14" i="101"/>
  <c r="BF14" i="101"/>
  <c r="BD14" i="101"/>
  <c r="BC14" i="101"/>
  <c r="AV14" i="101"/>
  <c r="AT14" i="101"/>
  <c r="AS14" i="101"/>
  <c r="AL14" i="101"/>
  <c r="AJ14" i="101"/>
  <c r="AI14" i="101"/>
  <c r="AB14" i="101"/>
  <c r="Z14" i="101"/>
  <c r="Y14" i="101"/>
  <c r="R14" i="101"/>
  <c r="P14" i="101"/>
  <c r="O14" i="101"/>
  <c r="H14" i="101"/>
  <c r="C14" i="101"/>
  <c r="DB13" i="101"/>
  <c r="DA13" i="101"/>
  <c r="CT13" i="101"/>
  <c r="CR13" i="101"/>
  <c r="CQ13" i="101"/>
  <c r="CJ13" i="101"/>
  <c r="CH13" i="101"/>
  <c r="CG13" i="101"/>
  <c r="BZ13" i="101"/>
  <c r="BX13" i="101"/>
  <c r="BW13" i="101"/>
  <c r="BP13" i="101"/>
  <c r="BN13" i="101"/>
  <c r="BM13" i="101"/>
  <c r="BF13" i="101"/>
  <c r="BD13" i="101"/>
  <c r="BC13" i="101"/>
  <c r="AV13" i="101"/>
  <c r="AT13" i="101"/>
  <c r="AS13" i="101"/>
  <c r="AL13" i="101"/>
  <c r="AJ13" i="101"/>
  <c r="AI13" i="101"/>
  <c r="AB13" i="101"/>
  <c r="Z13" i="101"/>
  <c r="Y13" i="101"/>
  <c r="R13" i="101"/>
  <c r="P13" i="101"/>
  <c r="O13" i="101"/>
  <c r="H13" i="101"/>
  <c r="C13" i="101"/>
  <c r="DB12" i="101"/>
  <c r="DA12" i="101"/>
  <c r="CT12" i="101"/>
  <c r="CR12" i="101"/>
  <c r="CQ12" i="101"/>
  <c r="CJ12" i="101"/>
  <c r="CH12" i="101"/>
  <c r="CG12" i="101"/>
  <c r="BZ12" i="101"/>
  <c r="BX12" i="101"/>
  <c r="BW12" i="101"/>
  <c r="BP12" i="101"/>
  <c r="BN12" i="101"/>
  <c r="BM12" i="101"/>
  <c r="BF12" i="101"/>
  <c r="BD12" i="101"/>
  <c r="BC12" i="101"/>
  <c r="AV12" i="101"/>
  <c r="AT12" i="101"/>
  <c r="AS12" i="101"/>
  <c r="AL12" i="101"/>
  <c r="AJ12" i="101"/>
  <c r="AI12" i="101"/>
  <c r="AB12" i="101"/>
  <c r="Z12" i="101"/>
  <c r="Y12" i="101"/>
  <c r="R12" i="101"/>
  <c r="P12" i="101"/>
  <c r="O12" i="101"/>
  <c r="H12" i="101"/>
  <c r="C12" i="101"/>
  <c r="DB11" i="101"/>
  <c r="DA11" i="101"/>
  <c r="CT11" i="101"/>
  <c r="CR11" i="101"/>
  <c r="CQ11" i="101"/>
  <c r="CJ11" i="101"/>
  <c r="CH11" i="101"/>
  <c r="CG11" i="101"/>
  <c r="BZ11" i="101"/>
  <c r="BX11" i="101"/>
  <c r="BW11" i="101"/>
  <c r="BP11" i="101"/>
  <c r="BN11" i="101"/>
  <c r="BM11" i="101"/>
  <c r="BF11" i="101"/>
  <c r="BD11" i="101"/>
  <c r="BC11" i="101"/>
  <c r="AV11" i="101"/>
  <c r="AT11" i="101"/>
  <c r="AS11" i="101"/>
  <c r="AL11" i="101"/>
  <c r="AJ11" i="101"/>
  <c r="AI11" i="101"/>
  <c r="AB11" i="101"/>
  <c r="Z11" i="101"/>
  <c r="Y11" i="101"/>
  <c r="R11" i="101"/>
  <c r="P11" i="101"/>
  <c r="O11" i="101"/>
  <c r="H11" i="101"/>
  <c r="C11" i="101"/>
  <c r="DB10" i="101"/>
  <c r="DA10" i="101"/>
  <c r="CT10" i="101"/>
  <c r="CR10" i="101"/>
  <c r="CQ10" i="101"/>
  <c r="CJ10" i="101"/>
  <c r="CH10" i="101"/>
  <c r="CG10" i="101"/>
  <c r="BZ10" i="101"/>
  <c r="BX10" i="101"/>
  <c r="BW10" i="101"/>
  <c r="BP10" i="101"/>
  <c r="BN10" i="101"/>
  <c r="BM10" i="101"/>
  <c r="BF10" i="101"/>
  <c r="BD10" i="101"/>
  <c r="BC10" i="101"/>
  <c r="AV10" i="101"/>
  <c r="AT10" i="101"/>
  <c r="AS10" i="101"/>
  <c r="AL10" i="101"/>
  <c r="AJ10" i="101"/>
  <c r="AI10" i="101"/>
  <c r="AB10" i="101"/>
  <c r="Z10" i="101"/>
  <c r="Y10" i="101"/>
  <c r="R10" i="101"/>
  <c r="P10" i="101"/>
  <c r="O10" i="101"/>
  <c r="H10" i="101"/>
  <c r="C10" i="101"/>
  <c r="DB9" i="101"/>
  <c r="DA9" i="101"/>
  <c r="CT9" i="101"/>
  <c r="CR9" i="101"/>
  <c r="CQ9" i="101"/>
  <c r="CJ9" i="101"/>
  <c r="CH9" i="101"/>
  <c r="CG9" i="101"/>
  <c r="BZ9" i="101"/>
  <c r="BX9" i="101"/>
  <c r="BW9" i="101"/>
  <c r="BP9" i="101"/>
  <c r="BN9" i="101"/>
  <c r="BM9" i="101"/>
  <c r="BF9" i="101"/>
  <c r="BD9" i="101"/>
  <c r="BC9" i="101"/>
  <c r="AV9" i="101"/>
  <c r="AT9" i="101"/>
  <c r="AS9" i="101"/>
  <c r="AL9" i="101"/>
  <c r="AJ9" i="101"/>
  <c r="AI9" i="101"/>
  <c r="AB9" i="101"/>
  <c r="Z9" i="101"/>
  <c r="Y9" i="101"/>
  <c r="R9" i="101"/>
  <c r="P9" i="101"/>
  <c r="O9" i="101"/>
  <c r="H9" i="101"/>
  <c r="C9" i="101"/>
  <c r="DB8" i="101"/>
  <c r="DA8" i="101"/>
  <c r="CT8" i="101"/>
  <c r="CR8" i="101"/>
  <c r="CQ8" i="101"/>
  <c r="CJ8" i="101"/>
  <c r="CH8" i="101"/>
  <c r="CG8" i="101"/>
  <c r="BZ8" i="101"/>
  <c r="BX8" i="101"/>
  <c r="BW8" i="101"/>
  <c r="BP8" i="101"/>
  <c r="BN8" i="101"/>
  <c r="BM8" i="101"/>
  <c r="BF8" i="101"/>
  <c r="BD8" i="101"/>
  <c r="BC8" i="101"/>
  <c r="AV8" i="101"/>
  <c r="AT8" i="101"/>
  <c r="AS8" i="101"/>
  <c r="AL8" i="101"/>
  <c r="AJ8" i="101"/>
  <c r="AI8" i="101"/>
  <c r="AB8" i="101"/>
  <c r="Z8" i="101"/>
  <c r="Y8" i="101"/>
  <c r="R8" i="101"/>
  <c r="P8" i="101"/>
  <c r="O8" i="101"/>
  <c r="H8" i="101"/>
  <c r="C8" i="101"/>
  <c r="DB7" i="101"/>
  <c r="DA7" i="101"/>
  <c r="CT7" i="101"/>
  <c r="CR7" i="101"/>
  <c r="CQ7" i="101"/>
  <c r="CJ7" i="101"/>
  <c r="CH7" i="101"/>
  <c r="CG7" i="101"/>
  <c r="BZ7" i="101"/>
  <c r="BX7" i="101"/>
  <c r="BW7" i="101"/>
  <c r="BP7" i="101"/>
  <c r="BN7" i="101"/>
  <c r="BM7" i="101"/>
  <c r="BF7" i="101"/>
  <c r="BD7" i="101"/>
  <c r="BC7" i="101"/>
  <c r="AV7" i="101"/>
  <c r="AT7" i="101"/>
  <c r="AS7" i="101"/>
  <c r="AL7" i="101"/>
  <c r="AJ7" i="101"/>
  <c r="AI7" i="101"/>
  <c r="AB7" i="101"/>
  <c r="Z7" i="101"/>
  <c r="Y7" i="101"/>
  <c r="R7" i="101"/>
  <c r="P7" i="101"/>
  <c r="O7" i="101"/>
  <c r="H7" i="101"/>
  <c r="C7" i="101"/>
  <c r="DB6" i="101"/>
  <c r="DA6" i="101"/>
  <c r="CT6" i="101"/>
  <c r="CR6" i="101"/>
  <c r="CQ6" i="101"/>
  <c r="CJ6" i="101"/>
  <c r="CH6" i="101"/>
  <c r="CG6" i="101"/>
  <c r="BZ6" i="101"/>
  <c r="BX6" i="101"/>
  <c r="BW6" i="101"/>
  <c r="BP6" i="101"/>
  <c r="BN6" i="101"/>
  <c r="BM6" i="101"/>
  <c r="BF6" i="101"/>
  <c r="BD6" i="101"/>
  <c r="BC6" i="101"/>
  <c r="AV6" i="101"/>
  <c r="AT6" i="101"/>
  <c r="AS6" i="101"/>
  <c r="AL6" i="101"/>
  <c r="AJ6" i="101"/>
  <c r="AI6" i="101"/>
  <c r="AB6" i="101"/>
  <c r="Z6" i="101"/>
  <c r="Y6" i="101"/>
  <c r="R6" i="101"/>
  <c r="P6" i="101"/>
  <c r="O6" i="101"/>
  <c r="H6" i="101"/>
  <c r="C6" i="101"/>
  <c r="DB5" i="101"/>
  <c r="DA5" i="101"/>
  <c r="CT5" i="101"/>
  <c r="CR5" i="101"/>
  <c r="CQ5" i="101"/>
  <c r="CJ5" i="101"/>
  <c r="CH5" i="101"/>
  <c r="CG5" i="101"/>
  <c r="BZ5" i="101"/>
  <c r="BX5" i="101"/>
  <c r="BW5" i="101"/>
  <c r="BP5" i="101"/>
  <c r="BN5" i="101"/>
  <c r="BM5" i="101"/>
  <c r="BF5" i="101"/>
  <c r="BD5" i="101"/>
  <c r="BC5" i="101"/>
  <c r="AV5" i="101"/>
  <c r="AT5" i="101"/>
  <c r="AS5" i="101"/>
  <c r="AL5" i="101"/>
  <c r="AJ5" i="101"/>
  <c r="AI5" i="101"/>
  <c r="AB5" i="101"/>
  <c r="Z5" i="101"/>
  <c r="Y5" i="101"/>
  <c r="R5" i="101"/>
  <c r="P5" i="101"/>
  <c r="O5" i="101"/>
  <c r="H5" i="101"/>
  <c r="C5" i="101"/>
  <c r="B2" i="101"/>
  <c r="DB28" i="100"/>
  <c r="DA28" i="100"/>
  <c r="CT28" i="100"/>
  <c r="CR28" i="100"/>
  <c r="CQ28" i="100"/>
  <c r="CJ28" i="100"/>
  <c r="CH28" i="100"/>
  <c r="CG28" i="100"/>
  <c r="BZ28" i="100"/>
  <c r="BX28" i="100"/>
  <c r="BW28" i="100"/>
  <c r="BP28" i="100"/>
  <c r="BN28" i="100"/>
  <c r="BM28" i="100"/>
  <c r="BF28" i="100"/>
  <c r="BD28" i="100"/>
  <c r="BC28" i="100"/>
  <c r="AV28" i="100"/>
  <c r="AT28" i="100"/>
  <c r="AS28" i="100"/>
  <c r="AL28" i="100"/>
  <c r="AJ28" i="100"/>
  <c r="AI28" i="100"/>
  <c r="AB28" i="100"/>
  <c r="Z28" i="100"/>
  <c r="Y28" i="100"/>
  <c r="R28" i="100"/>
  <c r="P28" i="100"/>
  <c r="O28" i="100"/>
  <c r="H28" i="100"/>
  <c r="C28" i="100"/>
  <c r="DB27" i="100"/>
  <c r="DA27" i="100"/>
  <c r="CT27" i="100"/>
  <c r="CR27" i="100"/>
  <c r="CQ27" i="100"/>
  <c r="CJ27" i="100"/>
  <c r="CH27" i="100"/>
  <c r="CG27" i="100"/>
  <c r="BZ27" i="100"/>
  <c r="BX27" i="100"/>
  <c r="BW27" i="100"/>
  <c r="BP27" i="100"/>
  <c r="BN27" i="100"/>
  <c r="BM27" i="100"/>
  <c r="BF27" i="100"/>
  <c r="BD27" i="100"/>
  <c r="BC27" i="100"/>
  <c r="AV27" i="100"/>
  <c r="AT27" i="100"/>
  <c r="AS27" i="100"/>
  <c r="AL27" i="100"/>
  <c r="AJ27" i="100"/>
  <c r="AI27" i="100"/>
  <c r="AB27" i="100"/>
  <c r="Z27" i="100"/>
  <c r="Y27" i="100"/>
  <c r="R27" i="100"/>
  <c r="P27" i="100"/>
  <c r="O27" i="100"/>
  <c r="H27" i="100"/>
  <c r="C27" i="100"/>
  <c r="DB26" i="100"/>
  <c r="DA26" i="100"/>
  <c r="CT26" i="100"/>
  <c r="CR26" i="100"/>
  <c r="CQ26" i="100"/>
  <c r="CJ26" i="100"/>
  <c r="CH26" i="100"/>
  <c r="CG26" i="100"/>
  <c r="BZ26" i="100"/>
  <c r="BX26" i="100"/>
  <c r="BW26" i="100"/>
  <c r="BP26" i="100"/>
  <c r="BN26" i="100"/>
  <c r="BM26" i="100"/>
  <c r="BF26" i="100"/>
  <c r="BD26" i="100"/>
  <c r="BC26" i="100"/>
  <c r="AV26" i="100"/>
  <c r="AT26" i="100"/>
  <c r="AS26" i="100"/>
  <c r="AL26" i="100"/>
  <c r="AJ26" i="100"/>
  <c r="AI26" i="100"/>
  <c r="AB26" i="100"/>
  <c r="Z26" i="100"/>
  <c r="Y26" i="100"/>
  <c r="R26" i="100"/>
  <c r="P26" i="100"/>
  <c r="O26" i="100"/>
  <c r="H26" i="100"/>
  <c r="C26" i="100"/>
  <c r="DB25" i="100"/>
  <c r="DA25" i="100"/>
  <c r="CT25" i="100"/>
  <c r="CR25" i="100"/>
  <c r="CQ25" i="100"/>
  <c r="CJ25" i="100"/>
  <c r="CH25" i="100"/>
  <c r="CG25" i="100"/>
  <c r="BZ25" i="100"/>
  <c r="BX25" i="100"/>
  <c r="BW25" i="100"/>
  <c r="BP25" i="100"/>
  <c r="BN25" i="100"/>
  <c r="BM25" i="100"/>
  <c r="BF25" i="100"/>
  <c r="BD25" i="100"/>
  <c r="BC25" i="100"/>
  <c r="AV25" i="100"/>
  <c r="AT25" i="100"/>
  <c r="AS25" i="100"/>
  <c r="AL25" i="100"/>
  <c r="AJ25" i="100"/>
  <c r="AI25" i="100"/>
  <c r="AB25" i="100"/>
  <c r="Z25" i="100"/>
  <c r="Y25" i="100"/>
  <c r="R25" i="100"/>
  <c r="P25" i="100"/>
  <c r="O25" i="100"/>
  <c r="H25" i="100"/>
  <c r="C25" i="100"/>
  <c r="DB24" i="100"/>
  <c r="DA24" i="100"/>
  <c r="CT24" i="100"/>
  <c r="CR24" i="100"/>
  <c r="CQ24" i="100"/>
  <c r="CJ24" i="100"/>
  <c r="CH24" i="100"/>
  <c r="CG24" i="100"/>
  <c r="BZ24" i="100"/>
  <c r="BX24" i="100"/>
  <c r="BW24" i="100"/>
  <c r="BP24" i="100"/>
  <c r="BN24" i="100"/>
  <c r="BM24" i="100"/>
  <c r="BF24" i="100"/>
  <c r="BD24" i="100"/>
  <c r="BC24" i="100"/>
  <c r="AV24" i="100"/>
  <c r="AT24" i="100"/>
  <c r="AS24" i="100"/>
  <c r="AL24" i="100"/>
  <c r="AJ24" i="100"/>
  <c r="AI24" i="100"/>
  <c r="AB24" i="100"/>
  <c r="Z24" i="100"/>
  <c r="Y24" i="100"/>
  <c r="R24" i="100"/>
  <c r="P24" i="100"/>
  <c r="O24" i="100"/>
  <c r="H24" i="100"/>
  <c r="C24" i="100"/>
  <c r="DB23" i="100"/>
  <c r="DA23" i="100"/>
  <c r="CT23" i="100"/>
  <c r="CR23" i="100"/>
  <c r="CQ23" i="100"/>
  <c r="CJ23" i="100"/>
  <c r="CH23" i="100"/>
  <c r="CG23" i="100"/>
  <c r="BZ23" i="100"/>
  <c r="BX23" i="100"/>
  <c r="BW23" i="100"/>
  <c r="BP23" i="100"/>
  <c r="BN23" i="100"/>
  <c r="BM23" i="100"/>
  <c r="BF23" i="100"/>
  <c r="BD23" i="100"/>
  <c r="BC23" i="100"/>
  <c r="AV23" i="100"/>
  <c r="AT23" i="100"/>
  <c r="AS23" i="100"/>
  <c r="AL23" i="100"/>
  <c r="AJ23" i="100"/>
  <c r="AI23" i="100"/>
  <c r="AB23" i="100"/>
  <c r="Z23" i="100"/>
  <c r="Y23" i="100"/>
  <c r="R23" i="100"/>
  <c r="P23" i="100"/>
  <c r="O23" i="100"/>
  <c r="H23" i="100"/>
  <c r="C23" i="100"/>
  <c r="DB22" i="100"/>
  <c r="DA22" i="100"/>
  <c r="CT22" i="100"/>
  <c r="CR22" i="100"/>
  <c r="CQ22" i="100"/>
  <c r="CJ22" i="100"/>
  <c r="CH22" i="100"/>
  <c r="CG22" i="100"/>
  <c r="BZ22" i="100"/>
  <c r="BX22" i="100"/>
  <c r="BW22" i="100"/>
  <c r="BP22" i="100"/>
  <c r="BN22" i="100"/>
  <c r="BM22" i="100"/>
  <c r="BF22" i="100"/>
  <c r="BD22" i="100"/>
  <c r="BC22" i="100"/>
  <c r="AV22" i="100"/>
  <c r="AT22" i="100"/>
  <c r="AS22" i="100"/>
  <c r="AL22" i="100"/>
  <c r="AJ22" i="100"/>
  <c r="AI22" i="100"/>
  <c r="AB22" i="100"/>
  <c r="Z22" i="100"/>
  <c r="Y22" i="100"/>
  <c r="R22" i="100"/>
  <c r="P22" i="100"/>
  <c r="O22" i="100"/>
  <c r="H22" i="100"/>
  <c r="C22" i="100"/>
  <c r="DB21" i="100"/>
  <c r="DA21" i="100"/>
  <c r="CT21" i="100"/>
  <c r="CR21" i="100"/>
  <c r="CQ21" i="100"/>
  <c r="CJ21" i="100"/>
  <c r="CH21" i="100"/>
  <c r="CG21" i="100"/>
  <c r="BZ21" i="100"/>
  <c r="BX21" i="100"/>
  <c r="BW21" i="100"/>
  <c r="BP21" i="100"/>
  <c r="BN21" i="100"/>
  <c r="BM21" i="100"/>
  <c r="BF21" i="100"/>
  <c r="BD21" i="100"/>
  <c r="BC21" i="100"/>
  <c r="AV21" i="100"/>
  <c r="AT21" i="100"/>
  <c r="AS21" i="100"/>
  <c r="AL21" i="100"/>
  <c r="AJ21" i="100"/>
  <c r="AI21" i="100"/>
  <c r="AB21" i="100"/>
  <c r="Z21" i="100"/>
  <c r="Y21" i="100"/>
  <c r="R21" i="100"/>
  <c r="P21" i="100"/>
  <c r="O21" i="100"/>
  <c r="H21" i="100"/>
  <c r="C21" i="100"/>
  <c r="DB20" i="100"/>
  <c r="DA20" i="100"/>
  <c r="CT20" i="100"/>
  <c r="CR20" i="100"/>
  <c r="CQ20" i="100"/>
  <c r="CJ20" i="100"/>
  <c r="CH20" i="100"/>
  <c r="CG20" i="100"/>
  <c r="BZ20" i="100"/>
  <c r="BX20" i="100"/>
  <c r="BW20" i="100"/>
  <c r="BP20" i="100"/>
  <c r="BN20" i="100"/>
  <c r="BM20" i="100"/>
  <c r="BF20" i="100"/>
  <c r="BD20" i="100"/>
  <c r="BC20" i="100"/>
  <c r="AV20" i="100"/>
  <c r="AT20" i="100"/>
  <c r="AS20" i="100"/>
  <c r="AL20" i="100"/>
  <c r="AJ20" i="100"/>
  <c r="AI20" i="100"/>
  <c r="AB20" i="100"/>
  <c r="Z20" i="100"/>
  <c r="Y20" i="100"/>
  <c r="R20" i="100"/>
  <c r="P20" i="100"/>
  <c r="O20" i="100"/>
  <c r="H20" i="100"/>
  <c r="C20" i="100"/>
  <c r="DB19" i="100"/>
  <c r="DA19" i="100"/>
  <c r="CT19" i="100"/>
  <c r="CR19" i="100"/>
  <c r="CQ19" i="100"/>
  <c r="CJ19" i="100"/>
  <c r="CH19" i="100"/>
  <c r="CG19" i="100"/>
  <c r="BZ19" i="100"/>
  <c r="BX19" i="100"/>
  <c r="BW19" i="100"/>
  <c r="BP19" i="100"/>
  <c r="BN19" i="100"/>
  <c r="BM19" i="100"/>
  <c r="BF19" i="100"/>
  <c r="BD19" i="100"/>
  <c r="BC19" i="100"/>
  <c r="AV19" i="100"/>
  <c r="AT19" i="100"/>
  <c r="AS19" i="100"/>
  <c r="AL19" i="100"/>
  <c r="AJ19" i="100"/>
  <c r="AI19" i="100"/>
  <c r="AB19" i="100"/>
  <c r="Z19" i="100"/>
  <c r="Y19" i="100"/>
  <c r="R19" i="100"/>
  <c r="P19" i="100"/>
  <c r="O19" i="100"/>
  <c r="H19" i="100"/>
  <c r="C19" i="100"/>
  <c r="B16" i="100"/>
  <c r="DB14" i="100"/>
  <c r="DA14" i="100"/>
  <c r="CT14" i="100"/>
  <c r="CR14" i="100"/>
  <c r="CQ14" i="100"/>
  <c r="CJ14" i="100"/>
  <c r="CH14" i="100"/>
  <c r="CG14" i="100"/>
  <c r="BZ14" i="100"/>
  <c r="BX14" i="100"/>
  <c r="BW14" i="100"/>
  <c r="BP14" i="100"/>
  <c r="BN14" i="100"/>
  <c r="BM14" i="100"/>
  <c r="BF14" i="100"/>
  <c r="BD14" i="100"/>
  <c r="BC14" i="100"/>
  <c r="AV14" i="100"/>
  <c r="AT14" i="100"/>
  <c r="AS14" i="100"/>
  <c r="AL14" i="100"/>
  <c r="AJ14" i="100"/>
  <c r="AI14" i="100"/>
  <c r="AB14" i="100"/>
  <c r="Z14" i="100"/>
  <c r="Y14" i="100"/>
  <c r="R14" i="100"/>
  <c r="P14" i="100"/>
  <c r="O14" i="100"/>
  <c r="H14" i="100"/>
  <c r="C14" i="100"/>
  <c r="DB13" i="100"/>
  <c r="DA13" i="100"/>
  <c r="CT13" i="100"/>
  <c r="CR13" i="100"/>
  <c r="CQ13" i="100"/>
  <c r="CJ13" i="100"/>
  <c r="CH13" i="100"/>
  <c r="CG13" i="100"/>
  <c r="BZ13" i="100"/>
  <c r="BX13" i="100"/>
  <c r="BW13" i="100"/>
  <c r="BP13" i="100"/>
  <c r="BN13" i="100"/>
  <c r="BM13" i="100"/>
  <c r="BF13" i="100"/>
  <c r="BD13" i="100"/>
  <c r="BC13" i="100"/>
  <c r="AV13" i="100"/>
  <c r="AT13" i="100"/>
  <c r="AS13" i="100"/>
  <c r="AL13" i="100"/>
  <c r="AJ13" i="100"/>
  <c r="AI13" i="100"/>
  <c r="AB13" i="100"/>
  <c r="Z13" i="100"/>
  <c r="Y13" i="100"/>
  <c r="R13" i="100"/>
  <c r="P13" i="100"/>
  <c r="O13" i="100"/>
  <c r="H13" i="100"/>
  <c r="C13" i="100"/>
  <c r="DB12" i="100"/>
  <c r="DA12" i="100"/>
  <c r="CT12" i="100"/>
  <c r="CR12" i="100"/>
  <c r="CQ12" i="100"/>
  <c r="CJ12" i="100"/>
  <c r="CH12" i="100"/>
  <c r="CG12" i="100"/>
  <c r="BZ12" i="100"/>
  <c r="BX12" i="100"/>
  <c r="BW12" i="100"/>
  <c r="BP12" i="100"/>
  <c r="BN12" i="100"/>
  <c r="BM12" i="100"/>
  <c r="BF12" i="100"/>
  <c r="BD12" i="100"/>
  <c r="BC12" i="100"/>
  <c r="AV12" i="100"/>
  <c r="AT12" i="100"/>
  <c r="AS12" i="100"/>
  <c r="AL12" i="100"/>
  <c r="AJ12" i="100"/>
  <c r="AI12" i="100"/>
  <c r="AB12" i="100"/>
  <c r="Z12" i="100"/>
  <c r="Y12" i="100"/>
  <c r="R12" i="100"/>
  <c r="P12" i="100"/>
  <c r="O12" i="100"/>
  <c r="H12" i="100"/>
  <c r="C12" i="100"/>
  <c r="DB11" i="100"/>
  <c r="DA11" i="100"/>
  <c r="CT11" i="100"/>
  <c r="CR11" i="100"/>
  <c r="CQ11" i="100"/>
  <c r="CJ11" i="100"/>
  <c r="CH11" i="100"/>
  <c r="CG11" i="100"/>
  <c r="BZ11" i="100"/>
  <c r="BX11" i="100"/>
  <c r="BW11" i="100"/>
  <c r="BP11" i="100"/>
  <c r="BN11" i="100"/>
  <c r="BM11" i="100"/>
  <c r="BF11" i="100"/>
  <c r="BD11" i="100"/>
  <c r="BC11" i="100"/>
  <c r="AV11" i="100"/>
  <c r="AT11" i="100"/>
  <c r="AS11" i="100"/>
  <c r="AL11" i="100"/>
  <c r="AJ11" i="100"/>
  <c r="AI11" i="100"/>
  <c r="AB11" i="100"/>
  <c r="Z11" i="100"/>
  <c r="Y11" i="100"/>
  <c r="R11" i="100"/>
  <c r="P11" i="100"/>
  <c r="O11" i="100"/>
  <c r="H11" i="100"/>
  <c r="C11" i="100"/>
  <c r="DB10" i="100"/>
  <c r="DA10" i="100"/>
  <c r="CT10" i="100"/>
  <c r="CR10" i="100"/>
  <c r="CQ10" i="100"/>
  <c r="CJ10" i="100"/>
  <c r="CH10" i="100"/>
  <c r="CG10" i="100"/>
  <c r="BZ10" i="100"/>
  <c r="BX10" i="100"/>
  <c r="BW10" i="100"/>
  <c r="BP10" i="100"/>
  <c r="BN10" i="100"/>
  <c r="BM10" i="100"/>
  <c r="BF10" i="100"/>
  <c r="BD10" i="100"/>
  <c r="BC10" i="100"/>
  <c r="AV10" i="100"/>
  <c r="AT10" i="100"/>
  <c r="AS10" i="100"/>
  <c r="AL10" i="100"/>
  <c r="AJ10" i="100"/>
  <c r="AI10" i="100"/>
  <c r="AB10" i="100"/>
  <c r="Z10" i="100"/>
  <c r="Y10" i="100"/>
  <c r="R10" i="100"/>
  <c r="P10" i="100"/>
  <c r="O10" i="100"/>
  <c r="H10" i="100"/>
  <c r="C10" i="100"/>
  <c r="DB9" i="100"/>
  <c r="DA9" i="100"/>
  <c r="CT9" i="100"/>
  <c r="CR9" i="100"/>
  <c r="CQ9" i="100"/>
  <c r="CJ9" i="100"/>
  <c r="CH9" i="100"/>
  <c r="CG9" i="100"/>
  <c r="BZ9" i="100"/>
  <c r="BX9" i="100"/>
  <c r="BW9" i="100"/>
  <c r="BP9" i="100"/>
  <c r="BN9" i="100"/>
  <c r="BM9" i="100"/>
  <c r="BF9" i="100"/>
  <c r="BD9" i="100"/>
  <c r="BC9" i="100"/>
  <c r="AV9" i="100"/>
  <c r="AT9" i="100"/>
  <c r="AS9" i="100"/>
  <c r="AL9" i="100"/>
  <c r="AJ9" i="100"/>
  <c r="AI9" i="100"/>
  <c r="AB9" i="100"/>
  <c r="Z9" i="100"/>
  <c r="Y9" i="100"/>
  <c r="R9" i="100"/>
  <c r="P9" i="100"/>
  <c r="O9" i="100"/>
  <c r="H9" i="100"/>
  <c r="C9" i="100"/>
  <c r="DB8" i="100"/>
  <c r="DA8" i="100"/>
  <c r="CT8" i="100"/>
  <c r="CR8" i="100"/>
  <c r="CQ8" i="100"/>
  <c r="CJ8" i="100"/>
  <c r="CH8" i="100"/>
  <c r="CG8" i="100"/>
  <c r="BZ8" i="100"/>
  <c r="BX8" i="100"/>
  <c r="BW8" i="100"/>
  <c r="BP8" i="100"/>
  <c r="BN8" i="100"/>
  <c r="BM8" i="100"/>
  <c r="BF8" i="100"/>
  <c r="BD8" i="100"/>
  <c r="BC8" i="100"/>
  <c r="AV8" i="100"/>
  <c r="AT8" i="100"/>
  <c r="AS8" i="100"/>
  <c r="AL8" i="100"/>
  <c r="AJ8" i="100"/>
  <c r="AI8" i="100"/>
  <c r="AB8" i="100"/>
  <c r="Z8" i="100"/>
  <c r="Y8" i="100"/>
  <c r="R8" i="100"/>
  <c r="P8" i="100"/>
  <c r="O8" i="100"/>
  <c r="H8" i="100"/>
  <c r="C8" i="100"/>
  <c r="DB7" i="100"/>
  <c r="DA7" i="100"/>
  <c r="CT7" i="100"/>
  <c r="CR7" i="100"/>
  <c r="CQ7" i="100"/>
  <c r="CJ7" i="100"/>
  <c r="CH7" i="100"/>
  <c r="CG7" i="100"/>
  <c r="BZ7" i="100"/>
  <c r="BX7" i="100"/>
  <c r="BW7" i="100"/>
  <c r="BP7" i="100"/>
  <c r="BN7" i="100"/>
  <c r="BM7" i="100"/>
  <c r="BF7" i="100"/>
  <c r="BD7" i="100"/>
  <c r="BC7" i="100"/>
  <c r="AV7" i="100"/>
  <c r="AT7" i="100"/>
  <c r="AS7" i="100"/>
  <c r="AL7" i="100"/>
  <c r="AJ7" i="100"/>
  <c r="AI7" i="100"/>
  <c r="AB7" i="100"/>
  <c r="Z7" i="100"/>
  <c r="Y7" i="100"/>
  <c r="R7" i="100"/>
  <c r="P7" i="100"/>
  <c r="O7" i="100"/>
  <c r="H7" i="100"/>
  <c r="C7" i="100"/>
  <c r="DB6" i="100"/>
  <c r="DA6" i="100"/>
  <c r="CT6" i="100"/>
  <c r="CR6" i="100"/>
  <c r="CQ6" i="100"/>
  <c r="CJ6" i="100"/>
  <c r="CH6" i="100"/>
  <c r="CG6" i="100"/>
  <c r="BZ6" i="100"/>
  <c r="BX6" i="100"/>
  <c r="BW6" i="100"/>
  <c r="BP6" i="100"/>
  <c r="BN6" i="100"/>
  <c r="BM6" i="100"/>
  <c r="BF6" i="100"/>
  <c r="BD6" i="100"/>
  <c r="BC6" i="100"/>
  <c r="AV6" i="100"/>
  <c r="AT6" i="100"/>
  <c r="AS6" i="100"/>
  <c r="AL6" i="100"/>
  <c r="AJ6" i="100"/>
  <c r="AI6" i="100"/>
  <c r="AB6" i="100"/>
  <c r="Z6" i="100"/>
  <c r="Y6" i="100"/>
  <c r="R6" i="100"/>
  <c r="P6" i="100"/>
  <c r="O6" i="100"/>
  <c r="H6" i="100"/>
  <c r="C6" i="100"/>
  <c r="DB5" i="100"/>
  <c r="DA5" i="100"/>
  <c r="CT5" i="100"/>
  <c r="CR5" i="100"/>
  <c r="CQ5" i="100"/>
  <c r="CJ5" i="100"/>
  <c r="CH5" i="100"/>
  <c r="CG5" i="100"/>
  <c r="BZ5" i="100"/>
  <c r="BX5" i="100"/>
  <c r="BW5" i="100"/>
  <c r="BP5" i="100"/>
  <c r="BN5" i="100"/>
  <c r="BM5" i="100"/>
  <c r="BF5" i="100"/>
  <c r="BD5" i="100"/>
  <c r="BC5" i="100"/>
  <c r="AV5" i="100"/>
  <c r="AT5" i="100"/>
  <c r="AS5" i="100"/>
  <c r="AL5" i="100"/>
  <c r="AJ5" i="100"/>
  <c r="AI5" i="100"/>
  <c r="AB5" i="100"/>
  <c r="Z5" i="100"/>
  <c r="Y5" i="100"/>
  <c r="R5" i="100"/>
  <c r="P5" i="100"/>
  <c r="O5" i="100"/>
  <c r="H5" i="100"/>
  <c r="C5" i="100"/>
  <c r="B2" i="100"/>
  <c r="DB28" i="99"/>
  <c r="DA28" i="99"/>
  <c r="CT28" i="99"/>
  <c r="CR28" i="99"/>
  <c r="CQ28" i="99"/>
  <c r="CJ28" i="99"/>
  <c r="CH28" i="99"/>
  <c r="CG28" i="99"/>
  <c r="BZ28" i="99"/>
  <c r="BX28" i="99"/>
  <c r="BW28" i="99"/>
  <c r="BP28" i="99"/>
  <c r="BN28" i="99"/>
  <c r="BM28" i="99"/>
  <c r="BF28" i="99"/>
  <c r="BD28" i="99"/>
  <c r="BC28" i="99"/>
  <c r="AV28" i="99"/>
  <c r="AT28" i="99"/>
  <c r="AS28" i="99"/>
  <c r="AL28" i="99"/>
  <c r="AJ28" i="99"/>
  <c r="AI28" i="99"/>
  <c r="AB28" i="99"/>
  <c r="Z28" i="99"/>
  <c r="Y28" i="99"/>
  <c r="R28" i="99"/>
  <c r="P28" i="99"/>
  <c r="O28" i="99"/>
  <c r="H28" i="99"/>
  <c r="C28" i="99"/>
  <c r="DB27" i="99"/>
  <c r="DA27" i="99"/>
  <c r="CT27" i="99"/>
  <c r="CR27" i="99"/>
  <c r="CQ27" i="99"/>
  <c r="CJ27" i="99"/>
  <c r="CH27" i="99"/>
  <c r="CG27" i="99"/>
  <c r="BZ27" i="99"/>
  <c r="BX27" i="99"/>
  <c r="BW27" i="99"/>
  <c r="BP27" i="99"/>
  <c r="BN27" i="99"/>
  <c r="BM27" i="99"/>
  <c r="BF27" i="99"/>
  <c r="BD27" i="99"/>
  <c r="BC27" i="99"/>
  <c r="AV27" i="99"/>
  <c r="AT27" i="99"/>
  <c r="AS27" i="99"/>
  <c r="AL27" i="99"/>
  <c r="AJ27" i="99"/>
  <c r="AI27" i="99"/>
  <c r="AB27" i="99"/>
  <c r="Z27" i="99"/>
  <c r="Y27" i="99"/>
  <c r="R27" i="99"/>
  <c r="P27" i="99"/>
  <c r="O27" i="99"/>
  <c r="H27" i="99"/>
  <c r="C27" i="99"/>
  <c r="DB26" i="99"/>
  <c r="DA26" i="99"/>
  <c r="CT26" i="99"/>
  <c r="CR26" i="99"/>
  <c r="CQ26" i="99"/>
  <c r="CJ26" i="99"/>
  <c r="CH26" i="99"/>
  <c r="CG26" i="99"/>
  <c r="BZ26" i="99"/>
  <c r="BX26" i="99"/>
  <c r="BW26" i="99"/>
  <c r="BP26" i="99"/>
  <c r="BN26" i="99"/>
  <c r="BM26" i="99"/>
  <c r="BF26" i="99"/>
  <c r="BD26" i="99"/>
  <c r="BC26" i="99"/>
  <c r="AV26" i="99"/>
  <c r="AT26" i="99"/>
  <c r="AS26" i="99"/>
  <c r="AL26" i="99"/>
  <c r="AJ26" i="99"/>
  <c r="AI26" i="99"/>
  <c r="AB26" i="99"/>
  <c r="Z26" i="99"/>
  <c r="Y26" i="99"/>
  <c r="R26" i="99"/>
  <c r="P26" i="99"/>
  <c r="O26" i="99"/>
  <c r="H26" i="99"/>
  <c r="C26" i="99"/>
  <c r="DB25" i="99"/>
  <c r="DA25" i="99"/>
  <c r="CT25" i="99"/>
  <c r="CR25" i="99"/>
  <c r="CQ25" i="99"/>
  <c r="CJ25" i="99"/>
  <c r="CH25" i="99"/>
  <c r="CG25" i="99"/>
  <c r="BZ25" i="99"/>
  <c r="BX25" i="99"/>
  <c r="BW25" i="99"/>
  <c r="BP25" i="99"/>
  <c r="BN25" i="99"/>
  <c r="BM25" i="99"/>
  <c r="BF25" i="99"/>
  <c r="BD25" i="99"/>
  <c r="BC25" i="99"/>
  <c r="AV25" i="99"/>
  <c r="AT25" i="99"/>
  <c r="AS25" i="99"/>
  <c r="AL25" i="99"/>
  <c r="AJ25" i="99"/>
  <c r="AI25" i="99"/>
  <c r="AB25" i="99"/>
  <c r="Z25" i="99"/>
  <c r="Y25" i="99"/>
  <c r="R25" i="99"/>
  <c r="P25" i="99"/>
  <c r="O25" i="99"/>
  <c r="H25" i="99"/>
  <c r="C25" i="99"/>
  <c r="DB24" i="99"/>
  <c r="DA24" i="99"/>
  <c r="CT24" i="99"/>
  <c r="CR24" i="99"/>
  <c r="CQ24" i="99"/>
  <c r="CJ24" i="99"/>
  <c r="CH24" i="99"/>
  <c r="CG24" i="99"/>
  <c r="BZ24" i="99"/>
  <c r="BX24" i="99"/>
  <c r="BW24" i="99"/>
  <c r="BP24" i="99"/>
  <c r="BN24" i="99"/>
  <c r="BM24" i="99"/>
  <c r="BF24" i="99"/>
  <c r="BD24" i="99"/>
  <c r="BC24" i="99"/>
  <c r="AV24" i="99"/>
  <c r="AT24" i="99"/>
  <c r="AS24" i="99"/>
  <c r="AL24" i="99"/>
  <c r="AJ24" i="99"/>
  <c r="AI24" i="99"/>
  <c r="AB24" i="99"/>
  <c r="Z24" i="99"/>
  <c r="Y24" i="99"/>
  <c r="R24" i="99"/>
  <c r="P24" i="99"/>
  <c r="O24" i="99"/>
  <c r="H24" i="99"/>
  <c r="C24" i="99"/>
  <c r="DB23" i="99"/>
  <c r="DA23" i="99"/>
  <c r="CT23" i="99"/>
  <c r="CR23" i="99"/>
  <c r="CQ23" i="99"/>
  <c r="CJ23" i="99"/>
  <c r="CH23" i="99"/>
  <c r="CG23" i="99"/>
  <c r="BZ23" i="99"/>
  <c r="BX23" i="99"/>
  <c r="BW23" i="99"/>
  <c r="BP23" i="99"/>
  <c r="BN23" i="99"/>
  <c r="BM23" i="99"/>
  <c r="BF23" i="99"/>
  <c r="BD23" i="99"/>
  <c r="BC23" i="99"/>
  <c r="AV23" i="99"/>
  <c r="AT23" i="99"/>
  <c r="AS23" i="99"/>
  <c r="AL23" i="99"/>
  <c r="AJ23" i="99"/>
  <c r="AI23" i="99"/>
  <c r="AB23" i="99"/>
  <c r="Z23" i="99"/>
  <c r="Y23" i="99"/>
  <c r="R23" i="99"/>
  <c r="P23" i="99"/>
  <c r="O23" i="99"/>
  <c r="H23" i="99"/>
  <c r="C23" i="99"/>
  <c r="DB22" i="99"/>
  <c r="DA22" i="99"/>
  <c r="CT22" i="99"/>
  <c r="CR22" i="99"/>
  <c r="CQ22" i="99"/>
  <c r="CJ22" i="99"/>
  <c r="CH22" i="99"/>
  <c r="CG22" i="99"/>
  <c r="BZ22" i="99"/>
  <c r="BX22" i="99"/>
  <c r="BW22" i="99"/>
  <c r="BP22" i="99"/>
  <c r="BN22" i="99"/>
  <c r="BM22" i="99"/>
  <c r="BF22" i="99"/>
  <c r="BD22" i="99"/>
  <c r="BC22" i="99"/>
  <c r="AV22" i="99"/>
  <c r="AT22" i="99"/>
  <c r="AS22" i="99"/>
  <c r="AL22" i="99"/>
  <c r="AJ22" i="99"/>
  <c r="AI22" i="99"/>
  <c r="AB22" i="99"/>
  <c r="Z22" i="99"/>
  <c r="Y22" i="99"/>
  <c r="R22" i="99"/>
  <c r="P22" i="99"/>
  <c r="O22" i="99"/>
  <c r="H22" i="99"/>
  <c r="C22" i="99"/>
  <c r="DB21" i="99"/>
  <c r="DA21" i="99"/>
  <c r="CT21" i="99"/>
  <c r="CR21" i="99"/>
  <c r="CQ21" i="99"/>
  <c r="CJ21" i="99"/>
  <c r="CH21" i="99"/>
  <c r="CG21" i="99"/>
  <c r="BZ21" i="99"/>
  <c r="BX21" i="99"/>
  <c r="BW21" i="99"/>
  <c r="BP21" i="99"/>
  <c r="BN21" i="99"/>
  <c r="BM21" i="99"/>
  <c r="BF21" i="99"/>
  <c r="BD21" i="99"/>
  <c r="BC21" i="99"/>
  <c r="AV21" i="99"/>
  <c r="AT21" i="99"/>
  <c r="AS21" i="99"/>
  <c r="AL21" i="99"/>
  <c r="AJ21" i="99"/>
  <c r="AI21" i="99"/>
  <c r="AB21" i="99"/>
  <c r="Z21" i="99"/>
  <c r="Y21" i="99"/>
  <c r="R21" i="99"/>
  <c r="P21" i="99"/>
  <c r="O21" i="99"/>
  <c r="H21" i="99"/>
  <c r="C21" i="99"/>
  <c r="DB20" i="99"/>
  <c r="DA20" i="99"/>
  <c r="CT20" i="99"/>
  <c r="CR20" i="99"/>
  <c r="CQ20" i="99"/>
  <c r="CJ20" i="99"/>
  <c r="CH20" i="99"/>
  <c r="CG20" i="99"/>
  <c r="BZ20" i="99"/>
  <c r="BX20" i="99"/>
  <c r="BW20" i="99"/>
  <c r="BP20" i="99"/>
  <c r="BN20" i="99"/>
  <c r="BM20" i="99"/>
  <c r="BF20" i="99"/>
  <c r="BD20" i="99"/>
  <c r="BC20" i="99"/>
  <c r="AV20" i="99"/>
  <c r="AT20" i="99"/>
  <c r="AS20" i="99"/>
  <c r="AL20" i="99"/>
  <c r="AJ20" i="99"/>
  <c r="AI20" i="99"/>
  <c r="AB20" i="99"/>
  <c r="Z20" i="99"/>
  <c r="Y20" i="99"/>
  <c r="R20" i="99"/>
  <c r="P20" i="99"/>
  <c r="O20" i="99"/>
  <c r="H20" i="99"/>
  <c r="C20" i="99"/>
  <c r="DB19" i="99"/>
  <c r="DA19" i="99"/>
  <c r="CT19" i="99"/>
  <c r="CR19" i="99"/>
  <c r="CQ19" i="99"/>
  <c r="CJ19" i="99"/>
  <c r="CH19" i="99"/>
  <c r="CG19" i="99"/>
  <c r="BZ19" i="99"/>
  <c r="BX19" i="99"/>
  <c r="BW19" i="99"/>
  <c r="BP19" i="99"/>
  <c r="BN19" i="99"/>
  <c r="BM19" i="99"/>
  <c r="BF19" i="99"/>
  <c r="BD19" i="99"/>
  <c r="BC19" i="99"/>
  <c r="AV19" i="99"/>
  <c r="AT19" i="99"/>
  <c r="AS19" i="99"/>
  <c r="AL19" i="99"/>
  <c r="AJ19" i="99"/>
  <c r="AI19" i="99"/>
  <c r="AB19" i="99"/>
  <c r="Z19" i="99"/>
  <c r="Y19" i="99"/>
  <c r="R19" i="99"/>
  <c r="P19" i="99"/>
  <c r="O19" i="99"/>
  <c r="H19" i="99"/>
  <c r="C19" i="99"/>
  <c r="B16" i="99"/>
  <c r="DB14" i="99"/>
  <c r="DA14" i="99"/>
  <c r="CT14" i="99"/>
  <c r="CR14" i="99"/>
  <c r="CQ14" i="99"/>
  <c r="CJ14" i="99"/>
  <c r="CH14" i="99"/>
  <c r="CG14" i="99"/>
  <c r="BZ14" i="99"/>
  <c r="BX14" i="99"/>
  <c r="BW14" i="99"/>
  <c r="BP14" i="99"/>
  <c r="BN14" i="99"/>
  <c r="BM14" i="99"/>
  <c r="BF14" i="99"/>
  <c r="BD14" i="99"/>
  <c r="BC14" i="99"/>
  <c r="AV14" i="99"/>
  <c r="AT14" i="99"/>
  <c r="AS14" i="99"/>
  <c r="AL14" i="99"/>
  <c r="AJ14" i="99"/>
  <c r="AI14" i="99"/>
  <c r="AB14" i="99"/>
  <c r="Z14" i="99"/>
  <c r="Y14" i="99"/>
  <c r="R14" i="99"/>
  <c r="P14" i="99"/>
  <c r="O14" i="99"/>
  <c r="H14" i="99"/>
  <c r="C14" i="99"/>
  <c r="DB13" i="99"/>
  <c r="DA13" i="99"/>
  <c r="CT13" i="99"/>
  <c r="CR13" i="99"/>
  <c r="CQ13" i="99"/>
  <c r="CJ13" i="99"/>
  <c r="CH13" i="99"/>
  <c r="CG13" i="99"/>
  <c r="BZ13" i="99"/>
  <c r="BX13" i="99"/>
  <c r="BW13" i="99"/>
  <c r="BP13" i="99"/>
  <c r="BN13" i="99"/>
  <c r="BM13" i="99"/>
  <c r="BF13" i="99"/>
  <c r="BD13" i="99"/>
  <c r="BC13" i="99"/>
  <c r="AV13" i="99"/>
  <c r="AT13" i="99"/>
  <c r="AS13" i="99"/>
  <c r="AL13" i="99"/>
  <c r="AJ13" i="99"/>
  <c r="AI13" i="99"/>
  <c r="AB13" i="99"/>
  <c r="Z13" i="99"/>
  <c r="Y13" i="99"/>
  <c r="R13" i="99"/>
  <c r="P13" i="99"/>
  <c r="O13" i="99"/>
  <c r="H13" i="99"/>
  <c r="C13" i="99"/>
  <c r="DB12" i="99"/>
  <c r="DA12" i="99"/>
  <c r="CT12" i="99"/>
  <c r="CR12" i="99"/>
  <c r="CQ12" i="99"/>
  <c r="CJ12" i="99"/>
  <c r="CH12" i="99"/>
  <c r="CG12" i="99"/>
  <c r="BZ12" i="99"/>
  <c r="BX12" i="99"/>
  <c r="BW12" i="99"/>
  <c r="BP12" i="99"/>
  <c r="BN12" i="99"/>
  <c r="BM12" i="99"/>
  <c r="BF12" i="99"/>
  <c r="BD12" i="99"/>
  <c r="BC12" i="99"/>
  <c r="AV12" i="99"/>
  <c r="AT12" i="99"/>
  <c r="AS12" i="99"/>
  <c r="AL12" i="99"/>
  <c r="AJ12" i="99"/>
  <c r="AI12" i="99"/>
  <c r="AB12" i="99"/>
  <c r="Z12" i="99"/>
  <c r="Y12" i="99"/>
  <c r="R12" i="99"/>
  <c r="P12" i="99"/>
  <c r="O12" i="99"/>
  <c r="H12" i="99"/>
  <c r="C12" i="99"/>
  <c r="DB11" i="99"/>
  <c r="DA11" i="99"/>
  <c r="CT11" i="99"/>
  <c r="CR11" i="99"/>
  <c r="CQ11" i="99"/>
  <c r="CJ11" i="99"/>
  <c r="CH11" i="99"/>
  <c r="CG11" i="99"/>
  <c r="BZ11" i="99"/>
  <c r="BX11" i="99"/>
  <c r="BW11" i="99"/>
  <c r="BP11" i="99"/>
  <c r="BN11" i="99"/>
  <c r="BM11" i="99"/>
  <c r="BF11" i="99"/>
  <c r="BD11" i="99"/>
  <c r="BC11" i="99"/>
  <c r="AV11" i="99"/>
  <c r="AT11" i="99"/>
  <c r="AS11" i="99"/>
  <c r="AL11" i="99"/>
  <c r="AJ11" i="99"/>
  <c r="AI11" i="99"/>
  <c r="AB11" i="99"/>
  <c r="Z11" i="99"/>
  <c r="Y11" i="99"/>
  <c r="R11" i="99"/>
  <c r="P11" i="99"/>
  <c r="O11" i="99"/>
  <c r="H11" i="99"/>
  <c r="C11" i="99"/>
  <c r="DB10" i="99"/>
  <c r="DA10" i="99"/>
  <c r="CT10" i="99"/>
  <c r="CR10" i="99"/>
  <c r="CQ10" i="99"/>
  <c r="CJ10" i="99"/>
  <c r="CH10" i="99"/>
  <c r="CG10" i="99"/>
  <c r="BZ10" i="99"/>
  <c r="BX10" i="99"/>
  <c r="BW10" i="99"/>
  <c r="BP10" i="99"/>
  <c r="BN10" i="99"/>
  <c r="BM10" i="99"/>
  <c r="BF10" i="99"/>
  <c r="BD10" i="99"/>
  <c r="BC10" i="99"/>
  <c r="AV10" i="99"/>
  <c r="AT10" i="99"/>
  <c r="AS10" i="99"/>
  <c r="AL10" i="99"/>
  <c r="AJ10" i="99"/>
  <c r="AI10" i="99"/>
  <c r="AB10" i="99"/>
  <c r="Z10" i="99"/>
  <c r="Y10" i="99"/>
  <c r="R10" i="99"/>
  <c r="P10" i="99"/>
  <c r="O10" i="99"/>
  <c r="H10" i="99"/>
  <c r="C10" i="99"/>
  <c r="DB9" i="99"/>
  <c r="DA9" i="99"/>
  <c r="CT9" i="99"/>
  <c r="CR9" i="99"/>
  <c r="CQ9" i="99"/>
  <c r="CJ9" i="99"/>
  <c r="CH9" i="99"/>
  <c r="CG9" i="99"/>
  <c r="BZ9" i="99"/>
  <c r="BX9" i="99"/>
  <c r="BW9" i="99"/>
  <c r="BP9" i="99"/>
  <c r="BN9" i="99"/>
  <c r="BM9" i="99"/>
  <c r="BF9" i="99"/>
  <c r="BD9" i="99"/>
  <c r="BC9" i="99"/>
  <c r="AV9" i="99"/>
  <c r="AT9" i="99"/>
  <c r="AS9" i="99"/>
  <c r="AL9" i="99"/>
  <c r="AJ9" i="99"/>
  <c r="AI9" i="99"/>
  <c r="AB9" i="99"/>
  <c r="Z9" i="99"/>
  <c r="Y9" i="99"/>
  <c r="R9" i="99"/>
  <c r="P9" i="99"/>
  <c r="O9" i="99"/>
  <c r="H9" i="99"/>
  <c r="C9" i="99"/>
  <c r="DB8" i="99"/>
  <c r="DA8" i="99"/>
  <c r="CT8" i="99"/>
  <c r="CR8" i="99"/>
  <c r="CQ8" i="99"/>
  <c r="CJ8" i="99"/>
  <c r="CH8" i="99"/>
  <c r="CG8" i="99"/>
  <c r="BZ8" i="99"/>
  <c r="BX8" i="99"/>
  <c r="BW8" i="99"/>
  <c r="BP8" i="99"/>
  <c r="BN8" i="99"/>
  <c r="BM8" i="99"/>
  <c r="BF8" i="99"/>
  <c r="BD8" i="99"/>
  <c r="BC8" i="99"/>
  <c r="AV8" i="99"/>
  <c r="AT8" i="99"/>
  <c r="AS8" i="99"/>
  <c r="AL8" i="99"/>
  <c r="AJ8" i="99"/>
  <c r="AI8" i="99"/>
  <c r="AB8" i="99"/>
  <c r="Z8" i="99"/>
  <c r="Y8" i="99"/>
  <c r="R8" i="99"/>
  <c r="P8" i="99"/>
  <c r="O8" i="99"/>
  <c r="H8" i="99"/>
  <c r="C8" i="99"/>
  <c r="DB7" i="99"/>
  <c r="DA7" i="99"/>
  <c r="CT7" i="99"/>
  <c r="CR7" i="99"/>
  <c r="CQ7" i="99"/>
  <c r="CJ7" i="99"/>
  <c r="CH7" i="99"/>
  <c r="CG7" i="99"/>
  <c r="BZ7" i="99"/>
  <c r="BX7" i="99"/>
  <c r="BW7" i="99"/>
  <c r="BP7" i="99"/>
  <c r="BN7" i="99"/>
  <c r="BM7" i="99"/>
  <c r="BF7" i="99"/>
  <c r="BD7" i="99"/>
  <c r="BC7" i="99"/>
  <c r="AV7" i="99"/>
  <c r="AT7" i="99"/>
  <c r="AS7" i="99"/>
  <c r="AL7" i="99"/>
  <c r="AJ7" i="99"/>
  <c r="AI7" i="99"/>
  <c r="AB7" i="99"/>
  <c r="Z7" i="99"/>
  <c r="Y7" i="99"/>
  <c r="R7" i="99"/>
  <c r="P7" i="99"/>
  <c r="O7" i="99"/>
  <c r="H7" i="99"/>
  <c r="C7" i="99"/>
  <c r="DB6" i="99"/>
  <c r="DA6" i="99"/>
  <c r="CT6" i="99"/>
  <c r="CR6" i="99"/>
  <c r="CQ6" i="99"/>
  <c r="CJ6" i="99"/>
  <c r="CH6" i="99"/>
  <c r="CG6" i="99"/>
  <c r="BZ6" i="99"/>
  <c r="BX6" i="99"/>
  <c r="BW6" i="99"/>
  <c r="BP6" i="99"/>
  <c r="BN6" i="99"/>
  <c r="BM6" i="99"/>
  <c r="BF6" i="99"/>
  <c r="BD6" i="99"/>
  <c r="BC6" i="99"/>
  <c r="AV6" i="99"/>
  <c r="AT6" i="99"/>
  <c r="AS6" i="99"/>
  <c r="AL6" i="99"/>
  <c r="AJ6" i="99"/>
  <c r="AI6" i="99"/>
  <c r="AB6" i="99"/>
  <c r="Z6" i="99"/>
  <c r="Y6" i="99"/>
  <c r="R6" i="99"/>
  <c r="P6" i="99"/>
  <c r="O6" i="99"/>
  <c r="H6" i="99"/>
  <c r="C6" i="99"/>
  <c r="DB5" i="99"/>
  <c r="DA5" i="99"/>
  <c r="CT5" i="99"/>
  <c r="CR5" i="99"/>
  <c r="CQ5" i="99"/>
  <c r="CJ5" i="99"/>
  <c r="CH5" i="99"/>
  <c r="CG5" i="99"/>
  <c r="BZ5" i="99"/>
  <c r="BX5" i="99"/>
  <c r="BW5" i="99"/>
  <c r="BP5" i="99"/>
  <c r="BN5" i="99"/>
  <c r="BM5" i="99"/>
  <c r="BF5" i="99"/>
  <c r="BD5" i="99"/>
  <c r="BC5" i="99"/>
  <c r="AV5" i="99"/>
  <c r="AT5" i="99"/>
  <c r="AS5" i="99"/>
  <c r="AL5" i="99"/>
  <c r="AJ5" i="99"/>
  <c r="AI5" i="99"/>
  <c r="AB5" i="99"/>
  <c r="Z5" i="99"/>
  <c r="Y5" i="99"/>
  <c r="R5" i="99"/>
  <c r="P5" i="99"/>
  <c r="O5" i="99"/>
  <c r="H5" i="99"/>
  <c r="C5" i="99"/>
  <c r="B2" i="99"/>
  <c r="DB28" i="98"/>
  <c r="DA28" i="98"/>
  <c r="CT28" i="98"/>
  <c r="CR28" i="98"/>
  <c r="CQ28" i="98"/>
  <c r="CJ28" i="98"/>
  <c r="CH28" i="98"/>
  <c r="CG28" i="98"/>
  <c r="BZ28" i="98"/>
  <c r="BX28" i="98"/>
  <c r="BW28" i="98"/>
  <c r="BP28" i="98"/>
  <c r="BN28" i="98"/>
  <c r="BM28" i="98"/>
  <c r="BF28" i="98"/>
  <c r="BD28" i="98"/>
  <c r="BC28" i="98"/>
  <c r="AV28" i="98"/>
  <c r="AT28" i="98"/>
  <c r="AS28" i="98"/>
  <c r="AL28" i="98"/>
  <c r="AJ28" i="98"/>
  <c r="AI28" i="98"/>
  <c r="AB28" i="98"/>
  <c r="Z28" i="98"/>
  <c r="Y28" i="98"/>
  <c r="R28" i="98"/>
  <c r="P28" i="98"/>
  <c r="O28" i="98"/>
  <c r="H28" i="98"/>
  <c r="C28" i="98"/>
  <c r="B28" i="98"/>
  <c r="DB27" i="98"/>
  <c r="DA27" i="98"/>
  <c r="CT27" i="98"/>
  <c r="CR27" i="98"/>
  <c r="CQ27" i="98"/>
  <c r="CJ27" i="98"/>
  <c r="CH27" i="98"/>
  <c r="CG27" i="98"/>
  <c r="BZ27" i="98"/>
  <c r="BX27" i="98"/>
  <c r="BW27" i="98"/>
  <c r="BP27" i="98"/>
  <c r="BN27" i="98"/>
  <c r="BM27" i="98"/>
  <c r="BF27" i="98"/>
  <c r="BD27" i="98"/>
  <c r="BC27" i="98"/>
  <c r="AV27" i="98"/>
  <c r="AT27" i="98"/>
  <c r="AS27" i="98"/>
  <c r="AL27" i="98"/>
  <c r="AJ27" i="98"/>
  <c r="AI27" i="98"/>
  <c r="AB27" i="98"/>
  <c r="Z27" i="98"/>
  <c r="Y27" i="98"/>
  <c r="R27" i="98"/>
  <c r="P27" i="98"/>
  <c r="O27" i="98"/>
  <c r="H27" i="98"/>
  <c r="C27" i="98"/>
  <c r="B27" i="98"/>
  <c r="DB26" i="98"/>
  <c r="DA26" i="98"/>
  <c r="CT26" i="98"/>
  <c r="CR26" i="98"/>
  <c r="CQ26" i="98"/>
  <c r="CJ26" i="98"/>
  <c r="CH26" i="98"/>
  <c r="CG26" i="98"/>
  <c r="BZ26" i="98"/>
  <c r="BX26" i="98"/>
  <c r="BW26" i="98"/>
  <c r="BP26" i="98"/>
  <c r="BN26" i="98"/>
  <c r="BM26" i="98"/>
  <c r="BF26" i="98"/>
  <c r="BD26" i="98"/>
  <c r="BC26" i="98"/>
  <c r="AV26" i="98"/>
  <c r="AT26" i="98"/>
  <c r="AS26" i="98"/>
  <c r="AL26" i="98"/>
  <c r="AJ26" i="98"/>
  <c r="AI26" i="98"/>
  <c r="AB26" i="98"/>
  <c r="Z26" i="98"/>
  <c r="Y26" i="98"/>
  <c r="R26" i="98"/>
  <c r="P26" i="98"/>
  <c r="O26" i="98"/>
  <c r="H26" i="98"/>
  <c r="C26" i="98"/>
  <c r="B26" i="98"/>
  <c r="DB25" i="98"/>
  <c r="DA25" i="98"/>
  <c r="CT25" i="98"/>
  <c r="CR25" i="98"/>
  <c r="CQ25" i="98"/>
  <c r="CJ25" i="98"/>
  <c r="CH25" i="98"/>
  <c r="CG25" i="98"/>
  <c r="BZ25" i="98"/>
  <c r="BX25" i="98"/>
  <c r="BW25" i="98"/>
  <c r="BP25" i="98"/>
  <c r="BN25" i="98"/>
  <c r="BM25" i="98"/>
  <c r="BF25" i="98"/>
  <c r="BD25" i="98"/>
  <c r="BC25" i="98"/>
  <c r="AV25" i="98"/>
  <c r="AT25" i="98"/>
  <c r="AS25" i="98"/>
  <c r="AL25" i="98"/>
  <c r="AJ25" i="98"/>
  <c r="AI25" i="98"/>
  <c r="AB25" i="98"/>
  <c r="Z25" i="98"/>
  <c r="Y25" i="98"/>
  <c r="R25" i="98"/>
  <c r="P25" i="98"/>
  <c r="O25" i="98"/>
  <c r="H25" i="98"/>
  <c r="C25" i="98"/>
  <c r="B25" i="98"/>
  <c r="DB24" i="98"/>
  <c r="DA24" i="98"/>
  <c r="CT24" i="98"/>
  <c r="CR24" i="98"/>
  <c r="CQ24" i="98"/>
  <c r="CJ24" i="98"/>
  <c r="CH24" i="98"/>
  <c r="CG24" i="98"/>
  <c r="BZ24" i="98"/>
  <c r="BX24" i="98"/>
  <c r="BW24" i="98"/>
  <c r="BP24" i="98"/>
  <c r="BN24" i="98"/>
  <c r="BM24" i="98"/>
  <c r="BF24" i="98"/>
  <c r="BD24" i="98"/>
  <c r="BC24" i="98"/>
  <c r="AV24" i="98"/>
  <c r="AT24" i="98"/>
  <c r="AS24" i="98"/>
  <c r="AL24" i="98"/>
  <c r="AJ24" i="98"/>
  <c r="AI24" i="98"/>
  <c r="AB24" i="98"/>
  <c r="Z24" i="98"/>
  <c r="Y24" i="98"/>
  <c r="R24" i="98"/>
  <c r="P24" i="98"/>
  <c r="O24" i="98"/>
  <c r="H24" i="98"/>
  <c r="C24" i="98"/>
  <c r="B24" i="98"/>
  <c r="DB23" i="98"/>
  <c r="DA23" i="98"/>
  <c r="CT23" i="98"/>
  <c r="CR23" i="98"/>
  <c r="CQ23" i="98"/>
  <c r="CJ23" i="98"/>
  <c r="CH23" i="98"/>
  <c r="CG23" i="98"/>
  <c r="BZ23" i="98"/>
  <c r="BX23" i="98"/>
  <c r="BW23" i="98"/>
  <c r="BP23" i="98"/>
  <c r="BN23" i="98"/>
  <c r="BM23" i="98"/>
  <c r="BF23" i="98"/>
  <c r="BD23" i="98"/>
  <c r="BC23" i="98"/>
  <c r="AV23" i="98"/>
  <c r="AT23" i="98"/>
  <c r="AS23" i="98"/>
  <c r="AL23" i="98"/>
  <c r="AJ23" i="98"/>
  <c r="AI23" i="98"/>
  <c r="AB23" i="98"/>
  <c r="Z23" i="98"/>
  <c r="Y23" i="98"/>
  <c r="R23" i="98"/>
  <c r="P23" i="98"/>
  <c r="O23" i="98"/>
  <c r="H23" i="98"/>
  <c r="C23" i="98"/>
  <c r="B23" i="98"/>
  <c r="DB22" i="98"/>
  <c r="DA22" i="98"/>
  <c r="CT22" i="98"/>
  <c r="CR22" i="98"/>
  <c r="CQ22" i="98"/>
  <c r="CJ22" i="98"/>
  <c r="CH22" i="98"/>
  <c r="CG22" i="98"/>
  <c r="BZ22" i="98"/>
  <c r="BX22" i="98"/>
  <c r="BW22" i="98"/>
  <c r="BP22" i="98"/>
  <c r="BN22" i="98"/>
  <c r="BM22" i="98"/>
  <c r="BF22" i="98"/>
  <c r="BD22" i="98"/>
  <c r="BC22" i="98"/>
  <c r="AV22" i="98"/>
  <c r="AT22" i="98"/>
  <c r="AS22" i="98"/>
  <c r="AL22" i="98"/>
  <c r="AJ22" i="98"/>
  <c r="AI22" i="98"/>
  <c r="AB22" i="98"/>
  <c r="Z22" i="98"/>
  <c r="Y22" i="98"/>
  <c r="R22" i="98"/>
  <c r="P22" i="98"/>
  <c r="O22" i="98"/>
  <c r="H22" i="98"/>
  <c r="C22" i="98"/>
  <c r="B22" i="98"/>
  <c r="DB21" i="98"/>
  <c r="DA21" i="98"/>
  <c r="CT21" i="98"/>
  <c r="CR21" i="98"/>
  <c r="CQ21" i="98"/>
  <c r="CJ21" i="98"/>
  <c r="CH21" i="98"/>
  <c r="CG21" i="98"/>
  <c r="BZ21" i="98"/>
  <c r="BX21" i="98"/>
  <c r="BW21" i="98"/>
  <c r="BP21" i="98"/>
  <c r="BN21" i="98"/>
  <c r="BM21" i="98"/>
  <c r="BF21" i="98"/>
  <c r="BD21" i="98"/>
  <c r="BC21" i="98"/>
  <c r="AV21" i="98"/>
  <c r="AT21" i="98"/>
  <c r="AS21" i="98"/>
  <c r="AL21" i="98"/>
  <c r="AJ21" i="98"/>
  <c r="AI21" i="98"/>
  <c r="AB21" i="98"/>
  <c r="Z21" i="98"/>
  <c r="Y21" i="98"/>
  <c r="R21" i="98"/>
  <c r="P21" i="98"/>
  <c r="O21" i="98"/>
  <c r="H21" i="98"/>
  <c r="C21" i="98"/>
  <c r="B21" i="98"/>
  <c r="DB20" i="98"/>
  <c r="DA20" i="98"/>
  <c r="CT20" i="98"/>
  <c r="CR20" i="98"/>
  <c r="CQ20" i="98"/>
  <c r="CJ20" i="98"/>
  <c r="CH20" i="98"/>
  <c r="CG20" i="98"/>
  <c r="BZ20" i="98"/>
  <c r="BX20" i="98"/>
  <c r="BW20" i="98"/>
  <c r="BP20" i="98"/>
  <c r="BN20" i="98"/>
  <c r="BM20" i="98"/>
  <c r="BF20" i="98"/>
  <c r="BD20" i="98"/>
  <c r="BC20" i="98"/>
  <c r="AV20" i="98"/>
  <c r="AT20" i="98"/>
  <c r="AS20" i="98"/>
  <c r="AL20" i="98"/>
  <c r="AJ20" i="98"/>
  <c r="AI20" i="98"/>
  <c r="AB20" i="98"/>
  <c r="Z20" i="98"/>
  <c r="Y20" i="98"/>
  <c r="R20" i="98"/>
  <c r="P20" i="98"/>
  <c r="O20" i="98"/>
  <c r="H20" i="98"/>
  <c r="C20" i="98"/>
  <c r="DB19" i="98"/>
  <c r="DA19" i="98"/>
  <c r="CT19" i="98"/>
  <c r="CR19" i="98"/>
  <c r="CQ19" i="98"/>
  <c r="CJ19" i="98"/>
  <c r="CH19" i="98"/>
  <c r="CG19" i="98"/>
  <c r="BZ19" i="98"/>
  <c r="BX19" i="98"/>
  <c r="BW19" i="98"/>
  <c r="BP19" i="98"/>
  <c r="BN19" i="98"/>
  <c r="BM19" i="98"/>
  <c r="BF19" i="98"/>
  <c r="BD19" i="98"/>
  <c r="BC19" i="98"/>
  <c r="AV19" i="98"/>
  <c r="AT19" i="98"/>
  <c r="AS19" i="98"/>
  <c r="AL19" i="98"/>
  <c r="AJ19" i="98"/>
  <c r="AI19" i="98"/>
  <c r="AB19" i="98"/>
  <c r="Z19" i="98"/>
  <c r="Y19" i="98"/>
  <c r="R19" i="98"/>
  <c r="P19" i="98"/>
  <c r="O19" i="98"/>
  <c r="H19" i="98"/>
  <c r="C19" i="98"/>
  <c r="B16" i="98"/>
  <c r="DB14" i="98"/>
  <c r="DA14" i="98"/>
  <c r="CT14" i="98"/>
  <c r="CR14" i="98"/>
  <c r="CQ14" i="98"/>
  <c r="CJ14" i="98"/>
  <c r="CH14" i="98"/>
  <c r="CG14" i="98"/>
  <c r="BZ14" i="98"/>
  <c r="BX14" i="98"/>
  <c r="BW14" i="98"/>
  <c r="BP14" i="98"/>
  <c r="BN14" i="98"/>
  <c r="BM14" i="98"/>
  <c r="BF14" i="98"/>
  <c r="BD14" i="98"/>
  <c r="BC14" i="98"/>
  <c r="AV14" i="98"/>
  <c r="AT14" i="98"/>
  <c r="AS14" i="98"/>
  <c r="AL14" i="98"/>
  <c r="AJ14" i="98"/>
  <c r="AI14" i="98"/>
  <c r="AB14" i="98"/>
  <c r="Z14" i="98"/>
  <c r="Y14" i="98"/>
  <c r="R14" i="98"/>
  <c r="P14" i="98"/>
  <c r="O14" i="98"/>
  <c r="H14" i="98"/>
  <c r="C14" i="98"/>
  <c r="B14" i="98"/>
  <c r="DB13" i="98"/>
  <c r="DA13" i="98"/>
  <c r="CT13" i="98"/>
  <c r="CR13" i="98"/>
  <c r="CQ13" i="98"/>
  <c r="CJ13" i="98"/>
  <c r="CH13" i="98"/>
  <c r="CG13" i="98"/>
  <c r="BZ13" i="98"/>
  <c r="BX13" i="98"/>
  <c r="BW13" i="98"/>
  <c r="BP13" i="98"/>
  <c r="BN13" i="98"/>
  <c r="BM13" i="98"/>
  <c r="BF13" i="98"/>
  <c r="BD13" i="98"/>
  <c r="BC13" i="98"/>
  <c r="AV13" i="98"/>
  <c r="AT13" i="98"/>
  <c r="AS13" i="98"/>
  <c r="AL13" i="98"/>
  <c r="AJ13" i="98"/>
  <c r="AI13" i="98"/>
  <c r="AB13" i="98"/>
  <c r="Z13" i="98"/>
  <c r="Y13" i="98"/>
  <c r="R13" i="98"/>
  <c r="P13" i="98"/>
  <c r="O13" i="98"/>
  <c r="H13" i="98"/>
  <c r="C13" i="98"/>
  <c r="B13" i="98"/>
  <c r="DB12" i="98"/>
  <c r="DA12" i="98"/>
  <c r="CT12" i="98"/>
  <c r="CR12" i="98"/>
  <c r="CQ12" i="98"/>
  <c r="CJ12" i="98"/>
  <c r="CH12" i="98"/>
  <c r="CG12" i="98"/>
  <c r="BZ12" i="98"/>
  <c r="BX12" i="98"/>
  <c r="BW12" i="98"/>
  <c r="BP12" i="98"/>
  <c r="BN12" i="98"/>
  <c r="BM12" i="98"/>
  <c r="BF12" i="98"/>
  <c r="BD12" i="98"/>
  <c r="BC12" i="98"/>
  <c r="AV12" i="98"/>
  <c r="AT12" i="98"/>
  <c r="AS12" i="98"/>
  <c r="AL12" i="98"/>
  <c r="AJ12" i="98"/>
  <c r="AI12" i="98"/>
  <c r="AB12" i="98"/>
  <c r="Z12" i="98"/>
  <c r="Y12" i="98"/>
  <c r="R12" i="98"/>
  <c r="P12" i="98"/>
  <c r="O12" i="98"/>
  <c r="H12" i="98"/>
  <c r="C12" i="98"/>
  <c r="B12" i="98"/>
  <c r="DB11" i="98"/>
  <c r="DA11" i="98"/>
  <c r="CT11" i="98"/>
  <c r="CR11" i="98"/>
  <c r="CQ11" i="98"/>
  <c r="CJ11" i="98"/>
  <c r="CH11" i="98"/>
  <c r="CG11" i="98"/>
  <c r="BZ11" i="98"/>
  <c r="BX11" i="98"/>
  <c r="BW11" i="98"/>
  <c r="BP11" i="98"/>
  <c r="BN11" i="98"/>
  <c r="BM11" i="98"/>
  <c r="BF11" i="98"/>
  <c r="BD11" i="98"/>
  <c r="BC11" i="98"/>
  <c r="AV11" i="98"/>
  <c r="AT11" i="98"/>
  <c r="AS11" i="98"/>
  <c r="AL11" i="98"/>
  <c r="AJ11" i="98"/>
  <c r="AI11" i="98"/>
  <c r="AB11" i="98"/>
  <c r="Z11" i="98"/>
  <c r="Y11" i="98"/>
  <c r="R11" i="98"/>
  <c r="P11" i="98"/>
  <c r="O11" i="98"/>
  <c r="H11" i="98"/>
  <c r="C11" i="98"/>
  <c r="B11" i="98"/>
  <c r="DB10" i="98"/>
  <c r="DA10" i="98"/>
  <c r="CT10" i="98"/>
  <c r="CR10" i="98"/>
  <c r="CQ10" i="98"/>
  <c r="CJ10" i="98"/>
  <c r="CH10" i="98"/>
  <c r="CG10" i="98"/>
  <c r="BZ10" i="98"/>
  <c r="BX10" i="98"/>
  <c r="BW10" i="98"/>
  <c r="BP10" i="98"/>
  <c r="BN10" i="98"/>
  <c r="BM10" i="98"/>
  <c r="BF10" i="98"/>
  <c r="BD10" i="98"/>
  <c r="BC10" i="98"/>
  <c r="AV10" i="98"/>
  <c r="AT10" i="98"/>
  <c r="AS10" i="98"/>
  <c r="AL10" i="98"/>
  <c r="AJ10" i="98"/>
  <c r="AI10" i="98"/>
  <c r="AB10" i="98"/>
  <c r="Z10" i="98"/>
  <c r="Y10" i="98"/>
  <c r="R10" i="98"/>
  <c r="P10" i="98"/>
  <c r="O10" i="98"/>
  <c r="H10" i="98"/>
  <c r="C10" i="98"/>
  <c r="B10" i="98"/>
  <c r="DB9" i="98"/>
  <c r="DA9" i="98"/>
  <c r="CT9" i="98"/>
  <c r="CR9" i="98"/>
  <c r="CQ9" i="98"/>
  <c r="CJ9" i="98"/>
  <c r="CH9" i="98"/>
  <c r="CG9" i="98"/>
  <c r="BZ9" i="98"/>
  <c r="BX9" i="98"/>
  <c r="BW9" i="98"/>
  <c r="BP9" i="98"/>
  <c r="BN9" i="98"/>
  <c r="BM9" i="98"/>
  <c r="BF9" i="98"/>
  <c r="BD9" i="98"/>
  <c r="BC9" i="98"/>
  <c r="AV9" i="98"/>
  <c r="AT9" i="98"/>
  <c r="AS9" i="98"/>
  <c r="AL9" i="98"/>
  <c r="AJ9" i="98"/>
  <c r="AI9" i="98"/>
  <c r="AB9" i="98"/>
  <c r="Z9" i="98"/>
  <c r="Y9" i="98"/>
  <c r="R9" i="98"/>
  <c r="P9" i="98"/>
  <c r="O9" i="98"/>
  <c r="H9" i="98"/>
  <c r="C9" i="98"/>
  <c r="B9" i="98"/>
  <c r="DB8" i="98"/>
  <c r="DA8" i="98"/>
  <c r="CT8" i="98"/>
  <c r="CR8" i="98"/>
  <c r="CQ8" i="98"/>
  <c r="CJ8" i="98"/>
  <c r="CH8" i="98"/>
  <c r="CG8" i="98"/>
  <c r="BZ8" i="98"/>
  <c r="BX8" i="98"/>
  <c r="BW8" i="98"/>
  <c r="BP8" i="98"/>
  <c r="BN8" i="98"/>
  <c r="BM8" i="98"/>
  <c r="BF8" i="98"/>
  <c r="BD8" i="98"/>
  <c r="BC8" i="98"/>
  <c r="AV8" i="98"/>
  <c r="AT8" i="98"/>
  <c r="AS8" i="98"/>
  <c r="AL8" i="98"/>
  <c r="AJ8" i="98"/>
  <c r="AI8" i="98"/>
  <c r="AB8" i="98"/>
  <c r="Z8" i="98"/>
  <c r="Y8" i="98"/>
  <c r="R8" i="98"/>
  <c r="P8" i="98"/>
  <c r="O8" i="98"/>
  <c r="H8" i="98"/>
  <c r="C8" i="98"/>
  <c r="B8" i="98"/>
  <c r="DB7" i="98"/>
  <c r="DA7" i="98"/>
  <c r="CT7" i="98"/>
  <c r="CR7" i="98"/>
  <c r="CQ7" i="98"/>
  <c r="CJ7" i="98"/>
  <c r="CH7" i="98"/>
  <c r="CG7" i="98"/>
  <c r="BZ7" i="98"/>
  <c r="BX7" i="98"/>
  <c r="BW7" i="98"/>
  <c r="BP7" i="98"/>
  <c r="BN7" i="98"/>
  <c r="BM7" i="98"/>
  <c r="BF7" i="98"/>
  <c r="BD7" i="98"/>
  <c r="BC7" i="98"/>
  <c r="AV7" i="98"/>
  <c r="AT7" i="98"/>
  <c r="AS7" i="98"/>
  <c r="AL7" i="98"/>
  <c r="AJ7" i="98"/>
  <c r="AI7" i="98"/>
  <c r="AB7" i="98"/>
  <c r="Z7" i="98"/>
  <c r="Y7" i="98"/>
  <c r="R7" i="98"/>
  <c r="P7" i="98"/>
  <c r="O7" i="98"/>
  <c r="H7" i="98"/>
  <c r="C7" i="98"/>
  <c r="B7" i="98"/>
  <c r="DB6" i="98"/>
  <c r="DA6" i="98"/>
  <c r="CT6" i="98"/>
  <c r="CR6" i="98"/>
  <c r="CQ6" i="98"/>
  <c r="CJ6" i="98"/>
  <c r="CH6" i="98"/>
  <c r="CG6" i="98"/>
  <c r="BZ6" i="98"/>
  <c r="BX6" i="98"/>
  <c r="BW6" i="98"/>
  <c r="BP6" i="98"/>
  <c r="BN6" i="98"/>
  <c r="BM6" i="98"/>
  <c r="BF6" i="98"/>
  <c r="BD6" i="98"/>
  <c r="BC6" i="98"/>
  <c r="AV6" i="98"/>
  <c r="AT6" i="98"/>
  <c r="AS6" i="98"/>
  <c r="AL6" i="98"/>
  <c r="AJ6" i="98"/>
  <c r="AI6" i="98"/>
  <c r="AB6" i="98"/>
  <c r="Z6" i="98"/>
  <c r="Y6" i="98"/>
  <c r="R6" i="98"/>
  <c r="P6" i="98"/>
  <c r="O6" i="98"/>
  <c r="H6" i="98"/>
  <c r="C6" i="98"/>
  <c r="B6" i="98"/>
  <c r="DB5" i="98"/>
  <c r="DA5" i="98"/>
  <c r="CT5" i="98"/>
  <c r="CR5" i="98"/>
  <c r="CQ5" i="98"/>
  <c r="CJ5" i="98"/>
  <c r="CH5" i="98"/>
  <c r="CG5" i="98"/>
  <c r="BZ5" i="98"/>
  <c r="BX5" i="98"/>
  <c r="BW5" i="98"/>
  <c r="BP5" i="98"/>
  <c r="BN5" i="98"/>
  <c r="BM5" i="98"/>
  <c r="BF5" i="98"/>
  <c r="BD5" i="98"/>
  <c r="BC5" i="98"/>
  <c r="AV5" i="98"/>
  <c r="AT5" i="98"/>
  <c r="AS5" i="98"/>
  <c r="AL5" i="98"/>
  <c r="AJ5" i="98"/>
  <c r="AI5" i="98"/>
  <c r="AB5" i="98"/>
  <c r="Z5" i="98"/>
  <c r="Y5" i="98"/>
  <c r="R5" i="98"/>
  <c r="P5" i="98"/>
  <c r="O5" i="98"/>
  <c r="H5" i="98"/>
  <c r="C5" i="98"/>
  <c r="B5" i="98"/>
  <c r="B2" i="98"/>
  <c r="DB28" i="97"/>
  <c r="DA28" i="97"/>
  <c r="CT28" i="97"/>
  <c r="CR28" i="97"/>
  <c r="CQ28" i="97"/>
  <c r="CJ28" i="97"/>
  <c r="CH28" i="97"/>
  <c r="CG28" i="97"/>
  <c r="BZ28" i="97"/>
  <c r="BX28" i="97"/>
  <c r="BW28" i="97"/>
  <c r="BP28" i="97"/>
  <c r="BN28" i="97"/>
  <c r="BM28" i="97"/>
  <c r="BF28" i="97"/>
  <c r="BD28" i="97"/>
  <c r="BC28" i="97"/>
  <c r="AV28" i="97"/>
  <c r="AT28" i="97"/>
  <c r="AS28" i="97"/>
  <c r="AL28" i="97"/>
  <c r="AJ28" i="97"/>
  <c r="AI28" i="97"/>
  <c r="AB28" i="97"/>
  <c r="Z28" i="97"/>
  <c r="Y28" i="97"/>
  <c r="R28" i="97"/>
  <c r="P28" i="97"/>
  <c r="O28" i="97"/>
  <c r="H28" i="97"/>
  <c r="C28" i="97"/>
  <c r="DB27" i="97"/>
  <c r="DA27" i="97"/>
  <c r="CT27" i="97"/>
  <c r="CR27" i="97"/>
  <c r="CQ27" i="97"/>
  <c r="CJ27" i="97"/>
  <c r="CH27" i="97"/>
  <c r="CG27" i="97"/>
  <c r="BZ27" i="97"/>
  <c r="BX27" i="97"/>
  <c r="BW27" i="97"/>
  <c r="BP27" i="97"/>
  <c r="BN27" i="97"/>
  <c r="BM27" i="97"/>
  <c r="BF27" i="97"/>
  <c r="BD27" i="97"/>
  <c r="BC27" i="97"/>
  <c r="AV27" i="97"/>
  <c r="AT27" i="97"/>
  <c r="AS27" i="97"/>
  <c r="AL27" i="97"/>
  <c r="AJ27" i="97"/>
  <c r="AI27" i="97"/>
  <c r="AB27" i="97"/>
  <c r="Z27" i="97"/>
  <c r="Y27" i="97"/>
  <c r="R27" i="97"/>
  <c r="P27" i="97"/>
  <c r="O27" i="97"/>
  <c r="H27" i="97"/>
  <c r="C27" i="97"/>
  <c r="DB26" i="97"/>
  <c r="DA26" i="97"/>
  <c r="CT26" i="97"/>
  <c r="CR26" i="97"/>
  <c r="CQ26" i="97"/>
  <c r="CJ26" i="97"/>
  <c r="CH26" i="97"/>
  <c r="CG26" i="97"/>
  <c r="BZ26" i="97"/>
  <c r="BX26" i="97"/>
  <c r="BW26" i="97"/>
  <c r="BP26" i="97"/>
  <c r="BN26" i="97"/>
  <c r="BM26" i="97"/>
  <c r="BF26" i="97"/>
  <c r="BD26" i="97"/>
  <c r="BC26" i="97"/>
  <c r="AV26" i="97"/>
  <c r="AT26" i="97"/>
  <c r="AS26" i="97"/>
  <c r="AL26" i="97"/>
  <c r="AJ26" i="97"/>
  <c r="AI26" i="97"/>
  <c r="AB26" i="97"/>
  <c r="Z26" i="97"/>
  <c r="Y26" i="97"/>
  <c r="R26" i="97"/>
  <c r="P26" i="97"/>
  <c r="O26" i="97"/>
  <c r="H26" i="97"/>
  <c r="C26" i="97"/>
  <c r="DB25" i="97"/>
  <c r="DA25" i="97"/>
  <c r="CT25" i="97"/>
  <c r="CR25" i="97"/>
  <c r="CQ25" i="97"/>
  <c r="CJ25" i="97"/>
  <c r="CH25" i="97"/>
  <c r="CG25" i="97"/>
  <c r="BZ25" i="97"/>
  <c r="BX25" i="97"/>
  <c r="BW25" i="97"/>
  <c r="BP25" i="97"/>
  <c r="BN25" i="97"/>
  <c r="BM25" i="97"/>
  <c r="BF25" i="97"/>
  <c r="BD25" i="97"/>
  <c r="BC25" i="97"/>
  <c r="AV25" i="97"/>
  <c r="AT25" i="97"/>
  <c r="AS25" i="97"/>
  <c r="AL25" i="97"/>
  <c r="AJ25" i="97"/>
  <c r="AI25" i="97"/>
  <c r="AB25" i="97"/>
  <c r="Z25" i="97"/>
  <c r="Y25" i="97"/>
  <c r="R25" i="97"/>
  <c r="P25" i="97"/>
  <c r="O25" i="97"/>
  <c r="H25" i="97"/>
  <c r="C25" i="97"/>
  <c r="DB24" i="97"/>
  <c r="DA24" i="97"/>
  <c r="CT24" i="97"/>
  <c r="CR24" i="97"/>
  <c r="CQ24" i="97"/>
  <c r="CJ24" i="97"/>
  <c r="CH24" i="97"/>
  <c r="CG24" i="97"/>
  <c r="BZ24" i="97"/>
  <c r="BX24" i="97"/>
  <c r="BW24" i="97"/>
  <c r="BP24" i="97"/>
  <c r="BN24" i="97"/>
  <c r="BM24" i="97"/>
  <c r="BF24" i="97"/>
  <c r="BD24" i="97"/>
  <c r="BC24" i="97"/>
  <c r="AV24" i="97"/>
  <c r="AT24" i="97"/>
  <c r="AS24" i="97"/>
  <c r="AL24" i="97"/>
  <c r="AJ24" i="97"/>
  <c r="AI24" i="97"/>
  <c r="AB24" i="97"/>
  <c r="Z24" i="97"/>
  <c r="Y24" i="97"/>
  <c r="R24" i="97"/>
  <c r="P24" i="97"/>
  <c r="O24" i="97"/>
  <c r="H24" i="97"/>
  <c r="C24" i="97"/>
  <c r="DB23" i="97"/>
  <c r="DA23" i="97"/>
  <c r="CT23" i="97"/>
  <c r="CR23" i="97"/>
  <c r="CQ23" i="97"/>
  <c r="CJ23" i="97"/>
  <c r="CH23" i="97"/>
  <c r="CG23" i="97"/>
  <c r="BZ23" i="97"/>
  <c r="BX23" i="97"/>
  <c r="BW23" i="97"/>
  <c r="BP23" i="97"/>
  <c r="BN23" i="97"/>
  <c r="BM23" i="97"/>
  <c r="BF23" i="97"/>
  <c r="BD23" i="97"/>
  <c r="BC23" i="97"/>
  <c r="AV23" i="97"/>
  <c r="AT23" i="97"/>
  <c r="AS23" i="97"/>
  <c r="AL23" i="97"/>
  <c r="AJ23" i="97"/>
  <c r="AI23" i="97"/>
  <c r="AB23" i="97"/>
  <c r="Z23" i="97"/>
  <c r="Y23" i="97"/>
  <c r="R23" i="97"/>
  <c r="P23" i="97"/>
  <c r="O23" i="97"/>
  <c r="H23" i="97"/>
  <c r="C23" i="97"/>
  <c r="DB22" i="97"/>
  <c r="DA22" i="97"/>
  <c r="CT22" i="97"/>
  <c r="CR22" i="97"/>
  <c r="CQ22" i="97"/>
  <c r="CJ22" i="97"/>
  <c r="CH22" i="97"/>
  <c r="CG22" i="97"/>
  <c r="BZ22" i="97"/>
  <c r="BX22" i="97"/>
  <c r="BW22" i="97"/>
  <c r="BP22" i="97"/>
  <c r="BN22" i="97"/>
  <c r="BM22" i="97"/>
  <c r="BF22" i="97"/>
  <c r="BD22" i="97"/>
  <c r="BC22" i="97"/>
  <c r="AV22" i="97"/>
  <c r="AT22" i="97"/>
  <c r="AS22" i="97"/>
  <c r="AL22" i="97"/>
  <c r="AJ22" i="97"/>
  <c r="AI22" i="97"/>
  <c r="AB22" i="97"/>
  <c r="Z22" i="97"/>
  <c r="Y22" i="97"/>
  <c r="R22" i="97"/>
  <c r="P22" i="97"/>
  <c r="O22" i="97"/>
  <c r="H22" i="97"/>
  <c r="C22" i="97"/>
  <c r="DB21" i="97"/>
  <c r="DA21" i="97"/>
  <c r="CT21" i="97"/>
  <c r="CR21" i="97"/>
  <c r="CQ21" i="97"/>
  <c r="CJ21" i="97"/>
  <c r="CH21" i="97"/>
  <c r="CG21" i="97"/>
  <c r="BZ21" i="97"/>
  <c r="BX21" i="97"/>
  <c r="BW21" i="97"/>
  <c r="BP21" i="97"/>
  <c r="BN21" i="97"/>
  <c r="BM21" i="97"/>
  <c r="BF21" i="97"/>
  <c r="BD21" i="97"/>
  <c r="BC21" i="97"/>
  <c r="AV21" i="97"/>
  <c r="AT21" i="97"/>
  <c r="AS21" i="97"/>
  <c r="AL21" i="97"/>
  <c r="AJ21" i="97"/>
  <c r="AI21" i="97"/>
  <c r="AB21" i="97"/>
  <c r="Z21" i="97"/>
  <c r="Y21" i="97"/>
  <c r="R21" i="97"/>
  <c r="P21" i="97"/>
  <c r="O21" i="97"/>
  <c r="H21" i="97"/>
  <c r="C21" i="97"/>
  <c r="DB20" i="97"/>
  <c r="DA20" i="97"/>
  <c r="CT20" i="97"/>
  <c r="CR20" i="97"/>
  <c r="CQ20" i="97"/>
  <c r="CJ20" i="97"/>
  <c r="CH20" i="97"/>
  <c r="CG20" i="97"/>
  <c r="BZ20" i="97"/>
  <c r="BX20" i="97"/>
  <c r="BW20" i="97"/>
  <c r="BP20" i="97"/>
  <c r="BN20" i="97"/>
  <c r="BM20" i="97"/>
  <c r="BF20" i="97"/>
  <c r="BD20" i="97"/>
  <c r="BC20" i="97"/>
  <c r="AV20" i="97"/>
  <c r="AT20" i="97"/>
  <c r="AS20" i="97"/>
  <c r="AL20" i="97"/>
  <c r="AJ20" i="97"/>
  <c r="AI20" i="97"/>
  <c r="AB20" i="97"/>
  <c r="Z20" i="97"/>
  <c r="Y20" i="97"/>
  <c r="R20" i="97"/>
  <c r="P20" i="97"/>
  <c r="O20" i="97"/>
  <c r="H20" i="97"/>
  <c r="C20" i="97"/>
  <c r="DB19" i="97"/>
  <c r="DA19" i="97"/>
  <c r="CT19" i="97"/>
  <c r="CR19" i="97"/>
  <c r="CQ19" i="97"/>
  <c r="CJ19" i="97"/>
  <c r="CH19" i="97"/>
  <c r="CG19" i="97"/>
  <c r="BZ19" i="97"/>
  <c r="BX19" i="97"/>
  <c r="BW19" i="97"/>
  <c r="BP19" i="97"/>
  <c r="BN19" i="97"/>
  <c r="BM19" i="97"/>
  <c r="BF19" i="97"/>
  <c r="BD19" i="97"/>
  <c r="BC19" i="97"/>
  <c r="AV19" i="97"/>
  <c r="AT19" i="97"/>
  <c r="AS19" i="97"/>
  <c r="AL19" i="97"/>
  <c r="AJ19" i="97"/>
  <c r="AI19" i="97"/>
  <c r="AB19" i="97"/>
  <c r="Z19" i="97"/>
  <c r="Y19" i="97"/>
  <c r="R19" i="97"/>
  <c r="P19" i="97"/>
  <c r="O19" i="97"/>
  <c r="H19" i="97"/>
  <c r="C19" i="97"/>
  <c r="B16" i="97"/>
  <c r="DB14" i="97"/>
  <c r="DA14" i="97"/>
  <c r="CT14" i="97"/>
  <c r="CR14" i="97"/>
  <c r="CQ14" i="97"/>
  <c r="CJ14" i="97"/>
  <c r="CH14" i="97"/>
  <c r="CG14" i="97"/>
  <c r="BZ14" i="97"/>
  <c r="BX14" i="97"/>
  <c r="BW14" i="97"/>
  <c r="BP14" i="97"/>
  <c r="BN14" i="97"/>
  <c r="BM14" i="97"/>
  <c r="BF14" i="97"/>
  <c r="BD14" i="97"/>
  <c r="BC14" i="97"/>
  <c r="AV14" i="97"/>
  <c r="AT14" i="97"/>
  <c r="AS14" i="97"/>
  <c r="AL14" i="97"/>
  <c r="AJ14" i="97"/>
  <c r="AI14" i="97"/>
  <c r="AB14" i="97"/>
  <c r="Z14" i="97"/>
  <c r="Y14" i="97"/>
  <c r="R14" i="97"/>
  <c r="P14" i="97"/>
  <c r="O14" i="97"/>
  <c r="H14" i="97"/>
  <c r="C14" i="97"/>
  <c r="DB13" i="97"/>
  <c r="DA13" i="97"/>
  <c r="CT13" i="97"/>
  <c r="CR13" i="97"/>
  <c r="CQ13" i="97"/>
  <c r="CJ13" i="97"/>
  <c r="CH13" i="97"/>
  <c r="CG13" i="97"/>
  <c r="BZ13" i="97"/>
  <c r="BX13" i="97"/>
  <c r="BW13" i="97"/>
  <c r="BP13" i="97"/>
  <c r="BN13" i="97"/>
  <c r="BM13" i="97"/>
  <c r="BF13" i="97"/>
  <c r="BD13" i="97"/>
  <c r="BC13" i="97"/>
  <c r="AV13" i="97"/>
  <c r="AT13" i="97"/>
  <c r="AS13" i="97"/>
  <c r="AL13" i="97"/>
  <c r="AJ13" i="97"/>
  <c r="AI13" i="97"/>
  <c r="AB13" i="97"/>
  <c r="Z13" i="97"/>
  <c r="Y13" i="97"/>
  <c r="R13" i="97"/>
  <c r="P13" i="97"/>
  <c r="O13" i="97"/>
  <c r="H13" i="97"/>
  <c r="C13" i="97"/>
  <c r="DB12" i="97"/>
  <c r="DA12" i="97"/>
  <c r="CT12" i="97"/>
  <c r="CR12" i="97"/>
  <c r="CQ12" i="97"/>
  <c r="CJ12" i="97"/>
  <c r="CH12" i="97"/>
  <c r="CG12" i="97"/>
  <c r="BZ12" i="97"/>
  <c r="BX12" i="97"/>
  <c r="BW12" i="97"/>
  <c r="BP12" i="97"/>
  <c r="BN12" i="97"/>
  <c r="BM12" i="97"/>
  <c r="BF12" i="97"/>
  <c r="BD12" i="97"/>
  <c r="BC12" i="97"/>
  <c r="AV12" i="97"/>
  <c r="AT12" i="97"/>
  <c r="AS12" i="97"/>
  <c r="AL12" i="97"/>
  <c r="AJ12" i="97"/>
  <c r="AI12" i="97"/>
  <c r="AB12" i="97"/>
  <c r="Z12" i="97"/>
  <c r="Y12" i="97"/>
  <c r="R12" i="97"/>
  <c r="P12" i="97"/>
  <c r="O12" i="97"/>
  <c r="H12" i="97"/>
  <c r="C12" i="97"/>
  <c r="DB11" i="97"/>
  <c r="DA11" i="97"/>
  <c r="CT11" i="97"/>
  <c r="CR11" i="97"/>
  <c r="CQ11" i="97"/>
  <c r="CJ11" i="97"/>
  <c r="CH11" i="97"/>
  <c r="CG11" i="97"/>
  <c r="BZ11" i="97"/>
  <c r="BX11" i="97"/>
  <c r="BW11" i="97"/>
  <c r="BP11" i="97"/>
  <c r="BN11" i="97"/>
  <c r="BM11" i="97"/>
  <c r="BF11" i="97"/>
  <c r="BD11" i="97"/>
  <c r="BC11" i="97"/>
  <c r="AV11" i="97"/>
  <c r="AT11" i="97"/>
  <c r="AS11" i="97"/>
  <c r="AL11" i="97"/>
  <c r="AJ11" i="97"/>
  <c r="AI11" i="97"/>
  <c r="AB11" i="97"/>
  <c r="Z11" i="97"/>
  <c r="Y11" i="97"/>
  <c r="R11" i="97"/>
  <c r="P11" i="97"/>
  <c r="O11" i="97"/>
  <c r="H11" i="97"/>
  <c r="C11" i="97"/>
  <c r="DB10" i="97"/>
  <c r="DA10" i="97"/>
  <c r="CT10" i="97"/>
  <c r="CR10" i="97"/>
  <c r="CQ10" i="97"/>
  <c r="CJ10" i="97"/>
  <c r="CH10" i="97"/>
  <c r="CG10" i="97"/>
  <c r="BZ10" i="97"/>
  <c r="BX10" i="97"/>
  <c r="BW10" i="97"/>
  <c r="BP10" i="97"/>
  <c r="BN10" i="97"/>
  <c r="BM10" i="97"/>
  <c r="BF10" i="97"/>
  <c r="BD10" i="97"/>
  <c r="BC10" i="97"/>
  <c r="AV10" i="97"/>
  <c r="AT10" i="97"/>
  <c r="AS10" i="97"/>
  <c r="AL10" i="97"/>
  <c r="AJ10" i="97"/>
  <c r="AI10" i="97"/>
  <c r="AB10" i="97"/>
  <c r="Z10" i="97"/>
  <c r="Y10" i="97"/>
  <c r="R10" i="97"/>
  <c r="P10" i="97"/>
  <c r="O10" i="97"/>
  <c r="H10" i="97"/>
  <c r="C10" i="97"/>
  <c r="DB9" i="97"/>
  <c r="DA9" i="97"/>
  <c r="CT9" i="97"/>
  <c r="CR9" i="97"/>
  <c r="CQ9" i="97"/>
  <c r="CJ9" i="97"/>
  <c r="CH9" i="97"/>
  <c r="CG9" i="97"/>
  <c r="BZ9" i="97"/>
  <c r="BX9" i="97"/>
  <c r="BW9" i="97"/>
  <c r="BP9" i="97"/>
  <c r="BN9" i="97"/>
  <c r="BM9" i="97"/>
  <c r="BF9" i="97"/>
  <c r="BD9" i="97"/>
  <c r="BC9" i="97"/>
  <c r="AV9" i="97"/>
  <c r="AT9" i="97"/>
  <c r="AS9" i="97"/>
  <c r="AL9" i="97"/>
  <c r="AJ9" i="97"/>
  <c r="AI9" i="97"/>
  <c r="AB9" i="97"/>
  <c r="Z9" i="97"/>
  <c r="Y9" i="97"/>
  <c r="R9" i="97"/>
  <c r="P9" i="97"/>
  <c r="O9" i="97"/>
  <c r="H9" i="97"/>
  <c r="C9" i="97"/>
  <c r="DB8" i="97"/>
  <c r="DA8" i="97"/>
  <c r="CT8" i="97"/>
  <c r="CR8" i="97"/>
  <c r="CQ8" i="97"/>
  <c r="CJ8" i="97"/>
  <c r="CH8" i="97"/>
  <c r="CG8" i="97"/>
  <c r="BZ8" i="97"/>
  <c r="BX8" i="97"/>
  <c r="BW8" i="97"/>
  <c r="BP8" i="97"/>
  <c r="BN8" i="97"/>
  <c r="BM8" i="97"/>
  <c r="BF8" i="97"/>
  <c r="BD8" i="97"/>
  <c r="BC8" i="97"/>
  <c r="AV8" i="97"/>
  <c r="AT8" i="97"/>
  <c r="AS8" i="97"/>
  <c r="AL8" i="97"/>
  <c r="AJ8" i="97"/>
  <c r="AI8" i="97"/>
  <c r="AB8" i="97"/>
  <c r="Z8" i="97"/>
  <c r="Y8" i="97"/>
  <c r="R8" i="97"/>
  <c r="P8" i="97"/>
  <c r="O8" i="97"/>
  <c r="H8" i="97"/>
  <c r="C8" i="97"/>
  <c r="DB7" i="97"/>
  <c r="DA7" i="97"/>
  <c r="CT7" i="97"/>
  <c r="CR7" i="97"/>
  <c r="CQ7" i="97"/>
  <c r="CJ7" i="97"/>
  <c r="CH7" i="97"/>
  <c r="CG7" i="97"/>
  <c r="BZ7" i="97"/>
  <c r="BX7" i="97"/>
  <c r="BW7" i="97"/>
  <c r="BP7" i="97"/>
  <c r="BN7" i="97"/>
  <c r="BM7" i="97"/>
  <c r="BF7" i="97"/>
  <c r="BD7" i="97"/>
  <c r="BC7" i="97"/>
  <c r="AV7" i="97"/>
  <c r="AT7" i="97"/>
  <c r="AS7" i="97"/>
  <c r="AL7" i="97"/>
  <c r="AJ7" i="97"/>
  <c r="AI7" i="97"/>
  <c r="AB7" i="97"/>
  <c r="Z7" i="97"/>
  <c r="Y7" i="97"/>
  <c r="R7" i="97"/>
  <c r="P7" i="97"/>
  <c r="O7" i="97"/>
  <c r="H7" i="97"/>
  <c r="C7" i="97"/>
  <c r="DB6" i="97"/>
  <c r="DA6" i="97"/>
  <c r="CT6" i="97"/>
  <c r="CR6" i="97"/>
  <c r="CQ6" i="97"/>
  <c r="CJ6" i="97"/>
  <c r="CH6" i="97"/>
  <c r="CG6" i="97"/>
  <c r="BZ6" i="97"/>
  <c r="BX6" i="97"/>
  <c r="BW6" i="97"/>
  <c r="BP6" i="97"/>
  <c r="BN6" i="97"/>
  <c r="BM6" i="97"/>
  <c r="BF6" i="97"/>
  <c r="BD6" i="97"/>
  <c r="BC6" i="97"/>
  <c r="AV6" i="97"/>
  <c r="AT6" i="97"/>
  <c r="AS6" i="97"/>
  <c r="AL6" i="97"/>
  <c r="AJ6" i="97"/>
  <c r="AI6" i="97"/>
  <c r="AB6" i="97"/>
  <c r="Z6" i="97"/>
  <c r="Y6" i="97"/>
  <c r="R6" i="97"/>
  <c r="P6" i="97"/>
  <c r="O6" i="97"/>
  <c r="H6" i="97"/>
  <c r="C6" i="97"/>
  <c r="DB5" i="97"/>
  <c r="DA5" i="97"/>
  <c r="CT5" i="97"/>
  <c r="CR5" i="97"/>
  <c r="CQ5" i="97"/>
  <c r="CJ5" i="97"/>
  <c r="CH5" i="97"/>
  <c r="CG5" i="97"/>
  <c r="BZ5" i="97"/>
  <c r="BX5" i="97"/>
  <c r="BW5" i="97"/>
  <c r="BP5" i="97"/>
  <c r="BN5" i="97"/>
  <c r="BM5" i="97"/>
  <c r="BF5" i="97"/>
  <c r="BD5" i="97"/>
  <c r="BC5" i="97"/>
  <c r="AV5" i="97"/>
  <c r="AT5" i="97"/>
  <c r="AS5" i="97"/>
  <c r="AL5" i="97"/>
  <c r="AJ5" i="97"/>
  <c r="AI5" i="97"/>
  <c r="AB5" i="97"/>
  <c r="Z5" i="97"/>
  <c r="Y5" i="97"/>
  <c r="R5" i="97"/>
  <c r="P5" i="97"/>
  <c r="O5" i="97"/>
  <c r="H5" i="97"/>
  <c r="C5" i="97"/>
  <c r="B2" i="97"/>
  <c r="DB28" i="96"/>
  <c r="DA28" i="96"/>
  <c r="CT28" i="96"/>
  <c r="CR28" i="96"/>
  <c r="CQ28" i="96"/>
  <c r="CJ28" i="96"/>
  <c r="CH28" i="96"/>
  <c r="CG28" i="96"/>
  <c r="BZ28" i="96"/>
  <c r="BX28" i="96"/>
  <c r="BW28" i="96"/>
  <c r="BP28" i="96"/>
  <c r="BN28" i="96"/>
  <c r="BM28" i="96"/>
  <c r="BF28" i="96"/>
  <c r="BD28" i="96"/>
  <c r="BC28" i="96"/>
  <c r="AV28" i="96"/>
  <c r="AT28" i="96"/>
  <c r="AS28" i="96"/>
  <c r="AL28" i="96"/>
  <c r="AJ28" i="96"/>
  <c r="AI28" i="96"/>
  <c r="AB28" i="96"/>
  <c r="Z28" i="96"/>
  <c r="Y28" i="96"/>
  <c r="R28" i="96"/>
  <c r="P28" i="96"/>
  <c r="O28" i="96"/>
  <c r="H28" i="96"/>
  <c r="C28" i="96"/>
  <c r="DB27" i="96"/>
  <c r="DA27" i="96"/>
  <c r="CT27" i="96"/>
  <c r="CR27" i="96"/>
  <c r="CQ27" i="96"/>
  <c r="CJ27" i="96"/>
  <c r="CH27" i="96"/>
  <c r="CG27" i="96"/>
  <c r="BZ27" i="96"/>
  <c r="BX27" i="96"/>
  <c r="BW27" i="96"/>
  <c r="BP27" i="96"/>
  <c r="BN27" i="96"/>
  <c r="BM27" i="96"/>
  <c r="BF27" i="96"/>
  <c r="BD27" i="96"/>
  <c r="BC27" i="96"/>
  <c r="AV27" i="96"/>
  <c r="AT27" i="96"/>
  <c r="AS27" i="96"/>
  <c r="AL27" i="96"/>
  <c r="AJ27" i="96"/>
  <c r="AI27" i="96"/>
  <c r="AB27" i="96"/>
  <c r="Z27" i="96"/>
  <c r="Y27" i="96"/>
  <c r="R27" i="96"/>
  <c r="P27" i="96"/>
  <c r="O27" i="96"/>
  <c r="H27" i="96"/>
  <c r="C27" i="96"/>
  <c r="DB26" i="96"/>
  <c r="DA26" i="96"/>
  <c r="CT26" i="96"/>
  <c r="CR26" i="96"/>
  <c r="CQ26" i="96"/>
  <c r="CJ26" i="96"/>
  <c r="CH26" i="96"/>
  <c r="CG26" i="96"/>
  <c r="BZ26" i="96"/>
  <c r="BX26" i="96"/>
  <c r="BW26" i="96"/>
  <c r="BP26" i="96"/>
  <c r="BN26" i="96"/>
  <c r="BM26" i="96"/>
  <c r="BF26" i="96"/>
  <c r="BD26" i="96"/>
  <c r="BC26" i="96"/>
  <c r="AV26" i="96"/>
  <c r="AT26" i="96"/>
  <c r="AS26" i="96"/>
  <c r="AL26" i="96"/>
  <c r="AJ26" i="96"/>
  <c r="AI26" i="96"/>
  <c r="AB26" i="96"/>
  <c r="Z26" i="96"/>
  <c r="Y26" i="96"/>
  <c r="R26" i="96"/>
  <c r="P26" i="96"/>
  <c r="O26" i="96"/>
  <c r="H26" i="96"/>
  <c r="C26" i="96"/>
  <c r="DB25" i="96"/>
  <c r="DA25" i="96"/>
  <c r="CT25" i="96"/>
  <c r="CR25" i="96"/>
  <c r="CQ25" i="96"/>
  <c r="CJ25" i="96"/>
  <c r="CH25" i="96"/>
  <c r="CG25" i="96"/>
  <c r="BZ25" i="96"/>
  <c r="BX25" i="96"/>
  <c r="BW25" i="96"/>
  <c r="BP25" i="96"/>
  <c r="BN25" i="96"/>
  <c r="BM25" i="96"/>
  <c r="BF25" i="96"/>
  <c r="BD25" i="96"/>
  <c r="BC25" i="96"/>
  <c r="AV25" i="96"/>
  <c r="AT25" i="96"/>
  <c r="AS25" i="96"/>
  <c r="AL25" i="96"/>
  <c r="AJ25" i="96"/>
  <c r="AI25" i="96"/>
  <c r="AB25" i="96"/>
  <c r="Z25" i="96"/>
  <c r="Y25" i="96"/>
  <c r="R25" i="96"/>
  <c r="P25" i="96"/>
  <c r="O25" i="96"/>
  <c r="H25" i="96"/>
  <c r="C25" i="96"/>
  <c r="DB24" i="96"/>
  <c r="DA24" i="96"/>
  <c r="CT24" i="96"/>
  <c r="CR24" i="96"/>
  <c r="CQ24" i="96"/>
  <c r="CJ24" i="96"/>
  <c r="CH24" i="96"/>
  <c r="CG24" i="96"/>
  <c r="BZ24" i="96"/>
  <c r="BX24" i="96"/>
  <c r="BW24" i="96"/>
  <c r="BP24" i="96"/>
  <c r="BN24" i="96"/>
  <c r="BM24" i="96"/>
  <c r="BF24" i="96"/>
  <c r="BD24" i="96"/>
  <c r="BC24" i="96"/>
  <c r="AV24" i="96"/>
  <c r="AT24" i="96"/>
  <c r="AS24" i="96"/>
  <c r="AL24" i="96"/>
  <c r="AJ24" i="96"/>
  <c r="AI24" i="96"/>
  <c r="AB24" i="96"/>
  <c r="Z24" i="96"/>
  <c r="Y24" i="96"/>
  <c r="R24" i="96"/>
  <c r="P24" i="96"/>
  <c r="O24" i="96"/>
  <c r="H24" i="96"/>
  <c r="C24" i="96"/>
  <c r="DB23" i="96"/>
  <c r="DA23" i="96"/>
  <c r="CT23" i="96"/>
  <c r="CR23" i="96"/>
  <c r="CQ23" i="96"/>
  <c r="CJ23" i="96"/>
  <c r="CH23" i="96"/>
  <c r="CG23" i="96"/>
  <c r="BZ23" i="96"/>
  <c r="BX23" i="96"/>
  <c r="BW23" i="96"/>
  <c r="BP23" i="96"/>
  <c r="BN23" i="96"/>
  <c r="BM23" i="96"/>
  <c r="BF23" i="96"/>
  <c r="BD23" i="96"/>
  <c r="BC23" i="96"/>
  <c r="AV23" i="96"/>
  <c r="AT23" i="96"/>
  <c r="AS23" i="96"/>
  <c r="AL23" i="96"/>
  <c r="AJ23" i="96"/>
  <c r="AI23" i="96"/>
  <c r="AB23" i="96"/>
  <c r="Z23" i="96"/>
  <c r="Y23" i="96"/>
  <c r="R23" i="96"/>
  <c r="P23" i="96"/>
  <c r="O23" i="96"/>
  <c r="H23" i="96"/>
  <c r="C23" i="96"/>
  <c r="DB22" i="96"/>
  <c r="DA22" i="96"/>
  <c r="CT22" i="96"/>
  <c r="CR22" i="96"/>
  <c r="CQ22" i="96"/>
  <c r="CJ22" i="96"/>
  <c r="CH22" i="96"/>
  <c r="CG22" i="96"/>
  <c r="BZ22" i="96"/>
  <c r="BX22" i="96"/>
  <c r="BW22" i="96"/>
  <c r="BP22" i="96"/>
  <c r="BN22" i="96"/>
  <c r="BM22" i="96"/>
  <c r="BF22" i="96"/>
  <c r="BD22" i="96"/>
  <c r="BC22" i="96"/>
  <c r="AV22" i="96"/>
  <c r="AT22" i="96"/>
  <c r="AS22" i="96"/>
  <c r="AL22" i="96"/>
  <c r="AJ22" i="96"/>
  <c r="AI22" i="96"/>
  <c r="AB22" i="96"/>
  <c r="Z22" i="96"/>
  <c r="Y22" i="96"/>
  <c r="R22" i="96"/>
  <c r="P22" i="96"/>
  <c r="O22" i="96"/>
  <c r="H22" i="96"/>
  <c r="C22" i="96"/>
  <c r="DB21" i="96"/>
  <c r="DA21" i="96"/>
  <c r="CT21" i="96"/>
  <c r="CR21" i="96"/>
  <c r="CQ21" i="96"/>
  <c r="CJ21" i="96"/>
  <c r="CH21" i="96"/>
  <c r="CG21" i="96"/>
  <c r="BZ21" i="96"/>
  <c r="BX21" i="96"/>
  <c r="BW21" i="96"/>
  <c r="BP21" i="96"/>
  <c r="BN21" i="96"/>
  <c r="BM21" i="96"/>
  <c r="BF21" i="96"/>
  <c r="BD21" i="96"/>
  <c r="BC21" i="96"/>
  <c r="AV21" i="96"/>
  <c r="AT21" i="96"/>
  <c r="AS21" i="96"/>
  <c r="AL21" i="96"/>
  <c r="AJ21" i="96"/>
  <c r="AI21" i="96"/>
  <c r="AB21" i="96"/>
  <c r="Z21" i="96"/>
  <c r="Y21" i="96"/>
  <c r="R21" i="96"/>
  <c r="P21" i="96"/>
  <c r="O21" i="96"/>
  <c r="H21" i="96"/>
  <c r="C21" i="96"/>
  <c r="B21" i="96"/>
  <c r="DB20" i="96"/>
  <c r="DA20" i="96"/>
  <c r="CT20" i="96"/>
  <c r="CR20" i="96"/>
  <c r="CQ20" i="96"/>
  <c r="CJ20" i="96"/>
  <c r="CH20" i="96"/>
  <c r="CG20" i="96"/>
  <c r="BZ20" i="96"/>
  <c r="BX20" i="96"/>
  <c r="BW20" i="96"/>
  <c r="BP20" i="96"/>
  <c r="BN20" i="96"/>
  <c r="BM20" i="96"/>
  <c r="BF20" i="96"/>
  <c r="BD20" i="96"/>
  <c r="BC20" i="96"/>
  <c r="AV20" i="96"/>
  <c r="AT20" i="96"/>
  <c r="AS20" i="96"/>
  <c r="AL20" i="96"/>
  <c r="AJ20" i="96"/>
  <c r="AI20" i="96"/>
  <c r="AB20" i="96"/>
  <c r="Z20" i="96"/>
  <c r="Y20" i="96"/>
  <c r="R20" i="96"/>
  <c r="P20" i="96"/>
  <c r="O20" i="96"/>
  <c r="H20" i="96"/>
  <c r="C20" i="96"/>
  <c r="DB19" i="96"/>
  <c r="DA19" i="96"/>
  <c r="CT19" i="96"/>
  <c r="CR19" i="96"/>
  <c r="CQ19" i="96"/>
  <c r="CJ19" i="96"/>
  <c r="CH19" i="96"/>
  <c r="CG19" i="96"/>
  <c r="BZ19" i="96"/>
  <c r="BX19" i="96"/>
  <c r="BW19" i="96"/>
  <c r="BP19" i="96"/>
  <c r="BN19" i="96"/>
  <c r="BM19" i="96"/>
  <c r="BF19" i="96"/>
  <c r="BD19" i="96"/>
  <c r="BC19" i="96"/>
  <c r="AV19" i="96"/>
  <c r="AT19" i="96"/>
  <c r="AS19" i="96"/>
  <c r="AL19" i="96"/>
  <c r="AJ19" i="96"/>
  <c r="AI19" i="96"/>
  <c r="AB19" i="96"/>
  <c r="Z19" i="96"/>
  <c r="Y19" i="96"/>
  <c r="R19" i="96"/>
  <c r="P19" i="96"/>
  <c r="O19" i="96"/>
  <c r="H19" i="96"/>
  <c r="C19" i="96"/>
  <c r="B16" i="96"/>
  <c r="DB14" i="96"/>
  <c r="DA14" i="96"/>
  <c r="CT14" i="96"/>
  <c r="CR14" i="96"/>
  <c r="CQ14" i="96"/>
  <c r="CJ14" i="96"/>
  <c r="CH14" i="96"/>
  <c r="CG14" i="96"/>
  <c r="BZ14" i="96"/>
  <c r="BX14" i="96"/>
  <c r="BW14" i="96"/>
  <c r="BP14" i="96"/>
  <c r="BN14" i="96"/>
  <c r="BM14" i="96"/>
  <c r="BF14" i="96"/>
  <c r="BD14" i="96"/>
  <c r="BC14" i="96"/>
  <c r="AV14" i="96"/>
  <c r="AT14" i="96"/>
  <c r="AS14" i="96"/>
  <c r="AL14" i="96"/>
  <c r="AJ14" i="96"/>
  <c r="AI14" i="96"/>
  <c r="AB14" i="96"/>
  <c r="Z14" i="96"/>
  <c r="Y14" i="96"/>
  <c r="R14" i="96"/>
  <c r="P14" i="96"/>
  <c r="O14" i="96"/>
  <c r="H14" i="96"/>
  <c r="C14" i="96"/>
  <c r="DB13" i="96"/>
  <c r="DA13" i="96"/>
  <c r="CT13" i="96"/>
  <c r="CR13" i="96"/>
  <c r="CQ13" i="96"/>
  <c r="CJ13" i="96"/>
  <c r="CH13" i="96"/>
  <c r="CG13" i="96"/>
  <c r="BZ13" i="96"/>
  <c r="BX13" i="96"/>
  <c r="BW13" i="96"/>
  <c r="BP13" i="96"/>
  <c r="BN13" i="96"/>
  <c r="BM13" i="96"/>
  <c r="BF13" i="96"/>
  <c r="BD13" i="96"/>
  <c r="BC13" i="96"/>
  <c r="AV13" i="96"/>
  <c r="AT13" i="96"/>
  <c r="AS13" i="96"/>
  <c r="AL13" i="96"/>
  <c r="AJ13" i="96"/>
  <c r="AI13" i="96"/>
  <c r="AB13" i="96"/>
  <c r="Z13" i="96"/>
  <c r="Y13" i="96"/>
  <c r="R13" i="96"/>
  <c r="P13" i="96"/>
  <c r="O13" i="96"/>
  <c r="H13" i="96"/>
  <c r="C13" i="96"/>
  <c r="DB12" i="96"/>
  <c r="DA12" i="96"/>
  <c r="CT12" i="96"/>
  <c r="CR12" i="96"/>
  <c r="CQ12" i="96"/>
  <c r="CJ12" i="96"/>
  <c r="CH12" i="96"/>
  <c r="CG12" i="96"/>
  <c r="BZ12" i="96"/>
  <c r="BX12" i="96"/>
  <c r="BW12" i="96"/>
  <c r="BP12" i="96"/>
  <c r="BN12" i="96"/>
  <c r="BM12" i="96"/>
  <c r="BF12" i="96"/>
  <c r="BD12" i="96"/>
  <c r="BC12" i="96"/>
  <c r="AV12" i="96"/>
  <c r="AT12" i="96"/>
  <c r="AS12" i="96"/>
  <c r="AL12" i="96"/>
  <c r="AJ12" i="96"/>
  <c r="AI12" i="96"/>
  <c r="AB12" i="96"/>
  <c r="Z12" i="96"/>
  <c r="Y12" i="96"/>
  <c r="R12" i="96"/>
  <c r="P12" i="96"/>
  <c r="O12" i="96"/>
  <c r="H12" i="96"/>
  <c r="C12" i="96"/>
  <c r="DB11" i="96"/>
  <c r="DA11" i="96"/>
  <c r="CT11" i="96"/>
  <c r="CR11" i="96"/>
  <c r="CQ11" i="96"/>
  <c r="CJ11" i="96"/>
  <c r="CH11" i="96"/>
  <c r="CG11" i="96"/>
  <c r="BZ11" i="96"/>
  <c r="BX11" i="96"/>
  <c r="BW11" i="96"/>
  <c r="BP11" i="96"/>
  <c r="BN11" i="96"/>
  <c r="BM11" i="96"/>
  <c r="BF11" i="96"/>
  <c r="BD11" i="96"/>
  <c r="BC11" i="96"/>
  <c r="AV11" i="96"/>
  <c r="AT11" i="96"/>
  <c r="AS11" i="96"/>
  <c r="AL11" i="96"/>
  <c r="AJ11" i="96"/>
  <c r="AI11" i="96"/>
  <c r="AB11" i="96"/>
  <c r="Z11" i="96"/>
  <c r="Y11" i="96"/>
  <c r="R11" i="96"/>
  <c r="P11" i="96"/>
  <c r="O11" i="96"/>
  <c r="H11" i="96"/>
  <c r="C11" i="96"/>
  <c r="DB10" i="96"/>
  <c r="DA10" i="96"/>
  <c r="CT10" i="96"/>
  <c r="CR10" i="96"/>
  <c r="CQ10" i="96"/>
  <c r="CJ10" i="96"/>
  <c r="CH10" i="96"/>
  <c r="CG10" i="96"/>
  <c r="BZ10" i="96"/>
  <c r="BX10" i="96"/>
  <c r="BW10" i="96"/>
  <c r="BP10" i="96"/>
  <c r="BN10" i="96"/>
  <c r="BM10" i="96"/>
  <c r="BF10" i="96"/>
  <c r="BD10" i="96"/>
  <c r="BC10" i="96"/>
  <c r="AV10" i="96"/>
  <c r="AT10" i="96"/>
  <c r="AS10" i="96"/>
  <c r="AL10" i="96"/>
  <c r="AJ10" i="96"/>
  <c r="AI10" i="96"/>
  <c r="AB10" i="96"/>
  <c r="Z10" i="96"/>
  <c r="Y10" i="96"/>
  <c r="R10" i="96"/>
  <c r="P10" i="96"/>
  <c r="O10" i="96"/>
  <c r="H10" i="96"/>
  <c r="C10" i="96"/>
  <c r="DB9" i="96"/>
  <c r="DA9" i="96"/>
  <c r="CT9" i="96"/>
  <c r="CR9" i="96"/>
  <c r="CQ9" i="96"/>
  <c r="CJ9" i="96"/>
  <c r="CH9" i="96"/>
  <c r="CG9" i="96"/>
  <c r="BZ9" i="96"/>
  <c r="BX9" i="96"/>
  <c r="BW9" i="96"/>
  <c r="BP9" i="96"/>
  <c r="BN9" i="96"/>
  <c r="BM9" i="96"/>
  <c r="BF9" i="96"/>
  <c r="BD9" i="96"/>
  <c r="BC9" i="96"/>
  <c r="AV9" i="96"/>
  <c r="AT9" i="96"/>
  <c r="AS9" i="96"/>
  <c r="AL9" i="96"/>
  <c r="AJ9" i="96"/>
  <c r="AI9" i="96"/>
  <c r="AB9" i="96"/>
  <c r="Z9" i="96"/>
  <c r="Y9" i="96"/>
  <c r="R9" i="96"/>
  <c r="P9" i="96"/>
  <c r="O9" i="96"/>
  <c r="H9" i="96"/>
  <c r="C9" i="96"/>
  <c r="DB8" i="96"/>
  <c r="DA8" i="96"/>
  <c r="CT8" i="96"/>
  <c r="CR8" i="96"/>
  <c r="CQ8" i="96"/>
  <c r="CJ8" i="96"/>
  <c r="CH8" i="96"/>
  <c r="CG8" i="96"/>
  <c r="BZ8" i="96"/>
  <c r="BX8" i="96"/>
  <c r="BW8" i="96"/>
  <c r="BP8" i="96"/>
  <c r="BN8" i="96"/>
  <c r="BM8" i="96"/>
  <c r="BF8" i="96"/>
  <c r="BD8" i="96"/>
  <c r="BC8" i="96"/>
  <c r="AV8" i="96"/>
  <c r="AT8" i="96"/>
  <c r="AS8" i="96"/>
  <c r="AL8" i="96"/>
  <c r="AJ8" i="96"/>
  <c r="AI8" i="96"/>
  <c r="AB8" i="96"/>
  <c r="Z8" i="96"/>
  <c r="Y8" i="96"/>
  <c r="R8" i="96"/>
  <c r="P8" i="96"/>
  <c r="O8" i="96"/>
  <c r="H8" i="96"/>
  <c r="C8" i="96"/>
  <c r="DB7" i="96"/>
  <c r="DA7" i="96"/>
  <c r="CT7" i="96"/>
  <c r="CR7" i="96"/>
  <c r="CQ7" i="96"/>
  <c r="CJ7" i="96"/>
  <c r="CH7" i="96"/>
  <c r="CG7" i="96"/>
  <c r="BZ7" i="96"/>
  <c r="BX7" i="96"/>
  <c r="BW7" i="96"/>
  <c r="BP7" i="96"/>
  <c r="BN7" i="96"/>
  <c r="BM7" i="96"/>
  <c r="BF7" i="96"/>
  <c r="BD7" i="96"/>
  <c r="BC7" i="96"/>
  <c r="AV7" i="96"/>
  <c r="AT7" i="96"/>
  <c r="AS7" i="96"/>
  <c r="AL7" i="96"/>
  <c r="AJ7" i="96"/>
  <c r="AI7" i="96"/>
  <c r="AB7" i="96"/>
  <c r="Z7" i="96"/>
  <c r="Y7" i="96"/>
  <c r="R7" i="96"/>
  <c r="P7" i="96"/>
  <c r="O7" i="96"/>
  <c r="H7" i="96"/>
  <c r="C7" i="96"/>
  <c r="DB6" i="96"/>
  <c r="DA6" i="96"/>
  <c r="CT6" i="96"/>
  <c r="CR6" i="96"/>
  <c r="CQ6" i="96"/>
  <c r="CJ6" i="96"/>
  <c r="CH6" i="96"/>
  <c r="CG6" i="96"/>
  <c r="BZ6" i="96"/>
  <c r="BX6" i="96"/>
  <c r="BW6" i="96"/>
  <c r="BP6" i="96"/>
  <c r="BN6" i="96"/>
  <c r="BM6" i="96"/>
  <c r="BF6" i="96"/>
  <c r="BD6" i="96"/>
  <c r="BC6" i="96"/>
  <c r="AV6" i="96"/>
  <c r="AT6" i="96"/>
  <c r="AS6" i="96"/>
  <c r="AL6" i="96"/>
  <c r="AJ6" i="96"/>
  <c r="AI6" i="96"/>
  <c r="AB6" i="96"/>
  <c r="Z6" i="96"/>
  <c r="Y6" i="96"/>
  <c r="R6" i="96"/>
  <c r="P6" i="96"/>
  <c r="O6" i="96"/>
  <c r="H6" i="96"/>
  <c r="C6" i="96"/>
  <c r="DB5" i="96"/>
  <c r="DA5" i="96"/>
  <c r="CT5" i="96"/>
  <c r="CR5" i="96"/>
  <c r="CQ5" i="96"/>
  <c r="CJ5" i="96"/>
  <c r="CH5" i="96"/>
  <c r="CG5" i="96"/>
  <c r="BZ5" i="96"/>
  <c r="BX5" i="96"/>
  <c r="BW5" i="96"/>
  <c r="BP5" i="96"/>
  <c r="BN5" i="96"/>
  <c r="BM5" i="96"/>
  <c r="BF5" i="96"/>
  <c r="BD5" i="96"/>
  <c r="BC5" i="96"/>
  <c r="AV5" i="96"/>
  <c r="AT5" i="96"/>
  <c r="AS5" i="96"/>
  <c r="AL5" i="96"/>
  <c r="AJ5" i="96"/>
  <c r="AI5" i="96"/>
  <c r="AB5" i="96"/>
  <c r="Z5" i="96"/>
  <c r="Y5" i="96"/>
  <c r="R5" i="96"/>
  <c r="P5" i="96"/>
  <c r="O5" i="96"/>
  <c r="H5" i="96"/>
  <c r="C5" i="96"/>
  <c r="B2" i="96"/>
  <c r="DB28" i="95"/>
  <c r="DA28" i="95"/>
  <c r="CT28" i="95"/>
  <c r="CR28" i="95"/>
  <c r="CQ28" i="95"/>
  <c r="CJ28" i="95"/>
  <c r="CH28" i="95"/>
  <c r="CG28" i="95"/>
  <c r="BZ28" i="95"/>
  <c r="BX28" i="95"/>
  <c r="BW28" i="95"/>
  <c r="BP28" i="95"/>
  <c r="BN28" i="95"/>
  <c r="BM28" i="95"/>
  <c r="BF28" i="95"/>
  <c r="BD28" i="95"/>
  <c r="BC28" i="95"/>
  <c r="AV28" i="95"/>
  <c r="AT28" i="95"/>
  <c r="AS28" i="95"/>
  <c r="AL28" i="95"/>
  <c r="AJ28" i="95"/>
  <c r="AI28" i="95"/>
  <c r="AB28" i="95"/>
  <c r="Z28" i="95"/>
  <c r="Y28" i="95"/>
  <c r="R28" i="95"/>
  <c r="P28" i="95"/>
  <c r="O28" i="95"/>
  <c r="H28" i="95"/>
  <c r="C28" i="95"/>
  <c r="DB27" i="95"/>
  <c r="DA27" i="95"/>
  <c r="CT27" i="95"/>
  <c r="CR27" i="95"/>
  <c r="CQ27" i="95"/>
  <c r="CJ27" i="95"/>
  <c r="CH27" i="95"/>
  <c r="CG27" i="95"/>
  <c r="BZ27" i="95"/>
  <c r="BX27" i="95"/>
  <c r="BW27" i="95"/>
  <c r="BP27" i="95"/>
  <c r="BN27" i="95"/>
  <c r="BM27" i="95"/>
  <c r="BF27" i="95"/>
  <c r="BD27" i="95"/>
  <c r="BC27" i="95"/>
  <c r="AV27" i="95"/>
  <c r="AT27" i="95"/>
  <c r="AS27" i="95"/>
  <c r="AL27" i="95"/>
  <c r="AJ27" i="95"/>
  <c r="AI27" i="95"/>
  <c r="AB27" i="95"/>
  <c r="Z27" i="95"/>
  <c r="Y27" i="95"/>
  <c r="R27" i="95"/>
  <c r="P27" i="95"/>
  <c r="O27" i="95"/>
  <c r="H27" i="95"/>
  <c r="C27" i="95"/>
  <c r="DB26" i="95"/>
  <c r="DA26" i="95"/>
  <c r="CT26" i="95"/>
  <c r="CR26" i="95"/>
  <c r="CQ26" i="95"/>
  <c r="CJ26" i="95"/>
  <c r="CH26" i="95"/>
  <c r="CG26" i="95"/>
  <c r="BZ26" i="95"/>
  <c r="BX26" i="95"/>
  <c r="BW26" i="95"/>
  <c r="BP26" i="95"/>
  <c r="BN26" i="95"/>
  <c r="BM26" i="95"/>
  <c r="BF26" i="95"/>
  <c r="BD26" i="95"/>
  <c r="BC26" i="95"/>
  <c r="AV26" i="95"/>
  <c r="AT26" i="95"/>
  <c r="AS26" i="95"/>
  <c r="AL26" i="95"/>
  <c r="AJ26" i="95"/>
  <c r="AI26" i="95"/>
  <c r="AB26" i="95"/>
  <c r="Z26" i="95"/>
  <c r="Y26" i="95"/>
  <c r="R26" i="95"/>
  <c r="P26" i="95"/>
  <c r="O26" i="95"/>
  <c r="H26" i="95"/>
  <c r="C26" i="95"/>
  <c r="DB25" i="95"/>
  <c r="DA25" i="95"/>
  <c r="CT25" i="95"/>
  <c r="CR25" i="95"/>
  <c r="CQ25" i="95"/>
  <c r="CJ25" i="95"/>
  <c r="CH25" i="95"/>
  <c r="CG25" i="95"/>
  <c r="BZ25" i="95"/>
  <c r="BX25" i="95"/>
  <c r="BW25" i="95"/>
  <c r="BP25" i="95"/>
  <c r="BN25" i="95"/>
  <c r="BM25" i="95"/>
  <c r="BF25" i="95"/>
  <c r="BD25" i="95"/>
  <c r="BC25" i="95"/>
  <c r="AV25" i="95"/>
  <c r="AT25" i="95"/>
  <c r="AS25" i="95"/>
  <c r="AL25" i="95"/>
  <c r="AJ25" i="95"/>
  <c r="AI25" i="95"/>
  <c r="AB25" i="95"/>
  <c r="Z25" i="95"/>
  <c r="Y25" i="95"/>
  <c r="R25" i="95"/>
  <c r="P25" i="95"/>
  <c r="O25" i="95"/>
  <c r="H25" i="95"/>
  <c r="C25" i="95"/>
  <c r="DB24" i="95"/>
  <c r="DA24" i="95"/>
  <c r="CT24" i="95"/>
  <c r="CR24" i="95"/>
  <c r="CQ24" i="95"/>
  <c r="CJ24" i="95"/>
  <c r="CH24" i="95"/>
  <c r="CG24" i="95"/>
  <c r="BZ24" i="95"/>
  <c r="BX24" i="95"/>
  <c r="BW24" i="95"/>
  <c r="BP24" i="95"/>
  <c r="BN24" i="95"/>
  <c r="BM24" i="95"/>
  <c r="BF24" i="95"/>
  <c r="BD24" i="95"/>
  <c r="BC24" i="95"/>
  <c r="AV24" i="95"/>
  <c r="AT24" i="95"/>
  <c r="AS24" i="95"/>
  <c r="AL24" i="95"/>
  <c r="AJ24" i="95"/>
  <c r="AI24" i="95"/>
  <c r="AB24" i="95"/>
  <c r="Z24" i="95"/>
  <c r="Y24" i="95"/>
  <c r="R24" i="95"/>
  <c r="P24" i="95"/>
  <c r="O24" i="95"/>
  <c r="H24" i="95"/>
  <c r="C24" i="95"/>
  <c r="DB23" i="95"/>
  <c r="DA23" i="95"/>
  <c r="CT23" i="95"/>
  <c r="CR23" i="95"/>
  <c r="CQ23" i="95"/>
  <c r="CJ23" i="95"/>
  <c r="CH23" i="95"/>
  <c r="CG23" i="95"/>
  <c r="BZ23" i="95"/>
  <c r="BX23" i="95"/>
  <c r="BW23" i="95"/>
  <c r="BP23" i="95"/>
  <c r="BN23" i="95"/>
  <c r="BM23" i="95"/>
  <c r="BF23" i="95"/>
  <c r="BD23" i="95"/>
  <c r="BC23" i="95"/>
  <c r="AV23" i="95"/>
  <c r="AT23" i="95"/>
  <c r="AS23" i="95"/>
  <c r="AL23" i="95"/>
  <c r="AJ23" i="95"/>
  <c r="AI23" i="95"/>
  <c r="AB23" i="95"/>
  <c r="Z23" i="95"/>
  <c r="Y23" i="95"/>
  <c r="R23" i="95"/>
  <c r="P23" i="95"/>
  <c r="O23" i="95"/>
  <c r="H23" i="95"/>
  <c r="C23" i="95"/>
  <c r="DB22" i="95"/>
  <c r="DA22" i="95"/>
  <c r="CT22" i="95"/>
  <c r="CR22" i="95"/>
  <c r="CQ22" i="95"/>
  <c r="CJ22" i="95"/>
  <c r="CH22" i="95"/>
  <c r="CG22" i="95"/>
  <c r="BZ22" i="95"/>
  <c r="BX22" i="95"/>
  <c r="BW22" i="95"/>
  <c r="BP22" i="95"/>
  <c r="BN22" i="95"/>
  <c r="BM22" i="95"/>
  <c r="BF22" i="95"/>
  <c r="BD22" i="95"/>
  <c r="BC22" i="95"/>
  <c r="AV22" i="95"/>
  <c r="AT22" i="95"/>
  <c r="AS22" i="95"/>
  <c r="AL22" i="95"/>
  <c r="AJ22" i="95"/>
  <c r="AI22" i="95"/>
  <c r="AB22" i="95"/>
  <c r="Z22" i="95"/>
  <c r="Y22" i="95"/>
  <c r="R22" i="95"/>
  <c r="P22" i="95"/>
  <c r="O22" i="95"/>
  <c r="H22" i="95"/>
  <c r="C22" i="95"/>
  <c r="DB21" i="95"/>
  <c r="DA21" i="95"/>
  <c r="CT21" i="95"/>
  <c r="CR21" i="95"/>
  <c r="CQ21" i="95"/>
  <c r="CJ21" i="95"/>
  <c r="CH21" i="95"/>
  <c r="CG21" i="95"/>
  <c r="BZ21" i="95"/>
  <c r="BX21" i="95"/>
  <c r="BW21" i="95"/>
  <c r="BP21" i="95"/>
  <c r="BN21" i="95"/>
  <c r="BM21" i="95"/>
  <c r="BF21" i="95"/>
  <c r="BD21" i="95"/>
  <c r="BC21" i="95"/>
  <c r="AV21" i="95"/>
  <c r="AT21" i="95"/>
  <c r="AS21" i="95"/>
  <c r="AL21" i="95"/>
  <c r="AJ21" i="95"/>
  <c r="AI21" i="95"/>
  <c r="AB21" i="95"/>
  <c r="Z21" i="95"/>
  <c r="Y21" i="95"/>
  <c r="R21" i="95"/>
  <c r="P21" i="95"/>
  <c r="O21" i="95"/>
  <c r="H21" i="95"/>
  <c r="C21" i="95"/>
  <c r="DB20" i="95"/>
  <c r="DA20" i="95"/>
  <c r="CT20" i="95"/>
  <c r="CR20" i="95"/>
  <c r="CQ20" i="95"/>
  <c r="CJ20" i="95"/>
  <c r="CH20" i="95"/>
  <c r="CG20" i="95"/>
  <c r="BZ20" i="95"/>
  <c r="BX20" i="95"/>
  <c r="BW20" i="95"/>
  <c r="BP20" i="95"/>
  <c r="BN20" i="95"/>
  <c r="BM20" i="95"/>
  <c r="BF20" i="95"/>
  <c r="BD20" i="95"/>
  <c r="BC20" i="95"/>
  <c r="AV20" i="95"/>
  <c r="AT20" i="95"/>
  <c r="AS20" i="95"/>
  <c r="AL20" i="95"/>
  <c r="AJ20" i="95"/>
  <c r="AI20" i="95"/>
  <c r="AB20" i="95"/>
  <c r="Z20" i="95"/>
  <c r="Y20" i="95"/>
  <c r="R20" i="95"/>
  <c r="P20" i="95"/>
  <c r="O20" i="95"/>
  <c r="H20" i="95"/>
  <c r="C20" i="95"/>
  <c r="DB19" i="95"/>
  <c r="DA19" i="95"/>
  <c r="CT19" i="95"/>
  <c r="CR19" i="95"/>
  <c r="CQ19" i="95"/>
  <c r="CJ19" i="95"/>
  <c r="CH19" i="95"/>
  <c r="CG19" i="95"/>
  <c r="BZ19" i="95"/>
  <c r="BX19" i="95"/>
  <c r="BW19" i="95"/>
  <c r="BP19" i="95"/>
  <c r="BN19" i="95"/>
  <c r="BM19" i="95"/>
  <c r="BF19" i="95"/>
  <c r="BD19" i="95"/>
  <c r="BC19" i="95"/>
  <c r="AV19" i="95"/>
  <c r="AT19" i="95"/>
  <c r="AS19" i="95"/>
  <c r="AL19" i="95"/>
  <c r="AJ19" i="95"/>
  <c r="AI19" i="95"/>
  <c r="AB19" i="95"/>
  <c r="Z19" i="95"/>
  <c r="Y19" i="95"/>
  <c r="R19" i="95"/>
  <c r="P19" i="95"/>
  <c r="O19" i="95"/>
  <c r="H19" i="95"/>
  <c r="C19" i="95"/>
  <c r="B16" i="95"/>
  <c r="DB14" i="95"/>
  <c r="DA14" i="95"/>
  <c r="CT14" i="95"/>
  <c r="CR14" i="95"/>
  <c r="CQ14" i="95"/>
  <c r="CJ14" i="95"/>
  <c r="CH14" i="95"/>
  <c r="CG14" i="95"/>
  <c r="BZ14" i="95"/>
  <c r="BX14" i="95"/>
  <c r="BW14" i="95"/>
  <c r="BP14" i="95"/>
  <c r="BN14" i="95"/>
  <c r="BM14" i="95"/>
  <c r="BF14" i="95"/>
  <c r="BD14" i="95"/>
  <c r="BC14" i="95"/>
  <c r="AV14" i="95"/>
  <c r="AT14" i="95"/>
  <c r="AS14" i="95"/>
  <c r="AL14" i="95"/>
  <c r="AJ14" i="95"/>
  <c r="AI14" i="95"/>
  <c r="AB14" i="95"/>
  <c r="Z14" i="95"/>
  <c r="Y14" i="95"/>
  <c r="R14" i="95"/>
  <c r="P14" i="95"/>
  <c r="O14" i="95"/>
  <c r="H14" i="95"/>
  <c r="C14" i="95"/>
  <c r="DB13" i="95"/>
  <c r="DA13" i="95"/>
  <c r="CT13" i="95"/>
  <c r="CR13" i="95"/>
  <c r="CQ13" i="95"/>
  <c r="CJ13" i="95"/>
  <c r="CH13" i="95"/>
  <c r="CG13" i="95"/>
  <c r="BZ13" i="95"/>
  <c r="BX13" i="95"/>
  <c r="BW13" i="95"/>
  <c r="BP13" i="95"/>
  <c r="BN13" i="95"/>
  <c r="BM13" i="95"/>
  <c r="BF13" i="95"/>
  <c r="BD13" i="95"/>
  <c r="BC13" i="95"/>
  <c r="AV13" i="95"/>
  <c r="AT13" i="95"/>
  <c r="AS13" i="95"/>
  <c r="AL13" i="95"/>
  <c r="AJ13" i="95"/>
  <c r="AI13" i="95"/>
  <c r="AB13" i="95"/>
  <c r="Z13" i="95"/>
  <c r="Y13" i="95"/>
  <c r="R13" i="95"/>
  <c r="P13" i="95"/>
  <c r="O13" i="95"/>
  <c r="H13" i="95"/>
  <c r="C13" i="95"/>
  <c r="DB12" i="95"/>
  <c r="DA12" i="95"/>
  <c r="CT12" i="95"/>
  <c r="CR12" i="95"/>
  <c r="CQ12" i="95"/>
  <c r="CJ12" i="95"/>
  <c r="CH12" i="95"/>
  <c r="CG12" i="95"/>
  <c r="BZ12" i="95"/>
  <c r="BX12" i="95"/>
  <c r="BW12" i="95"/>
  <c r="BP12" i="95"/>
  <c r="BN12" i="95"/>
  <c r="BM12" i="95"/>
  <c r="BF12" i="95"/>
  <c r="BD12" i="95"/>
  <c r="BC12" i="95"/>
  <c r="AV12" i="95"/>
  <c r="AT12" i="95"/>
  <c r="AS12" i="95"/>
  <c r="AL12" i="95"/>
  <c r="AJ12" i="95"/>
  <c r="AI12" i="95"/>
  <c r="AB12" i="95"/>
  <c r="Z12" i="95"/>
  <c r="Y12" i="95"/>
  <c r="R12" i="95"/>
  <c r="P12" i="95"/>
  <c r="O12" i="95"/>
  <c r="H12" i="95"/>
  <c r="C12" i="95"/>
  <c r="DB11" i="95"/>
  <c r="DA11" i="95"/>
  <c r="CT11" i="95"/>
  <c r="CR11" i="95"/>
  <c r="CQ11" i="95"/>
  <c r="CJ11" i="95"/>
  <c r="CH11" i="95"/>
  <c r="CG11" i="95"/>
  <c r="BZ11" i="95"/>
  <c r="BX11" i="95"/>
  <c r="BW11" i="95"/>
  <c r="BP11" i="95"/>
  <c r="BN11" i="95"/>
  <c r="BM11" i="95"/>
  <c r="BF11" i="95"/>
  <c r="BD11" i="95"/>
  <c r="BC11" i="95"/>
  <c r="AV11" i="95"/>
  <c r="AT11" i="95"/>
  <c r="AS11" i="95"/>
  <c r="AL11" i="95"/>
  <c r="AJ11" i="95"/>
  <c r="AI11" i="95"/>
  <c r="AB11" i="95"/>
  <c r="Z11" i="95"/>
  <c r="Y11" i="95"/>
  <c r="R11" i="95"/>
  <c r="P11" i="95"/>
  <c r="O11" i="95"/>
  <c r="H11" i="95"/>
  <c r="C11" i="95"/>
  <c r="DB10" i="95"/>
  <c r="DA10" i="95"/>
  <c r="CT10" i="95"/>
  <c r="CR10" i="95"/>
  <c r="CQ10" i="95"/>
  <c r="CJ10" i="95"/>
  <c r="CH10" i="95"/>
  <c r="CG10" i="95"/>
  <c r="BZ10" i="95"/>
  <c r="BX10" i="95"/>
  <c r="BW10" i="95"/>
  <c r="BP10" i="95"/>
  <c r="BN10" i="95"/>
  <c r="BM10" i="95"/>
  <c r="BF10" i="95"/>
  <c r="BD10" i="95"/>
  <c r="BC10" i="95"/>
  <c r="AV10" i="95"/>
  <c r="AT10" i="95"/>
  <c r="AS10" i="95"/>
  <c r="AL10" i="95"/>
  <c r="AJ10" i="95"/>
  <c r="AI10" i="95"/>
  <c r="AB10" i="95"/>
  <c r="Z10" i="95"/>
  <c r="Y10" i="95"/>
  <c r="R10" i="95"/>
  <c r="P10" i="95"/>
  <c r="O10" i="95"/>
  <c r="H10" i="95"/>
  <c r="C10" i="95"/>
  <c r="B10" i="95"/>
  <c r="DB9" i="95"/>
  <c r="DA9" i="95"/>
  <c r="CT9" i="95"/>
  <c r="CR9" i="95"/>
  <c r="CQ9" i="95"/>
  <c r="CJ9" i="95"/>
  <c r="CH9" i="95"/>
  <c r="CG9" i="95"/>
  <c r="BZ9" i="95"/>
  <c r="BX9" i="95"/>
  <c r="BW9" i="95"/>
  <c r="BP9" i="95"/>
  <c r="BN9" i="95"/>
  <c r="BM9" i="95"/>
  <c r="BF9" i="95"/>
  <c r="BD9" i="95"/>
  <c r="BC9" i="95"/>
  <c r="AV9" i="95"/>
  <c r="AT9" i="95"/>
  <c r="AS9" i="95"/>
  <c r="AL9" i="95"/>
  <c r="AJ9" i="95"/>
  <c r="AI9" i="95"/>
  <c r="AB9" i="95"/>
  <c r="Z9" i="95"/>
  <c r="Y9" i="95"/>
  <c r="R9" i="95"/>
  <c r="P9" i="95"/>
  <c r="O9" i="95"/>
  <c r="H9" i="95"/>
  <c r="C9" i="95"/>
  <c r="B9" i="95"/>
  <c r="DB8" i="95"/>
  <c r="DA8" i="95"/>
  <c r="CT8" i="95"/>
  <c r="CR8" i="95"/>
  <c r="CQ8" i="95"/>
  <c r="CJ8" i="95"/>
  <c r="CH8" i="95"/>
  <c r="CG8" i="95"/>
  <c r="BZ8" i="95"/>
  <c r="BX8" i="95"/>
  <c r="BW8" i="95"/>
  <c r="BP8" i="95"/>
  <c r="BN8" i="95"/>
  <c r="BM8" i="95"/>
  <c r="BF8" i="95"/>
  <c r="BD8" i="95"/>
  <c r="BC8" i="95"/>
  <c r="AV8" i="95"/>
  <c r="AT8" i="95"/>
  <c r="AS8" i="95"/>
  <c r="AL8" i="95"/>
  <c r="AJ8" i="95"/>
  <c r="AI8" i="95"/>
  <c r="AB8" i="95"/>
  <c r="Z8" i="95"/>
  <c r="Y8" i="95"/>
  <c r="R8" i="95"/>
  <c r="P8" i="95"/>
  <c r="O8" i="95"/>
  <c r="H8" i="95"/>
  <c r="C8" i="95"/>
  <c r="B8" i="95"/>
  <c r="DB7" i="95"/>
  <c r="DA7" i="95"/>
  <c r="CT7" i="95"/>
  <c r="CR7" i="95"/>
  <c r="CQ7" i="95"/>
  <c r="CJ7" i="95"/>
  <c r="CH7" i="95"/>
  <c r="CG7" i="95"/>
  <c r="BZ7" i="95"/>
  <c r="BX7" i="95"/>
  <c r="BW7" i="95"/>
  <c r="BP7" i="95"/>
  <c r="BN7" i="95"/>
  <c r="BM7" i="95"/>
  <c r="BF7" i="95"/>
  <c r="BD7" i="95"/>
  <c r="BC7" i="95"/>
  <c r="AV7" i="95"/>
  <c r="AT7" i="95"/>
  <c r="AS7" i="95"/>
  <c r="AL7" i="95"/>
  <c r="AJ7" i="95"/>
  <c r="AI7" i="95"/>
  <c r="AB7" i="95"/>
  <c r="Z7" i="95"/>
  <c r="Y7" i="95"/>
  <c r="R7" i="95"/>
  <c r="P7" i="95"/>
  <c r="O7" i="95"/>
  <c r="H7" i="95"/>
  <c r="C7" i="95"/>
  <c r="B7" i="95"/>
  <c r="DB6" i="95"/>
  <c r="DA6" i="95"/>
  <c r="CT6" i="95"/>
  <c r="CR6" i="95"/>
  <c r="CQ6" i="95"/>
  <c r="CJ6" i="95"/>
  <c r="CH6" i="95"/>
  <c r="CG6" i="95"/>
  <c r="BZ6" i="95"/>
  <c r="BX6" i="95"/>
  <c r="BW6" i="95"/>
  <c r="BP6" i="95"/>
  <c r="BN6" i="95"/>
  <c r="BM6" i="95"/>
  <c r="BF6" i="95"/>
  <c r="BD6" i="95"/>
  <c r="BC6" i="95"/>
  <c r="AV6" i="95"/>
  <c r="AT6" i="95"/>
  <c r="AS6" i="95"/>
  <c r="AL6" i="95"/>
  <c r="AJ6" i="95"/>
  <c r="AI6" i="95"/>
  <c r="AB6" i="95"/>
  <c r="Z6" i="95"/>
  <c r="Y6" i="95"/>
  <c r="R6" i="95"/>
  <c r="P6" i="95"/>
  <c r="O6" i="95"/>
  <c r="H6" i="95"/>
  <c r="C6" i="95"/>
  <c r="B6" i="95"/>
  <c r="DB5" i="95"/>
  <c r="DA5" i="95"/>
  <c r="CT5" i="95"/>
  <c r="CR5" i="95"/>
  <c r="CQ5" i="95"/>
  <c r="CJ5" i="95"/>
  <c r="CH5" i="95"/>
  <c r="CG5" i="95"/>
  <c r="BZ5" i="95"/>
  <c r="BX5" i="95"/>
  <c r="BW5" i="95"/>
  <c r="BP5" i="95"/>
  <c r="BN5" i="95"/>
  <c r="BM5" i="95"/>
  <c r="BF5" i="95"/>
  <c r="BD5" i="95"/>
  <c r="BC5" i="95"/>
  <c r="AV5" i="95"/>
  <c r="AT5" i="95"/>
  <c r="AS5" i="95"/>
  <c r="AL5" i="95"/>
  <c r="AJ5" i="95"/>
  <c r="AI5" i="95"/>
  <c r="AB5" i="95"/>
  <c r="Z5" i="95"/>
  <c r="Y5" i="95"/>
  <c r="R5" i="95"/>
  <c r="P5" i="95"/>
  <c r="O5" i="95"/>
  <c r="H5" i="95"/>
  <c r="C5" i="95"/>
  <c r="B5" i="95"/>
  <c r="B2" i="95"/>
  <c r="DB28" i="94"/>
  <c r="DA28" i="94"/>
  <c r="CT28" i="94"/>
  <c r="CR28" i="94"/>
  <c r="CQ28" i="94"/>
  <c r="CJ28" i="94"/>
  <c r="CH28" i="94"/>
  <c r="CG28" i="94"/>
  <c r="BZ28" i="94"/>
  <c r="BX28" i="94"/>
  <c r="BW28" i="94"/>
  <c r="BP28" i="94"/>
  <c r="BN28" i="94"/>
  <c r="BM28" i="94"/>
  <c r="BF28" i="94"/>
  <c r="BD28" i="94"/>
  <c r="BC28" i="94"/>
  <c r="AV28" i="94"/>
  <c r="AT28" i="94"/>
  <c r="AS28" i="94"/>
  <c r="AL28" i="94"/>
  <c r="AJ28" i="94"/>
  <c r="AI28" i="94"/>
  <c r="AB28" i="94"/>
  <c r="Z28" i="94"/>
  <c r="Y28" i="94"/>
  <c r="R28" i="94"/>
  <c r="P28" i="94"/>
  <c r="O28" i="94"/>
  <c r="H28" i="94"/>
  <c r="C28" i="94"/>
  <c r="DB27" i="94"/>
  <c r="DA27" i="94"/>
  <c r="CT27" i="94"/>
  <c r="CR27" i="94"/>
  <c r="CQ27" i="94"/>
  <c r="CJ27" i="94"/>
  <c r="CH27" i="94"/>
  <c r="CG27" i="94"/>
  <c r="BZ27" i="94"/>
  <c r="BX27" i="94"/>
  <c r="BW27" i="94"/>
  <c r="BP27" i="94"/>
  <c r="BN27" i="94"/>
  <c r="BM27" i="94"/>
  <c r="BF27" i="94"/>
  <c r="BD27" i="94"/>
  <c r="BC27" i="94"/>
  <c r="AV27" i="94"/>
  <c r="AT27" i="94"/>
  <c r="AS27" i="94"/>
  <c r="AL27" i="94"/>
  <c r="AJ27" i="94"/>
  <c r="AI27" i="94"/>
  <c r="AB27" i="94"/>
  <c r="Z27" i="94"/>
  <c r="Y27" i="94"/>
  <c r="R27" i="94"/>
  <c r="P27" i="94"/>
  <c r="O27" i="94"/>
  <c r="H27" i="94"/>
  <c r="C27" i="94"/>
  <c r="DB26" i="94"/>
  <c r="DA26" i="94"/>
  <c r="CT26" i="94"/>
  <c r="CR26" i="94"/>
  <c r="CQ26" i="94"/>
  <c r="CJ26" i="94"/>
  <c r="CH26" i="94"/>
  <c r="CG26" i="94"/>
  <c r="BZ26" i="94"/>
  <c r="BX26" i="94"/>
  <c r="BW26" i="94"/>
  <c r="BP26" i="94"/>
  <c r="BN26" i="94"/>
  <c r="BM26" i="94"/>
  <c r="BF26" i="94"/>
  <c r="BD26" i="94"/>
  <c r="BC26" i="94"/>
  <c r="AV26" i="94"/>
  <c r="AT26" i="94"/>
  <c r="AS26" i="94"/>
  <c r="AL26" i="94"/>
  <c r="AJ26" i="94"/>
  <c r="AI26" i="94"/>
  <c r="AB26" i="94"/>
  <c r="Z26" i="94"/>
  <c r="Y26" i="94"/>
  <c r="R26" i="94"/>
  <c r="P26" i="94"/>
  <c r="O26" i="94"/>
  <c r="H26" i="94"/>
  <c r="C26" i="94"/>
  <c r="DB25" i="94"/>
  <c r="DA25" i="94"/>
  <c r="CT25" i="94"/>
  <c r="CR25" i="94"/>
  <c r="CQ25" i="94"/>
  <c r="CJ25" i="94"/>
  <c r="CH25" i="94"/>
  <c r="CG25" i="94"/>
  <c r="BZ25" i="94"/>
  <c r="BX25" i="94"/>
  <c r="BW25" i="94"/>
  <c r="BP25" i="94"/>
  <c r="BN25" i="94"/>
  <c r="BM25" i="94"/>
  <c r="BF25" i="94"/>
  <c r="BD25" i="94"/>
  <c r="BC25" i="94"/>
  <c r="AV25" i="94"/>
  <c r="AT25" i="94"/>
  <c r="AS25" i="94"/>
  <c r="AL25" i="94"/>
  <c r="AJ25" i="94"/>
  <c r="AI25" i="94"/>
  <c r="AB25" i="94"/>
  <c r="Z25" i="94"/>
  <c r="Y25" i="94"/>
  <c r="R25" i="94"/>
  <c r="P25" i="94"/>
  <c r="O25" i="94"/>
  <c r="H25" i="94"/>
  <c r="C25" i="94"/>
  <c r="DB24" i="94"/>
  <c r="DA24" i="94"/>
  <c r="CT24" i="94"/>
  <c r="CR24" i="94"/>
  <c r="CQ24" i="94"/>
  <c r="CJ24" i="94"/>
  <c r="CH24" i="94"/>
  <c r="CG24" i="94"/>
  <c r="BZ24" i="94"/>
  <c r="BX24" i="94"/>
  <c r="BW24" i="94"/>
  <c r="BP24" i="94"/>
  <c r="BN24" i="94"/>
  <c r="BM24" i="94"/>
  <c r="BF24" i="94"/>
  <c r="BD24" i="94"/>
  <c r="BC24" i="94"/>
  <c r="AV24" i="94"/>
  <c r="AT24" i="94"/>
  <c r="AS24" i="94"/>
  <c r="AL24" i="94"/>
  <c r="AJ24" i="94"/>
  <c r="AI24" i="94"/>
  <c r="AB24" i="94"/>
  <c r="Z24" i="94"/>
  <c r="Y24" i="94"/>
  <c r="R24" i="94"/>
  <c r="P24" i="94"/>
  <c r="O24" i="94"/>
  <c r="H24" i="94"/>
  <c r="C24" i="94"/>
  <c r="DB23" i="94"/>
  <c r="DA23" i="94"/>
  <c r="CT23" i="94"/>
  <c r="CR23" i="94"/>
  <c r="CQ23" i="94"/>
  <c r="CJ23" i="94"/>
  <c r="CH23" i="94"/>
  <c r="CG23" i="94"/>
  <c r="BZ23" i="94"/>
  <c r="BX23" i="94"/>
  <c r="BW23" i="94"/>
  <c r="BP23" i="94"/>
  <c r="BN23" i="94"/>
  <c r="BM23" i="94"/>
  <c r="BF23" i="94"/>
  <c r="BD23" i="94"/>
  <c r="BC23" i="94"/>
  <c r="AV23" i="94"/>
  <c r="AT23" i="94"/>
  <c r="AS23" i="94"/>
  <c r="AL23" i="94"/>
  <c r="AJ23" i="94"/>
  <c r="AI23" i="94"/>
  <c r="AB23" i="94"/>
  <c r="Z23" i="94"/>
  <c r="Y23" i="94"/>
  <c r="R23" i="94"/>
  <c r="P23" i="94"/>
  <c r="O23" i="94"/>
  <c r="H23" i="94"/>
  <c r="C23" i="94"/>
  <c r="DB22" i="94"/>
  <c r="DA22" i="94"/>
  <c r="CT22" i="94"/>
  <c r="CR22" i="94"/>
  <c r="CQ22" i="94"/>
  <c r="CJ22" i="94"/>
  <c r="CH22" i="94"/>
  <c r="CG22" i="94"/>
  <c r="BZ22" i="94"/>
  <c r="BX22" i="94"/>
  <c r="BW22" i="94"/>
  <c r="BP22" i="94"/>
  <c r="BN22" i="94"/>
  <c r="BM22" i="94"/>
  <c r="BF22" i="94"/>
  <c r="BD22" i="94"/>
  <c r="BC22" i="94"/>
  <c r="AV22" i="94"/>
  <c r="AT22" i="94"/>
  <c r="AS22" i="94"/>
  <c r="AL22" i="94"/>
  <c r="AJ22" i="94"/>
  <c r="AI22" i="94"/>
  <c r="AB22" i="94"/>
  <c r="Z22" i="94"/>
  <c r="Y22" i="94"/>
  <c r="R22" i="94"/>
  <c r="P22" i="94"/>
  <c r="O22" i="94"/>
  <c r="H22" i="94"/>
  <c r="C22" i="94"/>
  <c r="DB21" i="94"/>
  <c r="DA21" i="94"/>
  <c r="CT21" i="94"/>
  <c r="CR21" i="94"/>
  <c r="CQ21" i="94"/>
  <c r="CJ21" i="94"/>
  <c r="CH21" i="94"/>
  <c r="CG21" i="94"/>
  <c r="BZ21" i="94"/>
  <c r="BX21" i="94"/>
  <c r="BW21" i="94"/>
  <c r="BP21" i="94"/>
  <c r="BN21" i="94"/>
  <c r="BM21" i="94"/>
  <c r="BF21" i="94"/>
  <c r="BD21" i="94"/>
  <c r="BC21" i="94"/>
  <c r="AV21" i="94"/>
  <c r="AT21" i="94"/>
  <c r="AS21" i="94"/>
  <c r="AL21" i="94"/>
  <c r="AJ21" i="94"/>
  <c r="AI21" i="94"/>
  <c r="AB21" i="94"/>
  <c r="Z21" i="94"/>
  <c r="Y21" i="94"/>
  <c r="R21" i="94"/>
  <c r="P21" i="94"/>
  <c r="O21" i="94"/>
  <c r="H21" i="94"/>
  <c r="C21" i="94"/>
  <c r="B21" i="94"/>
  <c r="DB20" i="94"/>
  <c r="DA20" i="94"/>
  <c r="CT20" i="94"/>
  <c r="CR20" i="94"/>
  <c r="CQ20" i="94"/>
  <c r="CJ20" i="94"/>
  <c r="CH20" i="94"/>
  <c r="CG20" i="94"/>
  <c r="BZ20" i="94"/>
  <c r="BX20" i="94"/>
  <c r="BW20" i="94"/>
  <c r="BP20" i="94"/>
  <c r="BN20" i="94"/>
  <c r="BM20" i="94"/>
  <c r="BF20" i="94"/>
  <c r="BD20" i="94"/>
  <c r="BC20" i="94"/>
  <c r="AV20" i="94"/>
  <c r="AT20" i="94"/>
  <c r="AS20" i="94"/>
  <c r="AL20" i="94"/>
  <c r="AJ20" i="94"/>
  <c r="AI20" i="94"/>
  <c r="AB20" i="94"/>
  <c r="Z20" i="94"/>
  <c r="Y20" i="94"/>
  <c r="R20" i="94"/>
  <c r="P20" i="94"/>
  <c r="O20" i="94"/>
  <c r="H20" i="94"/>
  <c r="C20" i="94"/>
  <c r="B20" i="94"/>
  <c r="DB19" i="94"/>
  <c r="DA19" i="94"/>
  <c r="CT19" i="94"/>
  <c r="CR19" i="94"/>
  <c r="CQ19" i="94"/>
  <c r="CJ19" i="94"/>
  <c r="CH19" i="94"/>
  <c r="CG19" i="94"/>
  <c r="BZ19" i="94"/>
  <c r="BX19" i="94"/>
  <c r="BW19" i="94"/>
  <c r="BP19" i="94"/>
  <c r="BN19" i="94"/>
  <c r="BM19" i="94"/>
  <c r="BF19" i="94"/>
  <c r="BD19" i="94"/>
  <c r="BC19" i="94"/>
  <c r="AV19" i="94"/>
  <c r="AT19" i="94"/>
  <c r="AS19" i="94"/>
  <c r="AL19" i="94"/>
  <c r="AJ19" i="94"/>
  <c r="AI19" i="94"/>
  <c r="AB19" i="94"/>
  <c r="Z19" i="94"/>
  <c r="Y19" i="94"/>
  <c r="R19" i="94"/>
  <c r="P19" i="94"/>
  <c r="O19" i="94"/>
  <c r="H19" i="94"/>
  <c r="C19" i="94"/>
  <c r="B19" i="94"/>
  <c r="B16" i="94"/>
  <c r="DB14" i="94"/>
  <c r="DA14" i="94"/>
  <c r="CT14" i="94"/>
  <c r="CR14" i="94"/>
  <c r="CQ14" i="94"/>
  <c r="CJ14" i="94"/>
  <c r="CH14" i="94"/>
  <c r="CG14" i="94"/>
  <c r="BZ14" i="94"/>
  <c r="BX14" i="94"/>
  <c r="BW14" i="94"/>
  <c r="BP14" i="94"/>
  <c r="BN14" i="94"/>
  <c r="BM14" i="94"/>
  <c r="BF14" i="94"/>
  <c r="BD14" i="94"/>
  <c r="BC14" i="94"/>
  <c r="AV14" i="94"/>
  <c r="AT14" i="94"/>
  <c r="AS14" i="94"/>
  <c r="AL14" i="94"/>
  <c r="AJ14" i="94"/>
  <c r="AI14" i="94"/>
  <c r="AB14" i="94"/>
  <c r="Z14" i="94"/>
  <c r="Y14" i="94"/>
  <c r="R14" i="94"/>
  <c r="P14" i="94"/>
  <c r="O14" i="94"/>
  <c r="H14" i="94"/>
  <c r="C14" i="94"/>
  <c r="B14" i="94"/>
  <c r="DB13" i="94"/>
  <c r="DA13" i="94"/>
  <c r="CT13" i="94"/>
  <c r="CR13" i="94"/>
  <c r="CQ13" i="94"/>
  <c r="CJ13" i="94"/>
  <c r="CH13" i="94"/>
  <c r="CG13" i="94"/>
  <c r="BZ13" i="94"/>
  <c r="BX13" i="94"/>
  <c r="BW13" i="94"/>
  <c r="BP13" i="94"/>
  <c r="BN13" i="94"/>
  <c r="BM13" i="94"/>
  <c r="BF13" i="94"/>
  <c r="BD13" i="94"/>
  <c r="BC13" i="94"/>
  <c r="AV13" i="94"/>
  <c r="AT13" i="94"/>
  <c r="AS13" i="94"/>
  <c r="AL13" i="94"/>
  <c r="AJ13" i="94"/>
  <c r="AI13" i="94"/>
  <c r="AB13" i="94"/>
  <c r="Z13" i="94"/>
  <c r="Y13" i="94"/>
  <c r="R13" i="94"/>
  <c r="P13" i="94"/>
  <c r="O13" i="94"/>
  <c r="H13" i="94"/>
  <c r="C13" i="94"/>
  <c r="B13" i="94"/>
  <c r="DB12" i="94"/>
  <c r="DA12" i="94"/>
  <c r="CT12" i="94"/>
  <c r="CR12" i="94"/>
  <c r="CQ12" i="94"/>
  <c r="CJ12" i="94"/>
  <c r="CH12" i="94"/>
  <c r="CG12" i="94"/>
  <c r="BZ12" i="94"/>
  <c r="BX12" i="94"/>
  <c r="BW12" i="94"/>
  <c r="BP12" i="94"/>
  <c r="BN12" i="94"/>
  <c r="BM12" i="94"/>
  <c r="BF12" i="94"/>
  <c r="BD12" i="94"/>
  <c r="BC12" i="94"/>
  <c r="AV12" i="94"/>
  <c r="AT12" i="94"/>
  <c r="AS12" i="94"/>
  <c r="AL12" i="94"/>
  <c r="AJ12" i="94"/>
  <c r="AI12" i="94"/>
  <c r="AB12" i="94"/>
  <c r="Z12" i="94"/>
  <c r="Y12" i="94"/>
  <c r="R12" i="94"/>
  <c r="P12" i="94"/>
  <c r="O12" i="94"/>
  <c r="H12" i="94"/>
  <c r="C12" i="94"/>
  <c r="DB11" i="94"/>
  <c r="DA11" i="94"/>
  <c r="CT11" i="94"/>
  <c r="CR11" i="94"/>
  <c r="CQ11" i="94"/>
  <c r="CJ11" i="94"/>
  <c r="CH11" i="94"/>
  <c r="CG11" i="94"/>
  <c r="BZ11" i="94"/>
  <c r="BX11" i="94"/>
  <c r="BW11" i="94"/>
  <c r="BP11" i="94"/>
  <c r="BN11" i="94"/>
  <c r="BM11" i="94"/>
  <c r="BF11" i="94"/>
  <c r="BD11" i="94"/>
  <c r="BC11" i="94"/>
  <c r="AV11" i="94"/>
  <c r="AT11" i="94"/>
  <c r="AS11" i="94"/>
  <c r="AL11" i="94"/>
  <c r="AJ11" i="94"/>
  <c r="AI11" i="94"/>
  <c r="AB11" i="94"/>
  <c r="Z11" i="94"/>
  <c r="Y11" i="94"/>
  <c r="R11" i="94"/>
  <c r="P11" i="94"/>
  <c r="O11" i="94"/>
  <c r="H11" i="94"/>
  <c r="C11" i="94"/>
  <c r="B11" i="94"/>
  <c r="DB10" i="94"/>
  <c r="DA10" i="94"/>
  <c r="CT10" i="94"/>
  <c r="CR10" i="94"/>
  <c r="CQ10" i="94"/>
  <c r="CJ10" i="94"/>
  <c r="CH10" i="94"/>
  <c r="CG10" i="94"/>
  <c r="BZ10" i="94"/>
  <c r="BX10" i="94"/>
  <c r="BW10" i="94"/>
  <c r="BP10" i="94"/>
  <c r="BN10" i="94"/>
  <c r="BM10" i="94"/>
  <c r="BF10" i="94"/>
  <c r="BD10" i="94"/>
  <c r="BC10" i="94"/>
  <c r="AV10" i="94"/>
  <c r="AT10" i="94"/>
  <c r="AS10" i="94"/>
  <c r="AL10" i="94"/>
  <c r="AJ10" i="94"/>
  <c r="AI10" i="94"/>
  <c r="AB10" i="94"/>
  <c r="Z10" i="94"/>
  <c r="Y10" i="94"/>
  <c r="R10" i="94"/>
  <c r="P10" i="94"/>
  <c r="O10" i="94"/>
  <c r="H10" i="94"/>
  <c r="C10" i="94"/>
  <c r="B10" i="94"/>
  <c r="DB9" i="94"/>
  <c r="DA9" i="94"/>
  <c r="CT9" i="94"/>
  <c r="CR9" i="94"/>
  <c r="CQ9" i="94"/>
  <c r="CJ9" i="94"/>
  <c r="CH9" i="94"/>
  <c r="CG9" i="94"/>
  <c r="BZ9" i="94"/>
  <c r="BX9" i="94"/>
  <c r="BW9" i="94"/>
  <c r="BP9" i="94"/>
  <c r="BN9" i="94"/>
  <c r="BM9" i="94"/>
  <c r="BF9" i="94"/>
  <c r="BD9" i="94"/>
  <c r="BC9" i="94"/>
  <c r="AV9" i="94"/>
  <c r="AT9" i="94"/>
  <c r="AS9" i="94"/>
  <c r="AL9" i="94"/>
  <c r="AJ9" i="94"/>
  <c r="AI9" i="94"/>
  <c r="AB9" i="94"/>
  <c r="Z9" i="94"/>
  <c r="Y9" i="94"/>
  <c r="R9" i="94"/>
  <c r="P9" i="94"/>
  <c r="O9" i="94"/>
  <c r="H9" i="94"/>
  <c r="C9" i="94"/>
  <c r="B9" i="94"/>
  <c r="DB8" i="94"/>
  <c r="DA8" i="94"/>
  <c r="CT8" i="94"/>
  <c r="CR8" i="94"/>
  <c r="CQ8" i="94"/>
  <c r="CJ8" i="94"/>
  <c r="CH8" i="94"/>
  <c r="CG8" i="94"/>
  <c r="BZ8" i="94"/>
  <c r="BX8" i="94"/>
  <c r="BW8" i="94"/>
  <c r="BP8" i="94"/>
  <c r="BN8" i="94"/>
  <c r="BM8" i="94"/>
  <c r="BF8" i="94"/>
  <c r="BD8" i="94"/>
  <c r="BC8" i="94"/>
  <c r="AV8" i="94"/>
  <c r="AT8" i="94"/>
  <c r="AS8" i="94"/>
  <c r="AL8" i="94"/>
  <c r="AJ8" i="94"/>
  <c r="AI8" i="94"/>
  <c r="AB8" i="94"/>
  <c r="Z8" i="94"/>
  <c r="Y8" i="94"/>
  <c r="R8" i="94"/>
  <c r="P8" i="94"/>
  <c r="O8" i="94"/>
  <c r="H8" i="94"/>
  <c r="C8" i="94"/>
  <c r="B8" i="94"/>
  <c r="DB7" i="94"/>
  <c r="DA7" i="94"/>
  <c r="CT7" i="94"/>
  <c r="CR7" i="94"/>
  <c r="CQ7" i="94"/>
  <c r="CJ7" i="94"/>
  <c r="CH7" i="94"/>
  <c r="CG7" i="94"/>
  <c r="BZ7" i="94"/>
  <c r="BX7" i="94"/>
  <c r="BW7" i="94"/>
  <c r="BP7" i="94"/>
  <c r="BN7" i="94"/>
  <c r="BM7" i="94"/>
  <c r="BF7" i="94"/>
  <c r="BD7" i="94"/>
  <c r="BC7" i="94"/>
  <c r="AV7" i="94"/>
  <c r="AT7" i="94"/>
  <c r="AS7" i="94"/>
  <c r="AL7" i="94"/>
  <c r="AJ7" i="94"/>
  <c r="AI7" i="94"/>
  <c r="AB7" i="94"/>
  <c r="Z7" i="94"/>
  <c r="Y7" i="94"/>
  <c r="R7" i="94"/>
  <c r="P7" i="94"/>
  <c r="O7" i="94"/>
  <c r="H7" i="94"/>
  <c r="C7" i="94"/>
  <c r="B7" i="94"/>
  <c r="DB6" i="94"/>
  <c r="DA6" i="94"/>
  <c r="CT6" i="94"/>
  <c r="CR6" i="94"/>
  <c r="CQ6" i="94"/>
  <c r="CJ6" i="94"/>
  <c r="CH6" i="94"/>
  <c r="CG6" i="94"/>
  <c r="BZ6" i="94"/>
  <c r="BX6" i="94"/>
  <c r="BW6" i="94"/>
  <c r="BP6" i="94"/>
  <c r="BN6" i="94"/>
  <c r="BM6" i="94"/>
  <c r="BF6" i="94"/>
  <c r="BD6" i="94"/>
  <c r="BC6" i="94"/>
  <c r="AV6" i="94"/>
  <c r="AT6" i="94"/>
  <c r="AS6" i="94"/>
  <c r="AL6" i="94"/>
  <c r="AJ6" i="94"/>
  <c r="AI6" i="94"/>
  <c r="AB6" i="94"/>
  <c r="Z6" i="94"/>
  <c r="Y6" i="94"/>
  <c r="R6" i="94"/>
  <c r="P6" i="94"/>
  <c r="O6" i="94"/>
  <c r="H6" i="94"/>
  <c r="C6" i="94"/>
  <c r="B6" i="94"/>
  <c r="DB5" i="94"/>
  <c r="DA5" i="94"/>
  <c r="CT5" i="94"/>
  <c r="CR5" i="94"/>
  <c r="CQ5" i="94"/>
  <c r="CJ5" i="94"/>
  <c r="CH5" i="94"/>
  <c r="CG5" i="94"/>
  <c r="BZ5" i="94"/>
  <c r="BX5" i="94"/>
  <c r="BW5" i="94"/>
  <c r="BP5" i="94"/>
  <c r="BN5" i="94"/>
  <c r="BM5" i="94"/>
  <c r="BF5" i="94"/>
  <c r="BD5" i="94"/>
  <c r="BC5" i="94"/>
  <c r="AV5" i="94"/>
  <c r="AT5" i="94"/>
  <c r="AS5" i="94"/>
  <c r="AL5" i="94"/>
  <c r="AJ5" i="94"/>
  <c r="AI5" i="94"/>
  <c r="AB5" i="94"/>
  <c r="Z5" i="94"/>
  <c r="Y5" i="94"/>
  <c r="R5" i="94"/>
  <c r="P5" i="94"/>
  <c r="O5" i="94"/>
  <c r="H5" i="94"/>
  <c r="C5" i="94"/>
  <c r="B5" i="94"/>
  <c r="B2" i="94"/>
  <c r="DB28" i="93"/>
  <c r="DA28" i="93"/>
  <c r="CT28" i="93"/>
  <c r="CR28" i="93"/>
  <c r="CQ28" i="93"/>
  <c r="CJ28" i="93"/>
  <c r="CH28" i="93"/>
  <c r="CG28" i="93"/>
  <c r="BZ28" i="93"/>
  <c r="BX28" i="93"/>
  <c r="BW28" i="93"/>
  <c r="BP28" i="93"/>
  <c r="BN28" i="93"/>
  <c r="BM28" i="93"/>
  <c r="BF28" i="93"/>
  <c r="BD28" i="93"/>
  <c r="BC28" i="93"/>
  <c r="AV28" i="93"/>
  <c r="AT28" i="93"/>
  <c r="AS28" i="93"/>
  <c r="AL28" i="93"/>
  <c r="AJ28" i="93"/>
  <c r="AI28" i="93"/>
  <c r="AB28" i="93"/>
  <c r="Z28" i="93"/>
  <c r="Y28" i="93"/>
  <c r="R28" i="93"/>
  <c r="P28" i="93"/>
  <c r="O28" i="93"/>
  <c r="H28" i="93"/>
  <c r="C28" i="93"/>
  <c r="B28" i="93"/>
  <c r="DB27" i="93"/>
  <c r="DA27" i="93"/>
  <c r="CT27" i="93"/>
  <c r="CR27" i="93"/>
  <c r="CQ27" i="93"/>
  <c r="CJ27" i="93"/>
  <c r="CH27" i="93"/>
  <c r="CG27" i="93"/>
  <c r="BZ27" i="93"/>
  <c r="BX27" i="93"/>
  <c r="BW27" i="93"/>
  <c r="BP27" i="93"/>
  <c r="BN27" i="93"/>
  <c r="BM27" i="93"/>
  <c r="BF27" i="93"/>
  <c r="BD27" i="93"/>
  <c r="BC27" i="93"/>
  <c r="AV27" i="93"/>
  <c r="AT27" i="93"/>
  <c r="AS27" i="93"/>
  <c r="AL27" i="93"/>
  <c r="AJ27" i="93"/>
  <c r="AI27" i="93"/>
  <c r="AB27" i="93"/>
  <c r="Z27" i="93"/>
  <c r="Y27" i="93"/>
  <c r="R27" i="93"/>
  <c r="P27" i="93"/>
  <c r="O27" i="93"/>
  <c r="H27" i="93"/>
  <c r="C27" i="93"/>
  <c r="DB26" i="93"/>
  <c r="DA26" i="93"/>
  <c r="CT26" i="93"/>
  <c r="CR26" i="93"/>
  <c r="CQ26" i="93"/>
  <c r="CJ26" i="93"/>
  <c r="CH26" i="93"/>
  <c r="CG26" i="93"/>
  <c r="BZ26" i="93"/>
  <c r="BX26" i="93"/>
  <c r="BW26" i="93"/>
  <c r="BP26" i="93"/>
  <c r="BN26" i="93"/>
  <c r="BM26" i="93"/>
  <c r="BF26" i="93"/>
  <c r="BD26" i="93"/>
  <c r="BC26" i="93"/>
  <c r="AV26" i="93"/>
  <c r="AT26" i="93"/>
  <c r="AS26" i="93"/>
  <c r="AL26" i="93"/>
  <c r="AJ26" i="93"/>
  <c r="AI26" i="93"/>
  <c r="AB26" i="93"/>
  <c r="Z26" i="93"/>
  <c r="Y26" i="93"/>
  <c r="R26" i="93"/>
  <c r="P26" i="93"/>
  <c r="O26" i="93"/>
  <c r="H26" i="93"/>
  <c r="C26" i="93"/>
  <c r="B26" i="93"/>
  <c r="DB25" i="93"/>
  <c r="DA25" i="93"/>
  <c r="CT25" i="93"/>
  <c r="CR25" i="93"/>
  <c r="CQ25" i="93"/>
  <c r="CJ25" i="93"/>
  <c r="CH25" i="93"/>
  <c r="CG25" i="93"/>
  <c r="BZ25" i="93"/>
  <c r="BX25" i="93"/>
  <c r="BW25" i="93"/>
  <c r="BP25" i="93"/>
  <c r="BN25" i="93"/>
  <c r="BM25" i="93"/>
  <c r="BF25" i="93"/>
  <c r="BD25" i="93"/>
  <c r="BC25" i="93"/>
  <c r="AV25" i="93"/>
  <c r="AT25" i="93"/>
  <c r="AS25" i="93"/>
  <c r="AL25" i="93"/>
  <c r="AJ25" i="93"/>
  <c r="AI25" i="93"/>
  <c r="AB25" i="93"/>
  <c r="Z25" i="93"/>
  <c r="Y25" i="93"/>
  <c r="R25" i="93"/>
  <c r="P25" i="93"/>
  <c r="O25" i="93"/>
  <c r="H25" i="93"/>
  <c r="C25" i="93"/>
  <c r="DB24" i="93"/>
  <c r="DA24" i="93"/>
  <c r="CT24" i="93"/>
  <c r="CR24" i="93"/>
  <c r="CQ24" i="93"/>
  <c r="CJ24" i="93"/>
  <c r="CH24" i="93"/>
  <c r="CG24" i="93"/>
  <c r="BZ24" i="93"/>
  <c r="BX24" i="93"/>
  <c r="BW24" i="93"/>
  <c r="BP24" i="93"/>
  <c r="BN24" i="93"/>
  <c r="BM24" i="93"/>
  <c r="BF24" i="93"/>
  <c r="BD24" i="93"/>
  <c r="BC24" i="93"/>
  <c r="AV24" i="93"/>
  <c r="AT24" i="93"/>
  <c r="AS24" i="93"/>
  <c r="AL24" i="93"/>
  <c r="AJ24" i="93"/>
  <c r="AI24" i="93"/>
  <c r="AB24" i="93"/>
  <c r="Z24" i="93"/>
  <c r="Y24" i="93"/>
  <c r="R24" i="93"/>
  <c r="P24" i="93"/>
  <c r="O24" i="93"/>
  <c r="H24" i="93"/>
  <c r="C24" i="93"/>
  <c r="DB23" i="93"/>
  <c r="DA23" i="93"/>
  <c r="CT23" i="93"/>
  <c r="CR23" i="93"/>
  <c r="CQ23" i="93"/>
  <c r="CJ23" i="93"/>
  <c r="CH23" i="93"/>
  <c r="CG23" i="93"/>
  <c r="BZ23" i="93"/>
  <c r="BX23" i="93"/>
  <c r="BW23" i="93"/>
  <c r="BP23" i="93"/>
  <c r="BN23" i="93"/>
  <c r="BM23" i="93"/>
  <c r="BF23" i="93"/>
  <c r="BD23" i="93"/>
  <c r="BC23" i="93"/>
  <c r="AV23" i="93"/>
  <c r="AT23" i="93"/>
  <c r="AS23" i="93"/>
  <c r="AL23" i="93"/>
  <c r="AJ23" i="93"/>
  <c r="AI23" i="93"/>
  <c r="AB23" i="93"/>
  <c r="Z23" i="93"/>
  <c r="Y23" i="93"/>
  <c r="R23" i="93"/>
  <c r="P23" i="93"/>
  <c r="O23" i="93"/>
  <c r="H23" i="93"/>
  <c r="C23" i="93"/>
  <c r="DB22" i="93"/>
  <c r="DA22" i="93"/>
  <c r="CT22" i="93"/>
  <c r="CR22" i="93"/>
  <c r="CQ22" i="93"/>
  <c r="CJ22" i="93"/>
  <c r="CH22" i="93"/>
  <c r="CG22" i="93"/>
  <c r="BZ22" i="93"/>
  <c r="BX22" i="93"/>
  <c r="BW22" i="93"/>
  <c r="BP22" i="93"/>
  <c r="BN22" i="93"/>
  <c r="BM22" i="93"/>
  <c r="BF22" i="93"/>
  <c r="BD22" i="93"/>
  <c r="BC22" i="93"/>
  <c r="AV22" i="93"/>
  <c r="AT22" i="93"/>
  <c r="AS22" i="93"/>
  <c r="AL22" i="93"/>
  <c r="AJ22" i="93"/>
  <c r="AI22" i="93"/>
  <c r="AB22" i="93"/>
  <c r="Z22" i="93"/>
  <c r="Y22" i="93"/>
  <c r="R22" i="93"/>
  <c r="P22" i="93"/>
  <c r="O22" i="93"/>
  <c r="H22" i="93"/>
  <c r="C22" i="93"/>
  <c r="DB21" i="93"/>
  <c r="DA21" i="93"/>
  <c r="CT21" i="93"/>
  <c r="CR21" i="93"/>
  <c r="CQ21" i="93"/>
  <c r="CJ21" i="93"/>
  <c r="CH21" i="93"/>
  <c r="CG21" i="93"/>
  <c r="BZ21" i="93"/>
  <c r="BX21" i="93"/>
  <c r="BW21" i="93"/>
  <c r="BP21" i="93"/>
  <c r="BN21" i="93"/>
  <c r="BM21" i="93"/>
  <c r="BF21" i="93"/>
  <c r="BD21" i="93"/>
  <c r="BC21" i="93"/>
  <c r="AV21" i="93"/>
  <c r="AT21" i="93"/>
  <c r="AS21" i="93"/>
  <c r="AL21" i="93"/>
  <c r="AJ21" i="93"/>
  <c r="AI21" i="93"/>
  <c r="AB21" i="93"/>
  <c r="Z21" i="93"/>
  <c r="Y21" i="93"/>
  <c r="R21" i="93"/>
  <c r="P21" i="93"/>
  <c r="O21" i="93"/>
  <c r="H21" i="93"/>
  <c r="C21" i="93"/>
  <c r="DB20" i="93"/>
  <c r="DA20" i="93"/>
  <c r="CT20" i="93"/>
  <c r="CR20" i="93"/>
  <c r="CQ20" i="93"/>
  <c r="CJ20" i="93"/>
  <c r="CH20" i="93"/>
  <c r="CG20" i="93"/>
  <c r="BZ20" i="93"/>
  <c r="BX20" i="93"/>
  <c r="BW20" i="93"/>
  <c r="BP20" i="93"/>
  <c r="BN20" i="93"/>
  <c r="BM20" i="93"/>
  <c r="BF20" i="93"/>
  <c r="BD20" i="93"/>
  <c r="BC20" i="93"/>
  <c r="AV20" i="93"/>
  <c r="AT20" i="93"/>
  <c r="AS20" i="93"/>
  <c r="AL20" i="93"/>
  <c r="AJ20" i="93"/>
  <c r="AI20" i="93"/>
  <c r="AB20" i="93"/>
  <c r="Z20" i="93"/>
  <c r="Y20" i="93"/>
  <c r="R20" i="93"/>
  <c r="P20" i="93"/>
  <c r="O20" i="93"/>
  <c r="H20" i="93"/>
  <c r="C20" i="93"/>
  <c r="DB19" i="93"/>
  <c r="DA19" i="93"/>
  <c r="CT19" i="93"/>
  <c r="CR19" i="93"/>
  <c r="CQ19" i="93"/>
  <c r="CJ19" i="93"/>
  <c r="CH19" i="93"/>
  <c r="CG19" i="93"/>
  <c r="BZ19" i="93"/>
  <c r="BX19" i="93"/>
  <c r="BW19" i="93"/>
  <c r="BP19" i="93"/>
  <c r="BN19" i="93"/>
  <c r="BM19" i="93"/>
  <c r="BF19" i="93"/>
  <c r="BD19" i="93"/>
  <c r="BC19" i="93"/>
  <c r="AV19" i="93"/>
  <c r="AT19" i="93"/>
  <c r="AS19" i="93"/>
  <c r="AL19" i="93"/>
  <c r="AJ19" i="93"/>
  <c r="AI19" i="93"/>
  <c r="AB19" i="93"/>
  <c r="Z19" i="93"/>
  <c r="Y19" i="93"/>
  <c r="R19" i="93"/>
  <c r="P19" i="93"/>
  <c r="O19" i="93"/>
  <c r="H19" i="93"/>
  <c r="C19" i="93"/>
  <c r="B16" i="93"/>
  <c r="DB14" i="93"/>
  <c r="DA14" i="93"/>
  <c r="CT14" i="93"/>
  <c r="CR14" i="93"/>
  <c r="CQ14" i="93"/>
  <c r="CJ14" i="93"/>
  <c r="CH14" i="93"/>
  <c r="CG14" i="93"/>
  <c r="BZ14" i="93"/>
  <c r="BX14" i="93"/>
  <c r="BW14" i="93"/>
  <c r="BP14" i="93"/>
  <c r="BN14" i="93"/>
  <c r="BM14" i="93"/>
  <c r="BF14" i="93"/>
  <c r="BD14" i="93"/>
  <c r="BC14" i="93"/>
  <c r="AV14" i="93"/>
  <c r="AT14" i="93"/>
  <c r="AS14" i="93"/>
  <c r="AL14" i="93"/>
  <c r="AJ14" i="93"/>
  <c r="AI14" i="93"/>
  <c r="AB14" i="93"/>
  <c r="Z14" i="93"/>
  <c r="Y14" i="93"/>
  <c r="R14" i="93"/>
  <c r="P14" i="93"/>
  <c r="O14" i="93"/>
  <c r="H14" i="93"/>
  <c r="C14" i="93"/>
  <c r="DB13" i="93"/>
  <c r="DA13" i="93"/>
  <c r="CT13" i="93"/>
  <c r="CR13" i="93"/>
  <c r="CQ13" i="93"/>
  <c r="CJ13" i="93"/>
  <c r="CH13" i="93"/>
  <c r="CG13" i="93"/>
  <c r="BZ13" i="93"/>
  <c r="BX13" i="93"/>
  <c r="BW13" i="93"/>
  <c r="BP13" i="93"/>
  <c r="BN13" i="93"/>
  <c r="BM13" i="93"/>
  <c r="BF13" i="93"/>
  <c r="BD13" i="93"/>
  <c r="BC13" i="93"/>
  <c r="AV13" i="93"/>
  <c r="AT13" i="93"/>
  <c r="AS13" i="93"/>
  <c r="AL13" i="93"/>
  <c r="AJ13" i="93"/>
  <c r="AI13" i="93"/>
  <c r="AB13" i="93"/>
  <c r="Z13" i="93"/>
  <c r="Y13" i="93"/>
  <c r="R13" i="93"/>
  <c r="P13" i="93"/>
  <c r="O13" i="93"/>
  <c r="H13" i="93"/>
  <c r="C13" i="93"/>
  <c r="B13" i="93"/>
  <c r="DB12" i="93"/>
  <c r="DA12" i="93"/>
  <c r="CT12" i="93"/>
  <c r="CR12" i="93"/>
  <c r="CQ12" i="93"/>
  <c r="CJ12" i="93"/>
  <c r="CH12" i="93"/>
  <c r="CG12" i="93"/>
  <c r="BZ12" i="93"/>
  <c r="BX12" i="93"/>
  <c r="BW12" i="93"/>
  <c r="BP12" i="93"/>
  <c r="BN12" i="93"/>
  <c r="BM12" i="93"/>
  <c r="BF12" i="93"/>
  <c r="BD12" i="93"/>
  <c r="BC12" i="93"/>
  <c r="AV12" i="93"/>
  <c r="AT12" i="93"/>
  <c r="AS12" i="93"/>
  <c r="AL12" i="93"/>
  <c r="AJ12" i="93"/>
  <c r="AI12" i="93"/>
  <c r="AB12" i="93"/>
  <c r="Z12" i="93"/>
  <c r="Y12" i="93"/>
  <c r="R12" i="93"/>
  <c r="P12" i="93"/>
  <c r="O12" i="93"/>
  <c r="H12" i="93"/>
  <c r="C12" i="93"/>
  <c r="DB11" i="93"/>
  <c r="DA11" i="93"/>
  <c r="CT11" i="93"/>
  <c r="CR11" i="93"/>
  <c r="CQ11" i="93"/>
  <c r="CJ11" i="93"/>
  <c r="CH11" i="93"/>
  <c r="CG11" i="93"/>
  <c r="BZ11" i="93"/>
  <c r="BX11" i="93"/>
  <c r="BW11" i="93"/>
  <c r="BP11" i="93"/>
  <c r="BN11" i="93"/>
  <c r="BM11" i="93"/>
  <c r="BF11" i="93"/>
  <c r="BD11" i="93"/>
  <c r="BC11" i="93"/>
  <c r="AV11" i="93"/>
  <c r="AT11" i="93"/>
  <c r="AS11" i="93"/>
  <c r="AL11" i="93"/>
  <c r="AJ11" i="93"/>
  <c r="AI11" i="93"/>
  <c r="AB11" i="93"/>
  <c r="Z11" i="93"/>
  <c r="Y11" i="93"/>
  <c r="R11" i="93"/>
  <c r="P11" i="93"/>
  <c r="O11" i="93"/>
  <c r="H11" i="93"/>
  <c r="C11" i="93"/>
  <c r="B11" i="93"/>
  <c r="DB10" i="93"/>
  <c r="DA10" i="93"/>
  <c r="CT10" i="93"/>
  <c r="CR10" i="93"/>
  <c r="CQ10" i="93"/>
  <c r="CJ10" i="93"/>
  <c r="CH10" i="93"/>
  <c r="CG10" i="93"/>
  <c r="BZ10" i="93"/>
  <c r="BX10" i="93"/>
  <c r="BW10" i="93"/>
  <c r="BP10" i="93"/>
  <c r="BN10" i="93"/>
  <c r="BM10" i="93"/>
  <c r="BF10" i="93"/>
  <c r="BD10" i="93"/>
  <c r="BC10" i="93"/>
  <c r="AV10" i="93"/>
  <c r="AT10" i="93"/>
  <c r="AS10" i="93"/>
  <c r="AL10" i="93"/>
  <c r="AJ10" i="93"/>
  <c r="AI10" i="93"/>
  <c r="AB10" i="93"/>
  <c r="Z10" i="93"/>
  <c r="Y10" i="93"/>
  <c r="R10" i="93"/>
  <c r="P10" i="93"/>
  <c r="O10" i="93"/>
  <c r="H10" i="93"/>
  <c r="C10" i="93"/>
  <c r="DB9" i="93"/>
  <c r="DA9" i="93"/>
  <c r="CT9" i="93"/>
  <c r="CR9" i="93"/>
  <c r="CQ9" i="93"/>
  <c r="CJ9" i="93"/>
  <c r="CH9" i="93"/>
  <c r="CG9" i="93"/>
  <c r="BZ9" i="93"/>
  <c r="BX9" i="93"/>
  <c r="BW9" i="93"/>
  <c r="BP9" i="93"/>
  <c r="BN9" i="93"/>
  <c r="BM9" i="93"/>
  <c r="BF9" i="93"/>
  <c r="BD9" i="93"/>
  <c r="BC9" i="93"/>
  <c r="AV9" i="93"/>
  <c r="AT9" i="93"/>
  <c r="AS9" i="93"/>
  <c r="AL9" i="93"/>
  <c r="AJ9" i="93"/>
  <c r="AI9" i="93"/>
  <c r="AB9" i="93"/>
  <c r="Z9" i="93"/>
  <c r="Y9" i="93"/>
  <c r="R9" i="93"/>
  <c r="P9" i="93"/>
  <c r="O9" i="93"/>
  <c r="H9" i="93"/>
  <c r="C9" i="93"/>
  <c r="DB8" i="93"/>
  <c r="DA8" i="93"/>
  <c r="CT8" i="93"/>
  <c r="CR8" i="93"/>
  <c r="CQ8" i="93"/>
  <c r="CJ8" i="93"/>
  <c r="CH8" i="93"/>
  <c r="CG8" i="93"/>
  <c r="BZ8" i="93"/>
  <c r="BX8" i="93"/>
  <c r="BW8" i="93"/>
  <c r="BP8" i="93"/>
  <c r="BN8" i="93"/>
  <c r="BM8" i="93"/>
  <c r="BF8" i="93"/>
  <c r="BD8" i="93"/>
  <c r="BC8" i="93"/>
  <c r="AV8" i="93"/>
  <c r="AT8" i="93"/>
  <c r="AS8" i="93"/>
  <c r="AL8" i="93"/>
  <c r="AJ8" i="93"/>
  <c r="AI8" i="93"/>
  <c r="AB8" i="93"/>
  <c r="Z8" i="93"/>
  <c r="Y8" i="93"/>
  <c r="R8" i="93"/>
  <c r="P8" i="93"/>
  <c r="O8" i="93"/>
  <c r="H8" i="93"/>
  <c r="C8" i="93"/>
  <c r="DB7" i="93"/>
  <c r="DA7" i="93"/>
  <c r="CT7" i="93"/>
  <c r="CR7" i="93"/>
  <c r="CQ7" i="93"/>
  <c r="CJ7" i="93"/>
  <c r="CH7" i="93"/>
  <c r="CG7" i="93"/>
  <c r="BZ7" i="93"/>
  <c r="BX7" i="93"/>
  <c r="BW7" i="93"/>
  <c r="BP7" i="93"/>
  <c r="BN7" i="93"/>
  <c r="BM7" i="93"/>
  <c r="BF7" i="93"/>
  <c r="BD7" i="93"/>
  <c r="BC7" i="93"/>
  <c r="AV7" i="93"/>
  <c r="AT7" i="93"/>
  <c r="AS7" i="93"/>
  <c r="AL7" i="93"/>
  <c r="AJ7" i="93"/>
  <c r="AI7" i="93"/>
  <c r="AB7" i="93"/>
  <c r="Z7" i="93"/>
  <c r="Y7" i="93"/>
  <c r="R7" i="93"/>
  <c r="P7" i="93"/>
  <c r="O7" i="93"/>
  <c r="H7" i="93"/>
  <c r="C7" i="93"/>
  <c r="DB6" i="93"/>
  <c r="DA6" i="93"/>
  <c r="CT6" i="93"/>
  <c r="CR6" i="93"/>
  <c r="CQ6" i="93"/>
  <c r="CJ6" i="93"/>
  <c r="CH6" i="93"/>
  <c r="CG6" i="93"/>
  <c r="BZ6" i="93"/>
  <c r="BX6" i="93"/>
  <c r="BW6" i="93"/>
  <c r="BP6" i="93"/>
  <c r="BN6" i="93"/>
  <c r="BM6" i="93"/>
  <c r="BF6" i="93"/>
  <c r="BD6" i="93"/>
  <c r="BC6" i="93"/>
  <c r="AV6" i="93"/>
  <c r="AT6" i="93"/>
  <c r="AS6" i="93"/>
  <c r="AL6" i="93"/>
  <c r="AJ6" i="93"/>
  <c r="AI6" i="93"/>
  <c r="AB6" i="93"/>
  <c r="Z6" i="93"/>
  <c r="Y6" i="93"/>
  <c r="R6" i="93"/>
  <c r="P6" i="93"/>
  <c r="O6" i="93"/>
  <c r="H6" i="93"/>
  <c r="C6" i="93"/>
  <c r="DB5" i="93"/>
  <c r="DA5" i="93"/>
  <c r="CT5" i="93"/>
  <c r="CR5" i="93"/>
  <c r="CQ5" i="93"/>
  <c r="CJ5" i="93"/>
  <c r="CH5" i="93"/>
  <c r="CG5" i="93"/>
  <c r="BZ5" i="93"/>
  <c r="BX5" i="93"/>
  <c r="BW5" i="93"/>
  <c r="BP5" i="93"/>
  <c r="BN5" i="93"/>
  <c r="BM5" i="93"/>
  <c r="BF5" i="93"/>
  <c r="BD5" i="93"/>
  <c r="BC5" i="93"/>
  <c r="AV5" i="93"/>
  <c r="AT5" i="93"/>
  <c r="AS5" i="93"/>
  <c r="AL5" i="93"/>
  <c r="AJ5" i="93"/>
  <c r="AI5" i="93"/>
  <c r="AB5" i="93"/>
  <c r="Z5" i="93"/>
  <c r="Y5" i="93"/>
  <c r="R5" i="93"/>
  <c r="P5" i="93"/>
  <c r="O5" i="93"/>
  <c r="H5" i="93"/>
  <c r="C5" i="93"/>
  <c r="B5" i="93"/>
  <c r="B2" i="93"/>
  <c r="DB28" i="92"/>
  <c r="DA28" i="92"/>
  <c r="CT28" i="92"/>
  <c r="CR28" i="92"/>
  <c r="CQ28" i="92"/>
  <c r="CJ28" i="92"/>
  <c r="CH28" i="92"/>
  <c r="CG28" i="92"/>
  <c r="BZ28" i="92"/>
  <c r="BX28" i="92"/>
  <c r="BW28" i="92"/>
  <c r="BP28" i="92"/>
  <c r="BN28" i="92"/>
  <c r="BM28" i="92"/>
  <c r="BF28" i="92"/>
  <c r="BD28" i="92"/>
  <c r="BC28" i="92"/>
  <c r="AV28" i="92"/>
  <c r="AT28" i="92"/>
  <c r="AS28" i="92"/>
  <c r="AL28" i="92"/>
  <c r="AJ28" i="92"/>
  <c r="AI28" i="92"/>
  <c r="AB28" i="92"/>
  <c r="Z28" i="92"/>
  <c r="Y28" i="92"/>
  <c r="R28" i="92"/>
  <c r="P28" i="92"/>
  <c r="O28" i="92"/>
  <c r="H28" i="92"/>
  <c r="C28" i="92"/>
  <c r="DB27" i="92"/>
  <c r="DA27" i="92"/>
  <c r="CT27" i="92"/>
  <c r="CR27" i="92"/>
  <c r="CQ27" i="92"/>
  <c r="CJ27" i="92"/>
  <c r="CH27" i="92"/>
  <c r="CG27" i="92"/>
  <c r="BZ27" i="92"/>
  <c r="BX27" i="92"/>
  <c r="BW27" i="92"/>
  <c r="BP27" i="92"/>
  <c r="BN27" i="92"/>
  <c r="BM27" i="92"/>
  <c r="BF27" i="92"/>
  <c r="BD27" i="92"/>
  <c r="BC27" i="92"/>
  <c r="AV27" i="92"/>
  <c r="AT27" i="92"/>
  <c r="AS27" i="92"/>
  <c r="AL27" i="92"/>
  <c r="AJ27" i="92"/>
  <c r="AI27" i="92"/>
  <c r="AB27" i="92"/>
  <c r="Z27" i="92"/>
  <c r="Y27" i="92"/>
  <c r="R27" i="92"/>
  <c r="P27" i="92"/>
  <c r="O27" i="92"/>
  <c r="H27" i="92"/>
  <c r="C27" i="92"/>
  <c r="DB26" i="92"/>
  <c r="DA26" i="92"/>
  <c r="CT26" i="92"/>
  <c r="CR26" i="92"/>
  <c r="CQ26" i="92"/>
  <c r="CJ26" i="92"/>
  <c r="CH26" i="92"/>
  <c r="CG26" i="92"/>
  <c r="BZ26" i="92"/>
  <c r="BX26" i="92"/>
  <c r="BW26" i="92"/>
  <c r="BP26" i="92"/>
  <c r="BN26" i="92"/>
  <c r="BM26" i="92"/>
  <c r="BF26" i="92"/>
  <c r="BD26" i="92"/>
  <c r="BC26" i="92"/>
  <c r="AV26" i="92"/>
  <c r="AT26" i="92"/>
  <c r="AS26" i="92"/>
  <c r="AL26" i="92"/>
  <c r="AJ26" i="92"/>
  <c r="AI26" i="92"/>
  <c r="AB26" i="92"/>
  <c r="Z26" i="92"/>
  <c r="Y26" i="92"/>
  <c r="R26" i="92"/>
  <c r="P26" i="92"/>
  <c r="O26" i="92"/>
  <c r="H26" i="92"/>
  <c r="C26" i="92"/>
  <c r="DB25" i="92"/>
  <c r="DA25" i="92"/>
  <c r="CT25" i="92"/>
  <c r="CR25" i="92"/>
  <c r="CQ25" i="92"/>
  <c r="CJ25" i="92"/>
  <c r="CH25" i="92"/>
  <c r="CG25" i="92"/>
  <c r="BZ25" i="92"/>
  <c r="BX25" i="92"/>
  <c r="BW25" i="92"/>
  <c r="BP25" i="92"/>
  <c r="BN25" i="92"/>
  <c r="BM25" i="92"/>
  <c r="BF25" i="92"/>
  <c r="BD25" i="92"/>
  <c r="BC25" i="92"/>
  <c r="AV25" i="92"/>
  <c r="AT25" i="92"/>
  <c r="AS25" i="92"/>
  <c r="AL25" i="92"/>
  <c r="AJ25" i="92"/>
  <c r="AI25" i="92"/>
  <c r="AB25" i="92"/>
  <c r="Z25" i="92"/>
  <c r="Y25" i="92"/>
  <c r="R25" i="92"/>
  <c r="P25" i="92"/>
  <c r="O25" i="92"/>
  <c r="H25" i="92"/>
  <c r="C25" i="92"/>
  <c r="DB24" i="92"/>
  <c r="DA24" i="92"/>
  <c r="CT24" i="92"/>
  <c r="CR24" i="92"/>
  <c r="CQ24" i="92"/>
  <c r="CJ24" i="92"/>
  <c r="CH24" i="92"/>
  <c r="CG24" i="92"/>
  <c r="BZ24" i="92"/>
  <c r="BX24" i="92"/>
  <c r="BW24" i="92"/>
  <c r="BP24" i="92"/>
  <c r="BN24" i="92"/>
  <c r="BM24" i="92"/>
  <c r="BF24" i="92"/>
  <c r="BD24" i="92"/>
  <c r="BC24" i="92"/>
  <c r="AV24" i="92"/>
  <c r="AT24" i="92"/>
  <c r="AS24" i="92"/>
  <c r="AL24" i="92"/>
  <c r="AJ24" i="92"/>
  <c r="AI24" i="92"/>
  <c r="AB24" i="92"/>
  <c r="Z24" i="92"/>
  <c r="Y24" i="92"/>
  <c r="R24" i="92"/>
  <c r="P24" i="92"/>
  <c r="O24" i="92"/>
  <c r="H24" i="92"/>
  <c r="C24" i="92"/>
  <c r="DB23" i="92"/>
  <c r="DA23" i="92"/>
  <c r="CT23" i="92"/>
  <c r="CR23" i="92"/>
  <c r="CQ23" i="92"/>
  <c r="CJ23" i="92"/>
  <c r="CH23" i="92"/>
  <c r="CG23" i="92"/>
  <c r="BZ23" i="92"/>
  <c r="BX23" i="92"/>
  <c r="BW23" i="92"/>
  <c r="BP23" i="92"/>
  <c r="BN23" i="92"/>
  <c r="BM23" i="92"/>
  <c r="BF23" i="92"/>
  <c r="BD23" i="92"/>
  <c r="BC23" i="92"/>
  <c r="AV23" i="92"/>
  <c r="AT23" i="92"/>
  <c r="AS23" i="92"/>
  <c r="AL23" i="92"/>
  <c r="AJ23" i="92"/>
  <c r="AI23" i="92"/>
  <c r="AB23" i="92"/>
  <c r="Z23" i="92"/>
  <c r="Y23" i="92"/>
  <c r="R23" i="92"/>
  <c r="P23" i="92"/>
  <c r="O23" i="92"/>
  <c r="H23" i="92"/>
  <c r="C23" i="92"/>
  <c r="DB22" i="92"/>
  <c r="DA22" i="92"/>
  <c r="CT22" i="92"/>
  <c r="CR22" i="92"/>
  <c r="CQ22" i="92"/>
  <c r="CJ22" i="92"/>
  <c r="CH22" i="92"/>
  <c r="CG22" i="92"/>
  <c r="BZ22" i="92"/>
  <c r="BX22" i="92"/>
  <c r="BW22" i="92"/>
  <c r="BP22" i="92"/>
  <c r="BN22" i="92"/>
  <c r="BM22" i="92"/>
  <c r="BF22" i="92"/>
  <c r="BD22" i="92"/>
  <c r="BC22" i="92"/>
  <c r="AV22" i="92"/>
  <c r="AT22" i="92"/>
  <c r="AS22" i="92"/>
  <c r="AL22" i="92"/>
  <c r="AJ22" i="92"/>
  <c r="AI22" i="92"/>
  <c r="AB22" i="92"/>
  <c r="Z22" i="92"/>
  <c r="Y22" i="92"/>
  <c r="R22" i="92"/>
  <c r="P22" i="92"/>
  <c r="O22" i="92"/>
  <c r="H22" i="92"/>
  <c r="C22" i="92"/>
  <c r="DB21" i="92"/>
  <c r="DA21" i="92"/>
  <c r="CT21" i="92"/>
  <c r="CR21" i="92"/>
  <c r="CQ21" i="92"/>
  <c r="CJ21" i="92"/>
  <c r="CH21" i="92"/>
  <c r="CG21" i="92"/>
  <c r="BZ21" i="92"/>
  <c r="BX21" i="92"/>
  <c r="BW21" i="92"/>
  <c r="BP21" i="92"/>
  <c r="BN21" i="92"/>
  <c r="BM21" i="92"/>
  <c r="BF21" i="92"/>
  <c r="BD21" i="92"/>
  <c r="BC21" i="92"/>
  <c r="AV21" i="92"/>
  <c r="AT21" i="92"/>
  <c r="AS21" i="92"/>
  <c r="AL21" i="92"/>
  <c r="AJ21" i="92"/>
  <c r="AI21" i="92"/>
  <c r="AB21" i="92"/>
  <c r="Z21" i="92"/>
  <c r="Y21" i="92"/>
  <c r="R21" i="92"/>
  <c r="P21" i="92"/>
  <c r="O21" i="92"/>
  <c r="H21" i="92"/>
  <c r="C21" i="92"/>
  <c r="DB20" i="92"/>
  <c r="DA20" i="92"/>
  <c r="CT20" i="92"/>
  <c r="CR20" i="92"/>
  <c r="CQ20" i="92"/>
  <c r="CJ20" i="92"/>
  <c r="CH20" i="92"/>
  <c r="CG20" i="92"/>
  <c r="BZ20" i="92"/>
  <c r="BX20" i="92"/>
  <c r="BW20" i="92"/>
  <c r="BP20" i="92"/>
  <c r="BN20" i="92"/>
  <c r="BM20" i="92"/>
  <c r="BF20" i="92"/>
  <c r="BD20" i="92"/>
  <c r="BC20" i="92"/>
  <c r="AV20" i="92"/>
  <c r="AT20" i="92"/>
  <c r="AS20" i="92"/>
  <c r="AL20" i="92"/>
  <c r="AJ20" i="92"/>
  <c r="AI20" i="92"/>
  <c r="AB20" i="92"/>
  <c r="Z20" i="92"/>
  <c r="Y20" i="92"/>
  <c r="R20" i="92"/>
  <c r="P20" i="92"/>
  <c r="O20" i="92"/>
  <c r="H20" i="92"/>
  <c r="C20" i="92"/>
  <c r="DB19" i="92"/>
  <c r="DA19" i="92"/>
  <c r="CT19" i="92"/>
  <c r="CR19" i="92"/>
  <c r="CQ19" i="92"/>
  <c r="CJ19" i="92"/>
  <c r="CH19" i="92"/>
  <c r="CG19" i="92"/>
  <c r="BZ19" i="92"/>
  <c r="BX19" i="92"/>
  <c r="BW19" i="92"/>
  <c r="BP19" i="92"/>
  <c r="BN19" i="92"/>
  <c r="BM19" i="92"/>
  <c r="BF19" i="92"/>
  <c r="BD19" i="92"/>
  <c r="BC19" i="92"/>
  <c r="AV19" i="92"/>
  <c r="AT19" i="92"/>
  <c r="AS19" i="92"/>
  <c r="AL19" i="92"/>
  <c r="AJ19" i="92"/>
  <c r="AI19" i="92"/>
  <c r="AB19" i="92"/>
  <c r="Z19" i="92"/>
  <c r="Y19" i="92"/>
  <c r="R19" i="92"/>
  <c r="P19" i="92"/>
  <c r="O19" i="92"/>
  <c r="H19" i="92"/>
  <c r="C19" i="92"/>
  <c r="B16" i="92"/>
  <c r="DB14" i="92"/>
  <c r="DA14" i="92"/>
  <c r="CT14" i="92"/>
  <c r="CR14" i="92"/>
  <c r="CQ14" i="92"/>
  <c r="CJ14" i="92"/>
  <c r="CH14" i="92"/>
  <c r="CG14" i="92"/>
  <c r="BZ14" i="92"/>
  <c r="BX14" i="92"/>
  <c r="BW14" i="92"/>
  <c r="BP14" i="92"/>
  <c r="BN14" i="92"/>
  <c r="BM14" i="92"/>
  <c r="BF14" i="92"/>
  <c r="BD14" i="92"/>
  <c r="BC14" i="92"/>
  <c r="AV14" i="92"/>
  <c r="AT14" i="92"/>
  <c r="AS14" i="92"/>
  <c r="AL14" i="92"/>
  <c r="AJ14" i="92"/>
  <c r="AI14" i="92"/>
  <c r="AB14" i="92"/>
  <c r="Z14" i="92"/>
  <c r="Y14" i="92"/>
  <c r="R14" i="92"/>
  <c r="P14" i="92"/>
  <c r="O14" i="92"/>
  <c r="H14" i="92"/>
  <c r="C14" i="92"/>
  <c r="DB13" i="92"/>
  <c r="DA13" i="92"/>
  <c r="CT13" i="92"/>
  <c r="CR13" i="92"/>
  <c r="CQ13" i="92"/>
  <c r="CJ13" i="92"/>
  <c r="CH13" i="92"/>
  <c r="CG13" i="92"/>
  <c r="BZ13" i="92"/>
  <c r="BX13" i="92"/>
  <c r="BW13" i="92"/>
  <c r="BP13" i="92"/>
  <c r="BN13" i="92"/>
  <c r="BM13" i="92"/>
  <c r="BF13" i="92"/>
  <c r="BD13" i="92"/>
  <c r="BC13" i="92"/>
  <c r="AV13" i="92"/>
  <c r="AT13" i="92"/>
  <c r="AS13" i="92"/>
  <c r="AL13" i="92"/>
  <c r="AJ13" i="92"/>
  <c r="AI13" i="92"/>
  <c r="AB13" i="92"/>
  <c r="Z13" i="92"/>
  <c r="Y13" i="92"/>
  <c r="R13" i="92"/>
  <c r="P13" i="92"/>
  <c r="O13" i="92"/>
  <c r="H13" i="92"/>
  <c r="C13" i="92"/>
  <c r="DB12" i="92"/>
  <c r="DA12" i="92"/>
  <c r="CT12" i="92"/>
  <c r="CR12" i="92"/>
  <c r="CQ12" i="92"/>
  <c r="CJ12" i="92"/>
  <c r="CH12" i="92"/>
  <c r="CG12" i="92"/>
  <c r="BZ12" i="92"/>
  <c r="BX12" i="92"/>
  <c r="BW12" i="92"/>
  <c r="BP12" i="92"/>
  <c r="BN12" i="92"/>
  <c r="BM12" i="92"/>
  <c r="BF12" i="92"/>
  <c r="BD12" i="92"/>
  <c r="BC12" i="92"/>
  <c r="AV12" i="92"/>
  <c r="AT12" i="92"/>
  <c r="AS12" i="92"/>
  <c r="AL12" i="92"/>
  <c r="AJ12" i="92"/>
  <c r="AI12" i="92"/>
  <c r="AB12" i="92"/>
  <c r="Z12" i="92"/>
  <c r="Y12" i="92"/>
  <c r="R12" i="92"/>
  <c r="P12" i="92"/>
  <c r="O12" i="92"/>
  <c r="H12" i="92"/>
  <c r="C12" i="92"/>
  <c r="DB11" i="92"/>
  <c r="DA11" i="92"/>
  <c r="CT11" i="92"/>
  <c r="CR11" i="92"/>
  <c r="CQ11" i="92"/>
  <c r="CJ11" i="92"/>
  <c r="CH11" i="92"/>
  <c r="CG11" i="92"/>
  <c r="BZ11" i="92"/>
  <c r="BX11" i="92"/>
  <c r="BW11" i="92"/>
  <c r="BP11" i="92"/>
  <c r="BN11" i="92"/>
  <c r="BM11" i="92"/>
  <c r="BF11" i="92"/>
  <c r="BD11" i="92"/>
  <c r="BC11" i="92"/>
  <c r="AV11" i="92"/>
  <c r="AT11" i="92"/>
  <c r="AS11" i="92"/>
  <c r="AL11" i="92"/>
  <c r="AJ11" i="92"/>
  <c r="AI11" i="92"/>
  <c r="AB11" i="92"/>
  <c r="Z11" i="92"/>
  <c r="Y11" i="92"/>
  <c r="R11" i="92"/>
  <c r="P11" i="92"/>
  <c r="O11" i="92"/>
  <c r="H11" i="92"/>
  <c r="C11" i="92"/>
  <c r="DB10" i="92"/>
  <c r="DA10" i="92"/>
  <c r="CT10" i="92"/>
  <c r="CR10" i="92"/>
  <c r="CQ10" i="92"/>
  <c r="CJ10" i="92"/>
  <c r="CH10" i="92"/>
  <c r="CG10" i="92"/>
  <c r="BZ10" i="92"/>
  <c r="BX10" i="92"/>
  <c r="BW10" i="92"/>
  <c r="BP10" i="92"/>
  <c r="BN10" i="92"/>
  <c r="BM10" i="92"/>
  <c r="BF10" i="92"/>
  <c r="BD10" i="92"/>
  <c r="BC10" i="92"/>
  <c r="AV10" i="92"/>
  <c r="AT10" i="92"/>
  <c r="AS10" i="92"/>
  <c r="AL10" i="92"/>
  <c r="AJ10" i="92"/>
  <c r="AI10" i="92"/>
  <c r="AB10" i="92"/>
  <c r="Z10" i="92"/>
  <c r="Y10" i="92"/>
  <c r="R10" i="92"/>
  <c r="P10" i="92"/>
  <c r="O10" i="92"/>
  <c r="H10" i="92"/>
  <c r="C10" i="92"/>
  <c r="DB9" i="92"/>
  <c r="DA9" i="92"/>
  <c r="CT9" i="92"/>
  <c r="CR9" i="92"/>
  <c r="CQ9" i="92"/>
  <c r="CJ9" i="92"/>
  <c r="CH9" i="92"/>
  <c r="CG9" i="92"/>
  <c r="BZ9" i="92"/>
  <c r="BX9" i="92"/>
  <c r="BW9" i="92"/>
  <c r="BP9" i="92"/>
  <c r="BN9" i="92"/>
  <c r="BM9" i="92"/>
  <c r="BF9" i="92"/>
  <c r="BD9" i="92"/>
  <c r="BC9" i="92"/>
  <c r="AV9" i="92"/>
  <c r="AT9" i="92"/>
  <c r="AS9" i="92"/>
  <c r="AL9" i="92"/>
  <c r="AJ9" i="92"/>
  <c r="AI9" i="92"/>
  <c r="AB9" i="92"/>
  <c r="Z9" i="92"/>
  <c r="Y9" i="92"/>
  <c r="R9" i="92"/>
  <c r="P9" i="92"/>
  <c r="O9" i="92"/>
  <c r="H9" i="92"/>
  <c r="C9" i="92"/>
  <c r="DB8" i="92"/>
  <c r="DA8" i="92"/>
  <c r="CT8" i="92"/>
  <c r="CR8" i="92"/>
  <c r="CQ8" i="92"/>
  <c r="CJ8" i="92"/>
  <c r="CH8" i="92"/>
  <c r="CG8" i="92"/>
  <c r="BZ8" i="92"/>
  <c r="BX8" i="92"/>
  <c r="BW8" i="92"/>
  <c r="BP8" i="92"/>
  <c r="BN8" i="92"/>
  <c r="BM8" i="92"/>
  <c r="BF8" i="92"/>
  <c r="BD8" i="92"/>
  <c r="BC8" i="92"/>
  <c r="AV8" i="92"/>
  <c r="AT8" i="92"/>
  <c r="AS8" i="92"/>
  <c r="AL8" i="92"/>
  <c r="AJ8" i="92"/>
  <c r="AI8" i="92"/>
  <c r="AB8" i="92"/>
  <c r="Z8" i="92"/>
  <c r="Y8" i="92"/>
  <c r="R8" i="92"/>
  <c r="P8" i="92"/>
  <c r="O8" i="92"/>
  <c r="H8" i="92"/>
  <c r="C8" i="92"/>
  <c r="DB7" i="92"/>
  <c r="DA7" i="92"/>
  <c r="CT7" i="92"/>
  <c r="CR7" i="92"/>
  <c r="CQ7" i="92"/>
  <c r="CJ7" i="92"/>
  <c r="CH7" i="92"/>
  <c r="CG7" i="92"/>
  <c r="BZ7" i="92"/>
  <c r="BX7" i="92"/>
  <c r="BW7" i="92"/>
  <c r="BP7" i="92"/>
  <c r="BN7" i="92"/>
  <c r="BM7" i="92"/>
  <c r="BF7" i="92"/>
  <c r="BD7" i="92"/>
  <c r="BC7" i="92"/>
  <c r="AV7" i="92"/>
  <c r="AT7" i="92"/>
  <c r="AS7" i="92"/>
  <c r="AL7" i="92"/>
  <c r="AJ7" i="92"/>
  <c r="AI7" i="92"/>
  <c r="AB7" i="92"/>
  <c r="Z7" i="92"/>
  <c r="Y7" i="92"/>
  <c r="R7" i="92"/>
  <c r="P7" i="92"/>
  <c r="O7" i="92"/>
  <c r="H7" i="92"/>
  <c r="C7" i="92"/>
  <c r="DB6" i="92"/>
  <c r="DA6" i="92"/>
  <c r="CT6" i="92"/>
  <c r="CR6" i="92"/>
  <c r="CQ6" i="92"/>
  <c r="CJ6" i="92"/>
  <c r="CH6" i="92"/>
  <c r="CG6" i="92"/>
  <c r="BZ6" i="92"/>
  <c r="BX6" i="92"/>
  <c r="BW6" i="92"/>
  <c r="BP6" i="92"/>
  <c r="BN6" i="92"/>
  <c r="BM6" i="92"/>
  <c r="BF6" i="92"/>
  <c r="BD6" i="92"/>
  <c r="BC6" i="92"/>
  <c r="AV6" i="92"/>
  <c r="AT6" i="92"/>
  <c r="AS6" i="92"/>
  <c r="AL6" i="92"/>
  <c r="AJ6" i="92"/>
  <c r="AI6" i="92"/>
  <c r="AB6" i="92"/>
  <c r="Z6" i="92"/>
  <c r="Y6" i="92"/>
  <c r="R6" i="92"/>
  <c r="P6" i="92"/>
  <c r="O6" i="92"/>
  <c r="H6" i="92"/>
  <c r="C6" i="92"/>
  <c r="DB5" i="92"/>
  <c r="DA5" i="92"/>
  <c r="CT5" i="92"/>
  <c r="CR5" i="92"/>
  <c r="CQ5" i="92"/>
  <c r="CJ5" i="92"/>
  <c r="CH5" i="92"/>
  <c r="CG5" i="92"/>
  <c r="BZ5" i="92"/>
  <c r="BX5" i="92"/>
  <c r="BW5" i="92"/>
  <c r="BP5" i="92"/>
  <c r="BN5" i="92"/>
  <c r="BM5" i="92"/>
  <c r="BF5" i="92"/>
  <c r="BD5" i="92"/>
  <c r="BC5" i="92"/>
  <c r="AV5" i="92"/>
  <c r="AT5" i="92"/>
  <c r="AS5" i="92"/>
  <c r="AL5" i="92"/>
  <c r="AJ5" i="92"/>
  <c r="AI5" i="92"/>
  <c r="AB5" i="92"/>
  <c r="Z5" i="92"/>
  <c r="Y5" i="92"/>
  <c r="R5" i="92"/>
  <c r="P5" i="92"/>
  <c r="O5" i="92"/>
  <c r="H5" i="92"/>
  <c r="C5" i="92"/>
  <c r="B2" i="92"/>
  <c r="DB28" i="91"/>
  <c r="DA28" i="91"/>
  <c r="CT28" i="91"/>
  <c r="CR28" i="91"/>
  <c r="CQ28" i="91"/>
  <c r="CJ28" i="91"/>
  <c r="CH28" i="91"/>
  <c r="CG28" i="91"/>
  <c r="BZ28" i="91"/>
  <c r="BX28" i="91"/>
  <c r="BW28" i="91"/>
  <c r="BP28" i="91"/>
  <c r="BN28" i="91"/>
  <c r="BM28" i="91"/>
  <c r="BF28" i="91"/>
  <c r="BD28" i="91"/>
  <c r="BC28" i="91"/>
  <c r="AV28" i="91"/>
  <c r="AT28" i="91"/>
  <c r="AS28" i="91"/>
  <c r="AL28" i="91"/>
  <c r="AJ28" i="91"/>
  <c r="AI28" i="91"/>
  <c r="AB28" i="91"/>
  <c r="Z28" i="91"/>
  <c r="Y28" i="91"/>
  <c r="R28" i="91"/>
  <c r="P28" i="91"/>
  <c r="O28" i="91"/>
  <c r="H28" i="91"/>
  <c r="C28" i="91"/>
  <c r="DB27" i="91"/>
  <c r="DA27" i="91"/>
  <c r="CT27" i="91"/>
  <c r="CR27" i="91"/>
  <c r="CQ27" i="91"/>
  <c r="CJ27" i="91"/>
  <c r="CH27" i="91"/>
  <c r="CG27" i="91"/>
  <c r="BZ27" i="91"/>
  <c r="BX27" i="91"/>
  <c r="BW27" i="91"/>
  <c r="BP27" i="91"/>
  <c r="BN27" i="91"/>
  <c r="BM27" i="91"/>
  <c r="BF27" i="91"/>
  <c r="BD27" i="91"/>
  <c r="BC27" i="91"/>
  <c r="AV27" i="91"/>
  <c r="AT27" i="91"/>
  <c r="AS27" i="91"/>
  <c r="AL27" i="91"/>
  <c r="AJ27" i="91"/>
  <c r="AI27" i="91"/>
  <c r="AB27" i="91"/>
  <c r="Z27" i="91"/>
  <c r="Y27" i="91"/>
  <c r="R27" i="91"/>
  <c r="P27" i="91"/>
  <c r="O27" i="91"/>
  <c r="H27" i="91"/>
  <c r="C27" i="91"/>
  <c r="DB26" i="91"/>
  <c r="DA26" i="91"/>
  <c r="CT26" i="91"/>
  <c r="CR26" i="91"/>
  <c r="CQ26" i="91"/>
  <c r="CJ26" i="91"/>
  <c r="CH26" i="91"/>
  <c r="CG26" i="91"/>
  <c r="BZ26" i="91"/>
  <c r="BX26" i="91"/>
  <c r="BW26" i="91"/>
  <c r="BP26" i="91"/>
  <c r="BN26" i="91"/>
  <c r="BM26" i="91"/>
  <c r="BF26" i="91"/>
  <c r="BD26" i="91"/>
  <c r="BC26" i="91"/>
  <c r="AV26" i="91"/>
  <c r="AT26" i="91"/>
  <c r="AS26" i="91"/>
  <c r="AL26" i="91"/>
  <c r="AJ26" i="91"/>
  <c r="AI26" i="91"/>
  <c r="AB26" i="91"/>
  <c r="Z26" i="91"/>
  <c r="Y26" i="91"/>
  <c r="R26" i="91"/>
  <c r="P26" i="91"/>
  <c r="O26" i="91"/>
  <c r="H26" i="91"/>
  <c r="C26" i="91"/>
  <c r="DB25" i="91"/>
  <c r="DA25" i="91"/>
  <c r="CT25" i="91"/>
  <c r="CR25" i="91"/>
  <c r="CQ25" i="91"/>
  <c r="CJ25" i="91"/>
  <c r="CH25" i="91"/>
  <c r="CG25" i="91"/>
  <c r="BZ25" i="91"/>
  <c r="BX25" i="91"/>
  <c r="BW25" i="91"/>
  <c r="BP25" i="91"/>
  <c r="BN25" i="91"/>
  <c r="BM25" i="91"/>
  <c r="BF25" i="91"/>
  <c r="BD25" i="91"/>
  <c r="BC25" i="91"/>
  <c r="AV25" i="91"/>
  <c r="AT25" i="91"/>
  <c r="AS25" i="91"/>
  <c r="AL25" i="91"/>
  <c r="AJ25" i="91"/>
  <c r="AI25" i="91"/>
  <c r="AB25" i="91"/>
  <c r="Z25" i="91"/>
  <c r="Y25" i="91"/>
  <c r="R25" i="91"/>
  <c r="P25" i="91"/>
  <c r="O25" i="91"/>
  <c r="H25" i="91"/>
  <c r="C25" i="91"/>
  <c r="DB24" i="91"/>
  <c r="DA24" i="91"/>
  <c r="CT24" i="91"/>
  <c r="CR24" i="91"/>
  <c r="CQ24" i="91"/>
  <c r="CJ24" i="91"/>
  <c r="CH24" i="91"/>
  <c r="CG24" i="91"/>
  <c r="BZ24" i="91"/>
  <c r="BX24" i="91"/>
  <c r="BW24" i="91"/>
  <c r="BP24" i="91"/>
  <c r="BN24" i="91"/>
  <c r="BM24" i="91"/>
  <c r="BF24" i="91"/>
  <c r="BD24" i="91"/>
  <c r="BC24" i="91"/>
  <c r="AV24" i="91"/>
  <c r="AT24" i="91"/>
  <c r="AS24" i="91"/>
  <c r="AL24" i="91"/>
  <c r="AJ24" i="91"/>
  <c r="AI24" i="91"/>
  <c r="AB24" i="91"/>
  <c r="Z24" i="91"/>
  <c r="Y24" i="91"/>
  <c r="R24" i="91"/>
  <c r="P24" i="91"/>
  <c r="O24" i="91"/>
  <c r="H24" i="91"/>
  <c r="C24" i="91"/>
  <c r="DB23" i="91"/>
  <c r="DA23" i="91"/>
  <c r="CT23" i="91"/>
  <c r="CR23" i="91"/>
  <c r="CQ23" i="91"/>
  <c r="CJ23" i="91"/>
  <c r="CH23" i="91"/>
  <c r="CG23" i="91"/>
  <c r="BZ23" i="91"/>
  <c r="BX23" i="91"/>
  <c r="BW23" i="91"/>
  <c r="BP23" i="91"/>
  <c r="BN23" i="91"/>
  <c r="BM23" i="91"/>
  <c r="BF23" i="91"/>
  <c r="BD23" i="91"/>
  <c r="BC23" i="91"/>
  <c r="AV23" i="91"/>
  <c r="AT23" i="91"/>
  <c r="AS23" i="91"/>
  <c r="AL23" i="91"/>
  <c r="AJ23" i="91"/>
  <c r="AI23" i="91"/>
  <c r="AB23" i="91"/>
  <c r="Z23" i="91"/>
  <c r="Y23" i="91"/>
  <c r="R23" i="91"/>
  <c r="P23" i="91"/>
  <c r="O23" i="91"/>
  <c r="H23" i="91"/>
  <c r="C23" i="91"/>
  <c r="DB22" i="91"/>
  <c r="DA22" i="91"/>
  <c r="CT22" i="91"/>
  <c r="CR22" i="91"/>
  <c r="CQ22" i="91"/>
  <c r="CJ22" i="91"/>
  <c r="CH22" i="91"/>
  <c r="CG22" i="91"/>
  <c r="BZ22" i="91"/>
  <c r="BX22" i="91"/>
  <c r="BW22" i="91"/>
  <c r="BP22" i="91"/>
  <c r="BN22" i="91"/>
  <c r="BM22" i="91"/>
  <c r="BF22" i="91"/>
  <c r="BD22" i="91"/>
  <c r="BC22" i="91"/>
  <c r="AV22" i="91"/>
  <c r="AT22" i="91"/>
  <c r="AS22" i="91"/>
  <c r="AL22" i="91"/>
  <c r="AJ22" i="91"/>
  <c r="AI22" i="91"/>
  <c r="AB22" i="91"/>
  <c r="Z22" i="91"/>
  <c r="Y22" i="91"/>
  <c r="R22" i="91"/>
  <c r="P22" i="91"/>
  <c r="O22" i="91"/>
  <c r="H22" i="91"/>
  <c r="C22" i="91"/>
  <c r="DB21" i="91"/>
  <c r="DA21" i="91"/>
  <c r="CT21" i="91"/>
  <c r="CR21" i="91"/>
  <c r="CQ21" i="91"/>
  <c r="CJ21" i="91"/>
  <c r="CH21" i="91"/>
  <c r="CG21" i="91"/>
  <c r="BZ21" i="91"/>
  <c r="BX21" i="91"/>
  <c r="BW21" i="91"/>
  <c r="BP21" i="91"/>
  <c r="BN21" i="91"/>
  <c r="BM21" i="91"/>
  <c r="BF21" i="91"/>
  <c r="BD21" i="91"/>
  <c r="BC21" i="91"/>
  <c r="AV21" i="91"/>
  <c r="AT21" i="91"/>
  <c r="AS21" i="91"/>
  <c r="AL21" i="91"/>
  <c r="AJ21" i="91"/>
  <c r="AI21" i="91"/>
  <c r="AB21" i="91"/>
  <c r="Z21" i="91"/>
  <c r="Y21" i="91"/>
  <c r="R21" i="91"/>
  <c r="P21" i="91"/>
  <c r="O21" i="91"/>
  <c r="H21" i="91"/>
  <c r="C21" i="91"/>
  <c r="DB20" i="91"/>
  <c r="DA20" i="91"/>
  <c r="CT20" i="91"/>
  <c r="CR20" i="91"/>
  <c r="CQ20" i="91"/>
  <c r="CJ20" i="91"/>
  <c r="CH20" i="91"/>
  <c r="CG20" i="91"/>
  <c r="BZ20" i="91"/>
  <c r="BX20" i="91"/>
  <c r="BW20" i="91"/>
  <c r="BP20" i="91"/>
  <c r="BN20" i="91"/>
  <c r="BM20" i="91"/>
  <c r="BF20" i="91"/>
  <c r="BD20" i="91"/>
  <c r="BC20" i="91"/>
  <c r="AV20" i="91"/>
  <c r="AT20" i="91"/>
  <c r="AS20" i="91"/>
  <c r="AL20" i="91"/>
  <c r="AJ20" i="91"/>
  <c r="AI20" i="91"/>
  <c r="AB20" i="91"/>
  <c r="Z20" i="91"/>
  <c r="Y20" i="91"/>
  <c r="R20" i="91"/>
  <c r="P20" i="91"/>
  <c r="O20" i="91"/>
  <c r="H20" i="91"/>
  <c r="C20" i="91"/>
  <c r="DB19" i="91"/>
  <c r="DA19" i="91"/>
  <c r="CT19" i="91"/>
  <c r="CR19" i="91"/>
  <c r="CQ19" i="91"/>
  <c r="CJ19" i="91"/>
  <c r="CH19" i="91"/>
  <c r="CG19" i="91"/>
  <c r="BZ19" i="91"/>
  <c r="BX19" i="91"/>
  <c r="BW19" i="91"/>
  <c r="BP19" i="91"/>
  <c r="BN19" i="91"/>
  <c r="BM19" i="91"/>
  <c r="BF19" i="91"/>
  <c r="BD19" i="91"/>
  <c r="BC19" i="91"/>
  <c r="AV19" i="91"/>
  <c r="AT19" i="91"/>
  <c r="AS19" i="91"/>
  <c r="AL19" i="91"/>
  <c r="AJ19" i="91"/>
  <c r="AI19" i="91"/>
  <c r="AB19" i="91"/>
  <c r="Z19" i="91"/>
  <c r="Y19" i="91"/>
  <c r="R19" i="91"/>
  <c r="P19" i="91"/>
  <c r="O19" i="91"/>
  <c r="H19" i="91"/>
  <c r="C19" i="91"/>
  <c r="B16" i="91"/>
  <c r="DB14" i="91"/>
  <c r="DA14" i="91"/>
  <c r="CT14" i="91"/>
  <c r="CR14" i="91"/>
  <c r="CQ14" i="91"/>
  <c r="CJ14" i="91"/>
  <c r="CH14" i="91"/>
  <c r="CG14" i="91"/>
  <c r="BZ14" i="91"/>
  <c r="BX14" i="91"/>
  <c r="BW14" i="91"/>
  <c r="BP14" i="91"/>
  <c r="BN14" i="91"/>
  <c r="BM14" i="91"/>
  <c r="BF14" i="91"/>
  <c r="BD14" i="91"/>
  <c r="BC14" i="91"/>
  <c r="AV14" i="91"/>
  <c r="AT14" i="91"/>
  <c r="AS14" i="91"/>
  <c r="AL14" i="91"/>
  <c r="AJ14" i="91"/>
  <c r="AI14" i="91"/>
  <c r="AB14" i="91"/>
  <c r="Z14" i="91"/>
  <c r="Y14" i="91"/>
  <c r="R14" i="91"/>
  <c r="P14" i="91"/>
  <c r="O14" i="91"/>
  <c r="H14" i="91"/>
  <c r="C14" i="91"/>
  <c r="DB13" i="91"/>
  <c r="DA13" i="91"/>
  <c r="CT13" i="91"/>
  <c r="CR13" i="91"/>
  <c r="CQ13" i="91"/>
  <c r="CJ13" i="91"/>
  <c r="CH13" i="91"/>
  <c r="CG13" i="91"/>
  <c r="BZ13" i="91"/>
  <c r="BX13" i="91"/>
  <c r="BW13" i="91"/>
  <c r="BP13" i="91"/>
  <c r="BN13" i="91"/>
  <c r="BM13" i="91"/>
  <c r="BF13" i="91"/>
  <c r="BD13" i="91"/>
  <c r="BC13" i="91"/>
  <c r="AV13" i="91"/>
  <c r="AT13" i="91"/>
  <c r="AS13" i="91"/>
  <c r="AL13" i="91"/>
  <c r="AJ13" i="91"/>
  <c r="AI13" i="91"/>
  <c r="AB13" i="91"/>
  <c r="Z13" i="91"/>
  <c r="Y13" i="91"/>
  <c r="R13" i="91"/>
  <c r="P13" i="91"/>
  <c r="O13" i="91"/>
  <c r="H13" i="91"/>
  <c r="C13" i="91"/>
  <c r="DB12" i="91"/>
  <c r="DA12" i="91"/>
  <c r="CT12" i="91"/>
  <c r="CR12" i="91"/>
  <c r="CQ12" i="91"/>
  <c r="CJ12" i="91"/>
  <c r="CH12" i="91"/>
  <c r="CG12" i="91"/>
  <c r="BZ12" i="91"/>
  <c r="BX12" i="91"/>
  <c r="BW12" i="91"/>
  <c r="BP12" i="91"/>
  <c r="BN12" i="91"/>
  <c r="BM12" i="91"/>
  <c r="BF12" i="91"/>
  <c r="BD12" i="91"/>
  <c r="BC12" i="91"/>
  <c r="AV12" i="91"/>
  <c r="AT12" i="91"/>
  <c r="AS12" i="91"/>
  <c r="AL12" i="91"/>
  <c r="AJ12" i="91"/>
  <c r="AI12" i="91"/>
  <c r="AB12" i="91"/>
  <c r="Z12" i="91"/>
  <c r="Y12" i="91"/>
  <c r="R12" i="91"/>
  <c r="P12" i="91"/>
  <c r="O12" i="91"/>
  <c r="H12" i="91"/>
  <c r="C12" i="91"/>
  <c r="DB11" i="91"/>
  <c r="DA11" i="91"/>
  <c r="CT11" i="91"/>
  <c r="CR11" i="91"/>
  <c r="CQ11" i="91"/>
  <c r="CJ11" i="91"/>
  <c r="CH11" i="91"/>
  <c r="CG11" i="91"/>
  <c r="BZ11" i="91"/>
  <c r="BX11" i="91"/>
  <c r="BW11" i="91"/>
  <c r="BP11" i="91"/>
  <c r="BN11" i="91"/>
  <c r="BM11" i="91"/>
  <c r="BF11" i="91"/>
  <c r="BD11" i="91"/>
  <c r="BC11" i="91"/>
  <c r="AV11" i="91"/>
  <c r="AT11" i="91"/>
  <c r="AS11" i="91"/>
  <c r="AL11" i="91"/>
  <c r="AJ11" i="91"/>
  <c r="AI11" i="91"/>
  <c r="AB11" i="91"/>
  <c r="Z11" i="91"/>
  <c r="Y11" i="91"/>
  <c r="R11" i="91"/>
  <c r="P11" i="91"/>
  <c r="O11" i="91"/>
  <c r="H11" i="91"/>
  <c r="C11" i="91"/>
  <c r="DB10" i="91"/>
  <c r="DA10" i="91"/>
  <c r="CT10" i="91"/>
  <c r="CR10" i="91"/>
  <c r="CQ10" i="91"/>
  <c r="CJ10" i="91"/>
  <c r="CH10" i="91"/>
  <c r="CG10" i="91"/>
  <c r="BZ10" i="91"/>
  <c r="BX10" i="91"/>
  <c r="BW10" i="91"/>
  <c r="BP10" i="91"/>
  <c r="BN10" i="91"/>
  <c r="BM10" i="91"/>
  <c r="BF10" i="91"/>
  <c r="BD10" i="91"/>
  <c r="BC10" i="91"/>
  <c r="AV10" i="91"/>
  <c r="AT10" i="91"/>
  <c r="AS10" i="91"/>
  <c r="AL10" i="91"/>
  <c r="AJ10" i="91"/>
  <c r="AI10" i="91"/>
  <c r="AB10" i="91"/>
  <c r="Z10" i="91"/>
  <c r="Y10" i="91"/>
  <c r="R10" i="91"/>
  <c r="P10" i="91"/>
  <c r="O10" i="91"/>
  <c r="H10" i="91"/>
  <c r="C10" i="91"/>
  <c r="DB9" i="91"/>
  <c r="DA9" i="91"/>
  <c r="CT9" i="91"/>
  <c r="CR9" i="91"/>
  <c r="CQ9" i="91"/>
  <c r="CJ9" i="91"/>
  <c r="CH9" i="91"/>
  <c r="CG9" i="91"/>
  <c r="BZ9" i="91"/>
  <c r="BX9" i="91"/>
  <c r="BW9" i="91"/>
  <c r="BP9" i="91"/>
  <c r="BN9" i="91"/>
  <c r="BM9" i="91"/>
  <c r="BF9" i="91"/>
  <c r="BD9" i="91"/>
  <c r="BC9" i="91"/>
  <c r="AV9" i="91"/>
  <c r="AT9" i="91"/>
  <c r="AS9" i="91"/>
  <c r="AL9" i="91"/>
  <c r="AJ9" i="91"/>
  <c r="AI9" i="91"/>
  <c r="AB9" i="91"/>
  <c r="Z9" i="91"/>
  <c r="Y9" i="91"/>
  <c r="R9" i="91"/>
  <c r="P9" i="91"/>
  <c r="O9" i="91"/>
  <c r="H9" i="91"/>
  <c r="C9" i="91"/>
  <c r="DB8" i="91"/>
  <c r="DA8" i="91"/>
  <c r="CT8" i="91"/>
  <c r="CR8" i="91"/>
  <c r="CQ8" i="91"/>
  <c r="CJ8" i="91"/>
  <c r="CH8" i="91"/>
  <c r="CG8" i="91"/>
  <c r="BZ8" i="91"/>
  <c r="BX8" i="91"/>
  <c r="BW8" i="91"/>
  <c r="BP8" i="91"/>
  <c r="BN8" i="91"/>
  <c r="BM8" i="91"/>
  <c r="BF8" i="91"/>
  <c r="BD8" i="91"/>
  <c r="BC8" i="91"/>
  <c r="AV8" i="91"/>
  <c r="AT8" i="91"/>
  <c r="AS8" i="91"/>
  <c r="AL8" i="91"/>
  <c r="AJ8" i="91"/>
  <c r="AI8" i="91"/>
  <c r="AB8" i="91"/>
  <c r="Z8" i="91"/>
  <c r="Y8" i="91"/>
  <c r="R8" i="91"/>
  <c r="P8" i="91"/>
  <c r="O8" i="91"/>
  <c r="H8" i="91"/>
  <c r="C8" i="91"/>
  <c r="DB7" i="91"/>
  <c r="DA7" i="91"/>
  <c r="CT7" i="91"/>
  <c r="CR7" i="91"/>
  <c r="CQ7" i="91"/>
  <c r="CJ7" i="91"/>
  <c r="CH7" i="91"/>
  <c r="CG7" i="91"/>
  <c r="BZ7" i="91"/>
  <c r="BX7" i="91"/>
  <c r="BW7" i="91"/>
  <c r="BP7" i="91"/>
  <c r="BN7" i="91"/>
  <c r="BM7" i="91"/>
  <c r="BF7" i="91"/>
  <c r="BD7" i="91"/>
  <c r="BC7" i="91"/>
  <c r="AV7" i="91"/>
  <c r="AT7" i="91"/>
  <c r="AS7" i="91"/>
  <c r="AL7" i="91"/>
  <c r="AJ7" i="91"/>
  <c r="AI7" i="91"/>
  <c r="AB7" i="91"/>
  <c r="Z7" i="91"/>
  <c r="Y7" i="91"/>
  <c r="R7" i="91"/>
  <c r="P7" i="91"/>
  <c r="O7" i="91"/>
  <c r="H7" i="91"/>
  <c r="C7" i="91"/>
  <c r="DB6" i="91"/>
  <c r="DA6" i="91"/>
  <c r="CT6" i="91"/>
  <c r="CR6" i="91"/>
  <c r="CQ6" i="91"/>
  <c r="CJ6" i="91"/>
  <c r="CH6" i="91"/>
  <c r="CG6" i="91"/>
  <c r="BZ6" i="91"/>
  <c r="BX6" i="91"/>
  <c r="BW6" i="91"/>
  <c r="BP6" i="91"/>
  <c r="BN6" i="91"/>
  <c r="BM6" i="91"/>
  <c r="BF6" i="91"/>
  <c r="BD6" i="91"/>
  <c r="BC6" i="91"/>
  <c r="AV6" i="91"/>
  <c r="AT6" i="91"/>
  <c r="AS6" i="91"/>
  <c r="AL6" i="91"/>
  <c r="AJ6" i="91"/>
  <c r="AI6" i="91"/>
  <c r="AB6" i="91"/>
  <c r="Z6" i="91"/>
  <c r="Y6" i="91"/>
  <c r="R6" i="91"/>
  <c r="P6" i="91"/>
  <c r="O6" i="91"/>
  <c r="H6" i="91"/>
  <c r="C6" i="91"/>
  <c r="DB5" i="91"/>
  <c r="DA5" i="91"/>
  <c r="CT5" i="91"/>
  <c r="CR5" i="91"/>
  <c r="CQ5" i="91"/>
  <c r="CJ5" i="91"/>
  <c r="CH5" i="91"/>
  <c r="CG5" i="91"/>
  <c r="BZ5" i="91"/>
  <c r="BX5" i="91"/>
  <c r="BW5" i="91"/>
  <c r="BP5" i="91"/>
  <c r="BN5" i="91"/>
  <c r="BM5" i="91"/>
  <c r="BF5" i="91"/>
  <c r="BD5" i="91"/>
  <c r="BC5" i="91"/>
  <c r="AV5" i="91"/>
  <c r="AT5" i="91"/>
  <c r="AS5" i="91"/>
  <c r="AL5" i="91"/>
  <c r="AJ5" i="91"/>
  <c r="AI5" i="91"/>
  <c r="AB5" i="91"/>
  <c r="Z5" i="91"/>
  <c r="Y5" i="91"/>
  <c r="R5" i="91"/>
  <c r="P5" i="91"/>
  <c r="O5" i="91"/>
  <c r="H5" i="91"/>
  <c r="C5" i="91"/>
  <c r="B2" i="91"/>
  <c r="DB28" i="90"/>
  <c r="DA28" i="90"/>
  <c r="CT28" i="90"/>
  <c r="CR28" i="90"/>
  <c r="CQ28" i="90"/>
  <c r="CJ28" i="90"/>
  <c r="CH28" i="90"/>
  <c r="CG28" i="90"/>
  <c r="BZ28" i="90"/>
  <c r="BX28" i="90"/>
  <c r="BW28" i="90"/>
  <c r="BP28" i="90"/>
  <c r="BN28" i="90"/>
  <c r="BM28" i="90"/>
  <c r="BF28" i="90"/>
  <c r="BD28" i="90"/>
  <c r="BC28" i="90"/>
  <c r="AV28" i="90"/>
  <c r="AT28" i="90"/>
  <c r="AS28" i="90"/>
  <c r="AL28" i="90"/>
  <c r="AJ28" i="90"/>
  <c r="AI28" i="90"/>
  <c r="AB28" i="90"/>
  <c r="Z28" i="90"/>
  <c r="Y28" i="90"/>
  <c r="R28" i="90"/>
  <c r="P28" i="90"/>
  <c r="O28" i="90"/>
  <c r="H28" i="90"/>
  <c r="C28" i="90"/>
  <c r="DB27" i="90"/>
  <c r="DA27" i="90"/>
  <c r="CT27" i="90"/>
  <c r="CR27" i="90"/>
  <c r="CQ27" i="90"/>
  <c r="CJ27" i="90"/>
  <c r="CH27" i="90"/>
  <c r="CG27" i="90"/>
  <c r="BZ27" i="90"/>
  <c r="BX27" i="90"/>
  <c r="BW27" i="90"/>
  <c r="BP27" i="90"/>
  <c r="BN27" i="90"/>
  <c r="BM27" i="90"/>
  <c r="BF27" i="90"/>
  <c r="BD27" i="90"/>
  <c r="BC27" i="90"/>
  <c r="AV27" i="90"/>
  <c r="AT27" i="90"/>
  <c r="AS27" i="90"/>
  <c r="AL27" i="90"/>
  <c r="AJ27" i="90"/>
  <c r="AI27" i="90"/>
  <c r="AB27" i="90"/>
  <c r="Z27" i="90"/>
  <c r="Y27" i="90"/>
  <c r="R27" i="90"/>
  <c r="P27" i="90"/>
  <c r="O27" i="90"/>
  <c r="H27" i="90"/>
  <c r="C27" i="90"/>
  <c r="DB26" i="90"/>
  <c r="DA26" i="90"/>
  <c r="CT26" i="90"/>
  <c r="CR26" i="90"/>
  <c r="CQ26" i="90"/>
  <c r="CJ26" i="90"/>
  <c r="CH26" i="90"/>
  <c r="CG26" i="90"/>
  <c r="BZ26" i="90"/>
  <c r="BX26" i="90"/>
  <c r="BW26" i="90"/>
  <c r="BP26" i="90"/>
  <c r="BN26" i="90"/>
  <c r="BM26" i="90"/>
  <c r="BF26" i="90"/>
  <c r="BD26" i="90"/>
  <c r="BC26" i="90"/>
  <c r="AV26" i="90"/>
  <c r="AT26" i="90"/>
  <c r="AS26" i="90"/>
  <c r="AL26" i="90"/>
  <c r="AJ26" i="90"/>
  <c r="AI26" i="90"/>
  <c r="AB26" i="90"/>
  <c r="Z26" i="90"/>
  <c r="Y26" i="90"/>
  <c r="R26" i="90"/>
  <c r="P26" i="90"/>
  <c r="O26" i="90"/>
  <c r="H26" i="90"/>
  <c r="C26" i="90"/>
  <c r="DB25" i="90"/>
  <c r="DA25" i="90"/>
  <c r="CT25" i="90"/>
  <c r="CR25" i="90"/>
  <c r="CQ25" i="90"/>
  <c r="CJ25" i="90"/>
  <c r="CH25" i="90"/>
  <c r="CG25" i="90"/>
  <c r="BZ25" i="90"/>
  <c r="BX25" i="90"/>
  <c r="BW25" i="90"/>
  <c r="BP25" i="90"/>
  <c r="BN25" i="90"/>
  <c r="BM25" i="90"/>
  <c r="BF25" i="90"/>
  <c r="BD25" i="90"/>
  <c r="BC25" i="90"/>
  <c r="AV25" i="90"/>
  <c r="AT25" i="90"/>
  <c r="AS25" i="90"/>
  <c r="AL25" i="90"/>
  <c r="AJ25" i="90"/>
  <c r="AI25" i="90"/>
  <c r="AB25" i="90"/>
  <c r="Z25" i="90"/>
  <c r="Y25" i="90"/>
  <c r="R25" i="90"/>
  <c r="P25" i="90"/>
  <c r="O25" i="90"/>
  <c r="H25" i="90"/>
  <c r="C25" i="90"/>
  <c r="DB24" i="90"/>
  <c r="DA24" i="90"/>
  <c r="CT24" i="90"/>
  <c r="CR24" i="90"/>
  <c r="CQ24" i="90"/>
  <c r="CJ24" i="90"/>
  <c r="CH24" i="90"/>
  <c r="CG24" i="90"/>
  <c r="BZ24" i="90"/>
  <c r="BX24" i="90"/>
  <c r="BW24" i="90"/>
  <c r="BP24" i="90"/>
  <c r="BN24" i="90"/>
  <c r="BM24" i="90"/>
  <c r="BF24" i="90"/>
  <c r="BD24" i="90"/>
  <c r="BC24" i="90"/>
  <c r="AV24" i="90"/>
  <c r="AT24" i="90"/>
  <c r="AS24" i="90"/>
  <c r="AL24" i="90"/>
  <c r="AJ24" i="90"/>
  <c r="AI24" i="90"/>
  <c r="AB24" i="90"/>
  <c r="Z24" i="90"/>
  <c r="Y24" i="90"/>
  <c r="R24" i="90"/>
  <c r="P24" i="90"/>
  <c r="O24" i="90"/>
  <c r="H24" i="90"/>
  <c r="C24" i="90"/>
  <c r="DB23" i="90"/>
  <c r="DA23" i="90"/>
  <c r="CT23" i="90"/>
  <c r="CR23" i="90"/>
  <c r="CQ23" i="90"/>
  <c r="CJ23" i="90"/>
  <c r="CH23" i="90"/>
  <c r="CG23" i="90"/>
  <c r="BZ23" i="90"/>
  <c r="BX23" i="90"/>
  <c r="BW23" i="90"/>
  <c r="BP23" i="90"/>
  <c r="BN23" i="90"/>
  <c r="BM23" i="90"/>
  <c r="BF23" i="90"/>
  <c r="BD23" i="90"/>
  <c r="BC23" i="90"/>
  <c r="AV23" i="90"/>
  <c r="AT23" i="90"/>
  <c r="AS23" i="90"/>
  <c r="AL23" i="90"/>
  <c r="AJ23" i="90"/>
  <c r="AI23" i="90"/>
  <c r="AB23" i="90"/>
  <c r="Z23" i="90"/>
  <c r="Y23" i="90"/>
  <c r="R23" i="90"/>
  <c r="P23" i="90"/>
  <c r="O23" i="90"/>
  <c r="H23" i="90"/>
  <c r="C23" i="90"/>
  <c r="DB22" i="90"/>
  <c r="DA22" i="90"/>
  <c r="CT22" i="90"/>
  <c r="CR22" i="90"/>
  <c r="CQ22" i="90"/>
  <c r="CJ22" i="90"/>
  <c r="CH22" i="90"/>
  <c r="CG22" i="90"/>
  <c r="BZ22" i="90"/>
  <c r="BX22" i="90"/>
  <c r="BW22" i="90"/>
  <c r="BP22" i="90"/>
  <c r="BN22" i="90"/>
  <c r="BM22" i="90"/>
  <c r="BF22" i="90"/>
  <c r="BD22" i="90"/>
  <c r="BC22" i="90"/>
  <c r="AV22" i="90"/>
  <c r="AT22" i="90"/>
  <c r="AS22" i="90"/>
  <c r="AL22" i="90"/>
  <c r="AJ22" i="90"/>
  <c r="AI22" i="90"/>
  <c r="AB22" i="90"/>
  <c r="Z22" i="90"/>
  <c r="Y22" i="90"/>
  <c r="R22" i="90"/>
  <c r="P22" i="90"/>
  <c r="O22" i="90"/>
  <c r="H22" i="90"/>
  <c r="C22" i="90"/>
  <c r="DB21" i="90"/>
  <c r="DA21" i="90"/>
  <c r="CT21" i="90"/>
  <c r="CR21" i="90"/>
  <c r="CQ21" i="90"/>
  <c r="CJ21" i="90"/>
  <c r="CH21" i="90"/>
  <c r="CG21" i="90"/>
  <c r="BZ21" i="90"/>
  <c r="BX21" i="90"/>
  <c r="BW21" i="90"/>
  <c r="BP21" i="90"/>
  <c r="BN21" i="90"/>
  <c r="BM21" i="90"/>
  <c r="BF21" i="90"/>
  <c r="BD21" i="90"/>
  <c r="BC21" i="90"/>
  <c r="AV21" i="90"/>
  <c r="AT21" i="90"/>
  <c r="AS21" i="90"/>
  <c r="AL21" i="90"/>
  <c r="AJ21" i="90"/>
  <c r="AI21" i="90"/>
  <c r="AB21" i="90"/>
  <c r="Z21" i="90"/>
  <c r="Y21" i="90"/>
  <c r="R21" i="90"/>
  <c r="P21" i="90"/>
  <c r="O21" i="90"/>
  <c r="H21" i="90"/>
  <c r="C21" i="90"/>
  <c r="DB20" i="90"/>
  <c r="DA20" i="90"/>
  <c r="CT20" i="90"/>
  <c r="CR20" i="90"/>
  <c r="CQ20" i="90"/>
  <c r="CJ20" i="90"/>
  <c r="CH20" i="90"/>
  <c r="CG20" i="90"/>
  <c r="BZ20" i="90"/>
  <c r="BX20" i="90"/>
  <c r="BW20" i="90"/>
  <c r="BP20" i="90"/>
  <c r="BN20" i="90"/>
  <c r="BM20" i="90"/>
  <c r="BF20" i="90"/>
  <c r="BD20" i="90"/>
  <c r="BC20" i="90"/>
  <c r="AV20" i="90"/>
  <c r="AT20" i="90"/>
  <c r="AS20" i="90"/>
  <c r="AL20" i="90"/>
  <c r="AJ20" i="90"/>
  <c r="AI20" i="90"/>
  <c r="AB20" i="90"/>
  <c r="Z20" i="90"/>
  <c r="Y20" i="90"/>
  <c r="R20" i="90"/>
  <c r="P20" i="90"/>
  <c r="O20" i="90"/>
  <c r="H20" i="90"/>
  <c r="C20" i="90"/>
  <c r="DB19" i="90"/>
  <c r="DA19" i="90"/>
  <c r="CT19" i="90"/>
  <c r="CR19" i="90"/>
  <c r="CQ19" i="90"/>
  <c r="CJ19" i="90"/>
  <c r="CH19" i="90"/>
  <c r="CG19" i="90"/>
  <c r="BZ19" i="90"/>
  <c r="BX19" i="90"/>
  <c r="BW19" i="90"/>
  <c r="BP19" i="90"/>
  <c r="BN19" i="90"/>
  <c r="BM19" i="90"/>
  <c r="BF19" i="90"/>
  <c r="BD19" i="90"/>
  <c r="BC19" i="90"/>
  <c r="AV19" i="90"/>
  <c r="AT19" i="90"/>
  <c r="AS19" i="90"/>
  <c r="AL19" i="90"/>
  <c r="AJ19" i="90"/>
  <c r="AI19" i="90"/>
  <c r="AB19" i="90"/>
  <c r="Z19" i="90"/>
  <c r="Y19" i="90"/>
  <c r="R19" i="90"/>
  <c r="P19" i="90"/>
  <c r="O19" i="90"/>
  <c r="H19" i="90"/>
  <c r="C19" i="90"/>
  <c r="B16" i="90"/>
  <c r="DB14" i="90"/>
  <c r="DA14" i="90"/>
  <c r="CT14" i="90"/>
  <c r="CR14" i="90"/>
  <c r="CQ14" i="90"/>
  <c r="CJ14" i="90"/>
  <c r="CH14" i="90"/>
  <c r="CG14" i="90"/>
  <c r="BZ14" i="90"/>
  <c r="BX14" i="90"/>
  <c r="BW14" i="90"/>
  <c r="BP14" i="90"/>
  <c r="BN14" i="90"/>
  <c r="BM14" i="90"/>
  <c r="BF14" i="90"/>
  <c r="BD14" i="90"/>
  <c r="BC14" i="90"/>
  <c r="AV14" i="90"/>
  <c r="AT14" i="90"/>
  <c r="AS14" i="90"/>
  <c r="AL14" i="90"/>
  <c r="AJ14" i="90"/>
  <c r="AI14" i="90"/>
  <c r="AB14" i="90"/>
  <c r="Z14" i="90"/>
  <c r="Y14" i="90"/>
  <c r="R14" i="90"/>
  <c r="P14" i="90"/>
  <c r="O14" i="90"/>
  <c r="H14" i="90"/>
  <c r="C14" i="90"/>
  <c r="DB13" i="90"/>
  <c r="DA13" i="90"/>
  <c r="CT13" i="90"/>
  <c r="CR13" i="90"/>
  <c r="CQ13" i="90"/>
  <c r="CJ13" i="90"/>
  <c r="CH13" i="90"/>
  <c r="CG13" i="90"/>
  <c r="BZ13" i="90"/>
  <c r="BX13" i="90"/>
  <c r="BW13" i="90"/>
  <c r="BP13" i="90"/>
  <c r="BN13" i="90"/>
  <c r="BM13" i="90"/>
  <c r="BF13" i="90"/>
  <c r="BD13" i="90"/>
  <c r="BC13" i="90"/>
  <c r="AV13" i="90"/>
  <c r="AT13" i="90"/>
  <c r="AS13" i="90"/>
  <c r="AL13" i="90"/>
  <c r="AJ13" i="90"/>
  <c r="AI13" i="90"/>
  <c r="AB13" i="90"/>
  <c r="Z13" i="90"/>
  <c r="Y13" i="90"/>
  <c r="R13" i="90"/>
  <c r="P13" i="90"/>
  <c r="O13" i="90"/>
  <c r="H13" i="90"/>
  <c r="C13" i="90"/>
  <c r="DB12" i="90"/>
  <c r="DA12" i="90"/>
  <c r="CT12" i="90"/>
  <c r="CR12" i="90"/>
  <c r="CQ12" i="90"/>
  <c r="CJ12" i="90"/>
  <c r="CH12" i="90"/>
  <c r="CG12" i="90"/>
  <c r="BZ12" i="90"/>
  <c r="BX12" i="90"/>
  <c r="BW12" i="90"/>
  <c r="BP12" i="90"/>
  <c r="BN12" i="90"/>
  <c r="BM12" i="90"/>
  <c r="BF12" i="90"/>
  <c r="BD12" i="90"/>
  <c r="BC12" i="90"/>
  <c r="AV12" i="90"/>
  <c r="AT12" i="90"/>
  <c r="AS12" i="90"/>
  <c r="AL12" i="90"/>
  <c r="AJ12" i="90"/>
  <c r="AI12" i="90"/>
  <c r="AB12" i="90"/>
  <c r="Z12" i="90"/>
  <c r="Y12" i="90"/>
  <c r="R12" i="90"/>
  <c r="P12" i="90"/>
  <c r="O12" i="90"/>
  <c r="H12" i="90"/>
  <c r="C12" i="90"/>
  <c r="DB11" i="90"/>
  <c r="DA11" i="90"/>
  <c r="CT11" i="90"/>
  <c r="CR11" i="90"/>
  <c r="CQ11" i="90"/>
  <c r="CJ11" i="90"/>
  <c r="CH11" i="90"/>
  <c r="CG11" i="90"/>
  <c r="BZ11" i="90"/>
  <c r="BX11" i="90"/>
  <c r="BW11" i="90"/>
  <c r="BP11" i="90"/>
  <c r="BN11" i="90"/>
  <c r="BM11" i="90"/>
  <c r="BF11" i="90"/>
  <c r="BD11" i="90"/>
  <c r="BC11" i="90"/>
  <c r="AV11" i="90"/>
  <c r="AT11" i="90"/>
  <c r="AS11" i="90"/>
  <c r="AL11" i="90"/>
  <c r="AJ11" i="90"/>
  <c r="AI11" i="90"/>
  <c r="AB11" i="90"/>
  <c r="Z11" i="90"/>
  <c r="Y11" i="90"/>
  <c r="R11" i="90"/>
  <c r="P11" i="90"/>
  <c r="O11" i="90"/>
  <c r="H11" i="90"/>
  <c r="C11" i="90"/>
  <c r="DB10" i="90"/>
  <c r="DA10" i="90"/>
  <c r="CT10" i="90"/>
  <c r="CR10" i="90"/>
  <c r="CQ10" i="90"/>
  <c r="CJ10" i="90"/>
  <c r="CH10" i="90"/>
  <c r="CG10" i="90"/>
  <c r="BZ10" i="90"/>
  <c r="BX10" i="90"/>
  <c r="BW10" i="90"/>
  <c r="BP10" i="90"/>
  <c r="BN10" i="90"/>
  <c r="BM10" i="90"/>
  <c r="BF10" i="90"/>
  <c r="BD10" i="90"/>
  <c r="BC10" i="90"/>
  <c r="AV10" i="90"/>
  <c r="AT10" i="90"/>
  <c r="AS10" i="90"/>
  <c r="AL10" i="90"/>
  <c r="AJ10" i="90"/>
  <c r="AI10" i="90"/>
  <c r="AB10" i="90"/>
  <c r="Z10" i="90"/>
  <c r="Y10" i="90"/>
  <c r="R10" i="90"/>
  <c r="P10" i="90"/>
  <c r="O10" i="90"/>
  <c r="H10" i="90"/>
  <c r="C10" i="90"/>
  <c r="DB9" i="90"/>
  <c r="DA9" i="90"/>
  <c r="CT9" i="90"/>
  <c r="CR9" i="90"/>
  <c r="CQ9" i="90"/>
  <c r="CJ9" i="90"/>
  <c r="CH9" i="90"/>
  <c r="CG9" i="90"/>
  <c r="BZ9" i="90"/>
  <c r="BX9" i="90"/>
  <c r="BW9" i="90"/>
  <c r="BP9" i="90"/>
  <c r="BN9" i="90"/>
  <c r="BM9" i="90"/>
  <c r="BF9" i="90"/>
  <c r="BD9" i="90"/>
  <c r="BC9" i="90"/>
  <c r="AV9" i="90"/>
  <c r="AT9" i="90"/>
  <c r="AS9" i="90"/>
  <c r="AL9" i="90"/>
  <c r="AJ9" i="90"/>
  <c r="AI9" i="90"/>
  <c r="AB9" i="90"/>
  <c r="Z9" i="90"/>
  <c r="Y9" i="90"/>
  <c r="R9" i="90"/>
  <c r="P9" i="90"/>
  <c r="O9" i="90"/>
  <c r="H9" i="90"/>
  <c r="C9" i="90"/>
  <c r="DB8" i="90"/>
  <c r="DA8" i="90"/>
  <c r="CT8" i="90"/>
  <c r="CR8" i="90"/>
  <c r="CQ8" i="90"/>
  <c r="CJ8" i="90"/>
  <c r="CH8" i="90"/>
  <c r="CG8" i="90"/>
  <c r="BZ8" i="90"/>
  <c r="BX8" i="90"/>
  <c r="BW8" i="90"/>
  <c r="BP8" i="90"/>
  <c r="BN8" i="90"/>
  <c r="BM8" i="90"/>
  <c r="BF8" i="90"/>
  <c r="BD8" i="90"/>
  <c r="BC8" i="90"/>
  <c r="AV8" i="90"/>
  <c r="AT8" i="90"/>
  <c r="AS8" i="90"/>
  <c r="AL8" i="90"/>
  <c r="AJ8" i="90"/>
  <c r="AI8" i="90"/>
  <c r="AB8" i="90"/>
  <c r="Z8" i="90"/>
  <c r="Y8" i="90"/>
  <c r="R8" i="90"/>
  <c r="P8" i="90"/>
  <c r="O8" i="90"/>
  <c r="H8" i="90"/>
  <c r="C8" i="90"/>
  <c r="DB7" i="90"/>
  <c r="DA7" i="90"/>
  <c r="CT7" i="90"/>
  <c r="CR7" i="90"/>
  <c r="CQ7" i="90"/>
  <c r="CJ7" i="90"/>
  <c r="CH7" i="90"/>
  <c r="CG7" i="90"/>
  <c r="BZ7" i="90"/>
  <c r="BX7" i="90"/>
  <c r="BW7" i="90"/>
  <c r="BP7" i="90"/>
  <c r="BN7" i="90"/>
  <c r="BM7" i="90"/>
  <c r="BF7" i="90"/>
  <c r="BD7" i="90"/>
  <c r="BC7" i="90"/>
  <c r="AV7" i="90"/>
  <c r="AT7" i="90"/>
  <c r="AS7" i="90"/>
  <c r="AL7" i="90"/>
  <c r="AJ7" i="90"/>
  <c r="AI7" i="90"/>
  <c r="AB7" i="90"/>
  <c r="Z7" i="90"/>
  <c r="Y7" i="90"/>
  <c r="R7" i="90"/>
  <c r="P7" i="90"/>
  <c r="O7" i="90"/>
  <c r="H7" i="90"/>
  <c r="C7" i="90"/>
  <c r="DB6" i="90"/>
  <c r="DA6" i="90"/>
  <c r="CT6" i="90"/>
  <c r="CR6" i="90"/>
  <c r="CQ6" i="90"/>
  <c r="CJ6" i="90"/>
  <c r="CH6" i="90"/>
  <c r="CG6" i="90"/>
  <c r="BZ6" i="90"/>
  <c r="BX6" i="90"/>
  <c r="BW6" i="90"/>
  <c r="BP6" i="90"/>
  <c r="BN6" i="90"/>
  <c r="BM6" i="90"/>
  <c r="BF6" i="90"/>
  <c r="BD6" i="90"/>
  <c r="BC6" i="90"/>
  <c r="AV6" i="90"/>
  <c r="AT6" i="90"/>
  <c r="AS6" i="90"/>
  <c r="AL6" i="90"/>
  <c r="AJ6" i="90"/>
  <c r="AI6" i="90"/>
  <c r="AB6" i="90"/>
  <c r="Z6" i="90"/>
  <c r="Y6" i="90"/>
  <c r="R6" i="90"/>
  <c r="P6" i="90"/>
  <c r="O6" i="90"/>
  <c r="H6" i="90"/>
  <c r="C6" i="90"/>
  <c r="DB5" i="90"/>
  <c r="DA5" i="90"/>
  <c r="CT5" i="90"/>
  <c r="CR5" i="90"/>
  <c r="CQ5" i="90"/>
  <c r="CJ5" i="90"/>
  <c r="CH5" i="90"/>
  <c r="CG5" i="90"/>
  <c r="BZ5" i="90"/>
  <c r="BX5" i="90"/>
  <c r="BW5" i="90"/>
  <c r="BP5" i="90"/>
  <c r="BN5" i="90"/>
  <c r="BM5" i="90"/>
  <c r="BF5" i="90"/>
  <c r="BD5" i="90"/>
  <c r="BC5" i="90"/>
  <c r="AV5" i="90"/>
  <c r="AT5" i="90"/>
  <c r="AS5" i="90"/>
  <c r="AL5" i="90"/>
  <c r="AJ5" i="90"/>
  <c r="AI5" i="90"/>
  <c r="AB5" i="90"/>
  <c r="Z5" i="90"/>
  <c r="Y5" i="90"/>
  <c r="R5" i="90"/>
  <c r="P5" i="90"/>
  <c r="O5" i="90"/>
  <c r="H5" i="90"/>
  <c r="C5" i="90"/>
  <c r="B2" i="90"/>
  <c r="DB28" i="89"/>
  <c r="DA28" i="89"/>
  <c r="CT28" i="89"/>
  <c r="CR28" i="89"/>
  <c r="CQ28" i="89"/>
  <c r="CJ28" i="89"/>
  <c r="CH28" i="89"/>
  <c r="CG28" i="89"/>
  <c r="BZ28" i="89"/>
  <c r="BX28" i="89"/>
  <c r="BW28" i="89"/>
  <c r="BP28" i="89"/>
  <c r="BN28" i="89"/>
  <c r="BM28" i="89"/>
  <c r="BF28" i="89"/>
  <c r="BD28" i="89"/>
  <c r="BC28" i="89"/>
  <c r="AV28" i="89"/>
  <c r="AT28" i="89"/>
  <c r="AS28" i="89"/>
  <c r="AL28" i="89"/>
  <c r="AJ28" i="89"/>
  <c r="AI28" i="89"/>
  <c r="AB28" i="89"/>
  <c r="Z28" i="89"/>
  <c r="Y28" i="89"/>
  <c r="R28" i="89"/>
  <c r="P28" i="89"/>
  <c r="O28" i="89"/>
  <c r="H28" i="89"/>
  <c r="C28" i="89"/>
  <c r="DB27" i="89"/>
  <c r="DA27" i="89"/>
  <c r="CT27" i="89"/>
  <c r="CR27" i="89"/>
  <c r="CQ27" i="89"/>
  <c r="CJ27" i="89"/>
  <c r="CH27" i="89"/>
  <c r="CG27" i="89"/>
  <c r="BZ27" i="89"/>
  <c r="BX27" i="89"/>
  <c r="BW27" i="89"/>
  <c r="BP27" i="89"/>
  <c r="BN27" i="89"/>
  <c r="BM27" i="89"/>
  <c r="BF27" i="89"/>
  <c r="BD27" i="89"/>
  <c r="BC27" i="89"/>
  <c r="AV27" i="89"/>
  <c r="AT27" i="89"/>
  <c r="AS27" i="89"/>
  <c r="AL27" i="89"/>
  <c r="AJ27" i="89"/>
  <c r="AI27" i="89"/>
  <c r="AB27" i="89"/>
  <c r="Z27" i="89"/>
  <c r="Y27" i="89"/>
  <c r="R27" i="89"/>
  <c r="P27" i="89"/>
  <c r="O27" i="89"/>
  <c r="H27" i="89"/>
  <c r="C27" i="89"/>
  <c r="DB26" i="89"/>
  <c r="DA26" i="89"/>
  <c r="CT26" i="89"/>
  <c r="CR26" i="89"/>
  <c r="CQ26" i="89"/>
  <c r="CJ26" i="89"/>
  <c r="CH26" i="89"/>
  <c r="CG26" i="89"/>
  <c r="BZ26" i="89"/>
  <c r="BX26" i="89"/>
  <c r="BW26" i="89"/>
  <c r="BP26" i="89"/>
  <c r="BN26" i="89"/>
  <c r="BM26" i="89"/>
  <c r="BF26" i="89"/>
  <c r="BD26" i="89"/>
  <c r="BC26" i="89"/>
  <c r="AV26" i="89"/>
  <c r="AT26" i="89"/>
  <c r="AS26" i="89"/>
  <c r="AL26" i="89"/>
  <c r="AJ26" i="89"/>
  <c r="AI26" i="89"/>
  <c r="AB26" i="89"/>
  <c r="Z26" i="89"/>
  <c r="Y26" i="89"/>
  <c r="R26" i="89"/>
  <c r="P26" i="89"/>
  <c r="O26" i="89"/>
  <c r="H26" i="89"/>
  <c r="C26" i="89"/>
  <c r="DB25" i="89"/>
  <c r="DA25" i="89"/>
  <c r="CT25" i="89"/>
  <c r="CR25" i="89"/>
  <c r="CQ25" i="89"/>
  <c r="CJ25" i="89"/>
  <c r="CH25" i="89"/>
  <c r="CG25" i="89"/>
  <c r="BZ25" i="89"/>
  <c r="BX25" i="89"/>
  <c r="BW25" i="89"/>
  <c r="BP25" i="89"/>
  <c r="BN25" i="89"/>
  <c r="BM25" i="89"/>
  <c r="BF25" i="89"/>
  <c r="BD25" i="89"/>
  <c r="BC25" i="89"/>
  <c r="AV25" i="89"/>
  <c r="AT25" i="89"/>
  <c r="AS25" i="89"/>
  <c r="AL25" i="89"/>
  <c r="AJ25" i="89"/>
  <c r="AI25" i="89"/>
  <c r="AB25" i="89"/>
  <c r="Z25" i="89"/>
  <c r="Y25" i="89"/>
  <c r="R25" i="89"/>
  <c r="P25" i="89"/>
  <c r="O25" i="89"/>
  <c r="H25" i="89"/>
  <c r="C25" i="89"/>
  <c r="DB24" i="89"/>
  <c r="DA24" i="89"/>
  <c r="CT24" i="89"/>
  <c r="CR24" i="89"/>
  <c r="CQ24" i="89"/>
  <c r="CJ24" i="89"/>
  <c r="CH24" i="89"/>
  <c r="CG24" i="89"/>
  <c r="BZ24" i="89"/>
  <c r="BX24" i="89"/>
  <c r="BW24" i="89"/>
  <c r="BP24" i="89"/>
  <c r="BN24" i="89"/>
  <c r="BM24" i="89"/>
  <c r="BF24" i="89"/>
  <c r="BD24" i="89"/>
  <c r="BC24" i="89"/>
  <c r="AV24" i="89"/>
  <c r="AT24" i="89"/>
  <c r="AS24" i="89"/>
  <c r="AL24" i="89"/>
  <c r="AJ24" i="89"/>
  <c r="AI24" i="89"/>
  <c r="AB24" i="89"/>
  <c r="Z24" i="89"/>
  <c r="Y24" i="89"/>
  <c r="R24" i="89"/>
  <c r="P24" i="89"/>
  <c r="O24" i="89"/>
  <c r="H24" i="89"/>
  <c r="C24" i="89"/>
  <c r="DB23" i="89"/>
  <c r="DA23" i="89"/>
  <c r="CT23" i="89"/>
  <c r="CR23" i="89"/>
  <c r="CQ23" i="89"/>
  <c r="CJ23" i="89"/>
  <c r="CH23" i="89"/>
  <c r="CG23" i="89"/>
  <c r="BZ23" i="89"/>
  <c r="BX23" i="89"/>
  <c r="BW23" i="89"/>
  <c r="BP23" i="89"/>
  <c r="BN23" i="89"/>
  <c r="BM23" i="89"/>
  <c r="BF23" i="89"/>
  <c r="BD23" i="89"/>
  <c r="BC23" i="89"/>
  <c r="AV23" i="89"/>
  <c r="AT23" i="89"/>
  <c r="AS23" i="89"/>
  <c r="AL23" i="89"/>
  <c r="AJ23" i="89"/>
  <c r="AI23" i="89"/>
  <c r="AB23" i="89"/>
  <c r="Z23" i="89"/>
  <c r="Y23" i="89"/>
  <c r="R23" i="89"/>
  <c r="P23" i="89"/>
  <c r="O23" i="89"/>
  <c r="H23" i="89"/>
  <c r="C23" i="89"/>
  <c r="DB22" i="89"/>
  <c r="DA22" i="89"/>
  <c r="CT22" i="89"/>
  <c r="CR22" i="89"/>
  <c r="CQ22" i="89"/>
  <c r="CJ22" i="89"/>
  <c r="CH22" i="89"/>
  <c r="CG22" i="89"/>
  <c r="BZ22" i="89"/>
  <c r="BX22" i="89"/>
  <c r="BW22" i="89"/>
  <c r="BP22" i="89"/>
  <c r="BN22" i="89"/>
  <c r="BM22" i="89"/>
  <c r="BF22" i="89"/>
  <c r="BD22" i="89"/>
  <c r="BC22" i="89"/>
  <c r="AV22" i="89"/>
  <c r="AT22" i="89"/>
  <c r="AS22" i="89"/>
  <c r="AL22" i="89"/>
  <c r="AJ22" i="89"/>
  <c r="AI22" i="89"/>
  <c r="AB22" i="89"/>
  <c r="Z22" i="89"/>
  <c r="Y22" i="89"/>
  <c r="R22" i="89"/>
  <c r="P22" i="89"/>
  <c r="O22" i="89"/>
  <c r="H22" i="89"/>
  <c r="C22" i="89"/>
  <c r="DB21" i="89"/>
  <c r="DA21" i="89"/>
  <c r="CT21" i="89"/>
  <c r="CR21" i="89"/>
  <c r="CQ21" i="89"/>
  <c r="CJ21" i="89"/>
  <c r="CH21" i="89"/>
  <c r="CG21" i="89"/>
  <c r="BZ21" i="89"/>
  <c r="BX21" i="89"/>
  <c r="BW21" i="89"/>
  <c r="BP21" i="89"/>
  <c r="BN21" i="89"/>
  <c r="BM21" i="89"/>
  <c r="BF21" i="89"/>
  <c r="BD21" i="89"/>
  <c r="BC21" i="89"/>
  <c r="AV21" i="89"/>
  <c r="AT21" i="89"/>
  <c r="AS21" i="89"/>
  <c r="AL21" i="89"/>
  <c r="AJ21" i="89"/>
  <c r="AI21" i="89"/>
  <c r="AB21" i="89"/>
  <c r="Z21" i="89"/>
  <c r="Y21" i="89"/>
  <c r="R21" i="89"/>
  <c r="P21" i="89"/>
  <c r="O21" i="89"/>
  <c r="H21" i="89"/>
  <c r="C21" i="89"/>
  <c r="DB20" i="89"/>
  <c r="DA20" i="89"/>
  <c r="CT20" i="89"/>
  <c r="CR20" i="89"/>
  <c r="CQ20" i="89"/>
  <c r="CJ20" i="89"/>
  <c r="CH20" i="89"/>
  <c r="CG20" i="89"/>
  <c r="BZ20" i="89"/>
  <c r="BX20" i="89"/>
  <c r="BW20" i="89"/>
  <c r="BP20" i="89"/>
  <c r="BN20" i="89"/>
  <c r="BM20" i="89"/>
  <c r="BF20" i="89"/>
  <c r="BD20" i="89"/>
  <c r="BC20" i="89"/>
  <c r="AV20" i="89"/>
  <c r="AT20" i="89"/>
  <c r="AS20" i="89"/>
  <c r="AL20" i="89"/>
  <c r="AJ20" i="89"/>
  <c r="AI20" i="89"/>
  <c r="AB20" i="89"/>
  <c r="Z20" i="89"/>
  <c r="Y20" i="89"/>
  <c r="R20" i="89"/>
  <c r="P20" i="89"/>
  <c r="O20" i="89"/>
  <c r="H20" i="89"/>
  <c r="C20" i="89"/>
  <c r="DB19" i="89"/>
  <c r="DA19" i="89"/>
  <c r="CT19" i="89"/>
  <c r="CR19" i="89"/>
  <c r="CQ19" i="89"/>
  <c r="CJ19" i="89"/>
  <c r="CH19" i="89"/>
  <c r="CG19" i="89"/>
  <c r="BZ19" i="89"/>
  <c r="BX19" i="89"/>
  <c r="BW19" i="89"/>
  <c r="BP19" i="89"/>
  <c r="BN19" i="89"/>
  <c r="BM19" i="89"/>
  <c r="BF19" i="89"/>
  <c r="BD19" i="89"/>
  <c r="BC19" i="89"/>
  <c r="AV19" i="89"/>
  <c r="AT19" i="89"/>
  <c r="AS19" i="89"/>
  <c r="AL19" i="89"/>
  <c r="AJ19" i="89"/>
  <c r="AI19" i="89"/>
  <c r="AB19" i="89"/>
  <c r="Z19" i="89"/>
  <c r="Y19" i="89"/>
  <c r="R19" i="89"/>
  <c r="P19" i="89"/>
  <c r="O19" i="89"/>
  <c r="H19" i="89"/>
  <c r="C19" i="89"/>
  <c r="B16" i="89"/>
  <c r="DB14" i="89"/>
  <c r="DA14" i="89"/>
  <c r="CT14" i="89"/>
  <c r="CR14" i="89"/>
  <c r="CQ14" i="89"/>
  <c r="CJ14" i="89"/>
  <c r="CH14" i="89"/>
  <c r="CG14" i="89"/>
  <c r="BZ14" i="89"/>
  <c r="BX14" i="89"/>
  <c r="BW14" i="89"/>
  <c r="BP14" i="89"/>
  <c r="BN14" i="89"/>
  <c r="BM14" i="89"/>
  <c r="BF14" i="89"/>
  <c r="BD14" i="89"/>
  <c r="BC14" i="89"/>
  <c r="AV14" i="89"/>
  <c r="AT14" i="89"/>
  <c r="AS14" i="89"/>
  <c r="AL14" i="89"/>
  <c r="AJ14" i="89"/>
  <c r="AI14" i="89"/>
  <c r="AB14" i="89"/>
  <c r="Z14" i="89"/>
  <c r="Y14" i="89"/>
  <c r="R14" i="89"/>
  <c r="P14" i="89"/>
  <c r="O14" i="89"/>
  <c r="H14" i="89"/>
  <c r="C14" i="89"/>
  <c r="DB13" i="89"/>
  <c r="DA13" i="89"/>
  <c r="CT13" i="89"/>
  <c r="CR13" i="89"/>
  <c r="CQ13" i="89"/>
  <c r="CJ13" i="89"/>
  <c r="CH13" i="89"/>
  <c r="CG13" i="89"/>
  <c r="BZ13" i="89"/>
  <c r="BX13" i="89"/>
  <c r="BW13" i="89"/>
  <c r="BP13" i="89"/>
  <c r="BN13" i="89"/>
  <c r="BM13" i="89"/>
  <c r="BF13" i="89"/>
  <c r="BD13" i="89"/>
  <c r="BC13" i="89"/>
  <c r="AV13" i="89"/>
  <c r="AT13" i="89"/>
  <c r="AS13" i="89"/>
  <c r="AL13" i="89"/>
  <c r="AJ13" i="89"/>
  <c r="AI13" i="89"/>
  <c r="AB13" i="89"/>
  <c r="Z13" i="89"/>
  <c r="Y13" i="89"/>
  <c r="R13" i="89"/>
  <c r="P13" i="89"/>
  <c r="O13" i="89"/>
  <c r="H13" i="89"/>
  <c r="C13" i="89"/>
  <c r="DB12" i="89"/>
  <c r="DA12" i="89"/>
  <c r="CT12" i="89"/>
  <c r="CR12" i="89"/>
  <c r="CQ12" i="89"/>
  <c r="CJ12" i="89"/>
  <c r="CH12" i="89"/>
  <c r="CG12" i="89"/>
  <c r="BZ12" i="89"/>
  <c r="BX12" i="89"/>
  <c r="BW12" i="89"/>
  <c r="BP12" i="89"/>
  <c r="BN12" i="89"/>
  <c r="BM12" i="89"/>
  <c r="BF12" i="89"/>
  <c r="BD12" i="89"/>
  <c r="BC12" i="89"/>
  <c r="AV12" i="89"/>
  <c r="AT12" i="89"/>
  <c r="AS12" i="89"/>
  <c r="AL12" i="89"/>
  <c r="AJ12" i="89"/>
  <c r="AI12" i="89"/>
  <c r="AB12" i="89"/>
  <c r="Z12" i="89"/>
  <c r="Y12" i="89"/>
  <c r="R12" i="89"/>
  <c r="P12" i="89"/>
  <c r="O12" i="89"/>
  <c r="H12" i="89"/>
  <c r="C12" i="89"/>
  <c r="DB11" i="89"/>
  <c r="DA11" i="89"/>
  <c r="CT11" i="89"/>
  <c r="CR11" i="89"/>
  <c r="CQ11" i="89"/>
  <c r="CJ11" i="89"/>
  <c r="CH11" i="89"/>
  <c r="CG11" i="89"/>
  <c r="BZ11" i="89"/>
  <c r="BX11" i="89"/>
  <c r="BW11" i="89"/>
  <c r="BP11" i="89"/>
  <c r="BN11" i="89"/>
  <c r="BM11" i="89"/>
  <c r="BF11" i="89"/>
  <c r="BD11" i="89"/>
  <c r="BC11" i="89"/>
  <c r="AV11" i="89"/>
  <c r="AT11" i="89"/>
  <c r="AS11" i="89"/>
  <c r="AL11" i="89"/>
  <c r="AJ11" i="89"/>
  <c r="AI11" i="89"/>
  <c r="AB11" i="89"/>
  <c r="Z11" i="89"/>
  <c r="Y11" i="89"/>
  <c r="R11" i="89"/>
  <c r="P11" i="89"/>
  <c r="O11" i="89"/>
  <c r="H11" i="89"/>
  <c r="C11" i="89"/>
  <c r="DB10" i="89"/>
  <c r="DA10" i="89"/>
  <c r="CT10" i="89"/>
  <c r="CR10" i="89"/>
  <c r="CQ10" i="89"/>
  <c r="CJ10" i="89"/>
  <c r="CH10" i="89"/>
  <c r="CG10" i="89"/>
  <c r="BZ10" i="89"/>
  <c r="BX10" i="89"/>
  <c r="BW10" i="89"/>
  <c r="BP10" i="89"/>
  <c r="BN10" i="89"/>
  <c r="BM10" i="89"/>
  <c r="BF10" i="89"/>
  <c r="BD10" i="89"/>
  <c r="BC10" i="89"/>
  <c r="AV10" i="89"/>
  <c r="AT10" i="89"/>
  <c r="AS10" i="89"/>
  <c r="AL10" i="89"/>
  <c r="AJ10" i="89"/>
  <c r="AI10" i="89"/>
  <c r="AB10" i="89"/>
  <c r="Z10" i="89"/>
  <c r="Y10" i="89"/>
  <c r="R10" i="89"/>
  <c r="P10" i="89"/>
  <c r="O10" i="89"/>
  <c r="H10" i="89"/>
  <c r="C10" i="89"/>
  <c r="DB9" i="89"/>
  <c r="DA9" i="89"/>
  <c r="CT9" i="89"/>
  <c r="CR9" i="89"/>
  <c r="CQ9" i="89"/>
  <c r="CJ9" i="89"/>
  <c r="CH9" i="89"/>
  <c r="CG9" i="89"/>
  <c r="BZ9" i="89"/>
  <c r="BX9" i="89"/>
  <c r="BW9" i="89"/>
  <c r="BP9" i="89"/>
  <c r="BN9" i="89"/>
  <c r="BM9" i="89"/>
  <c r="BF9" i="89"/>
  <c r="BD9" i="89"/>
  <c r="BC9" i="89"/>
  <c r="AV9" i="89"/>
  <c r="AT9" i="89"/>
  <c r="AS9" i="89"/>
  <c r="AL9" i="89"/>
  <c r="AJ9" i="89"/>
  <c r="AI9" i="89"/>
  <c r="AB9" i="89"/>
  <c r="Z9" i="89"/>
  <c r="Y9" i="89"/>
  <c r="R9" i="89"/>
  <c r="P9" i="89"/>
  <c r="O9" i="89"/>
  <c r="H9" i="89"/>
  <c r="C9" i="89"/>
  <c r="DB8" i="89"/>
  <c r="DA8" i="89"/>
  <c r="CT8" i="89"/>
  <c r="CR8" i="89"/>
  <c r="CQ8" i="89"/>
  <c r="CJ8" i="89"/>
  <c r="CH8" i="89"/>
  <c r="CG8" i="89"/>
  <c r="BZ8" i="89"/>
  <c r="BX8" i="89"/>
  <c r="BW8" i="89"/>
  <c r="BP8" i="89"/>
  <c r="BN8" i="89"/>
  <c r="BM8" i="89"/>
  <c r="BF8" i="89"/>
  <c r="BD8" i="89"/>
  <c r="BC8" i="89"/>
  <c r="AV8" i="89"/>
  <c r="AT8" i="89"/>
  <c r="AS8" i="89"/>
  <c r="AL8" i="89"/>
  <c r="AJ8" i="89"/>
  <c r="AI8" i="89"/>
  <c r="AB8" i="89"/>
  <c r="Z8" i="89"/>
  <c r="Y8" i="89"/>
  <c r="R8" i="89"/>
  <c r="P8" i="89"/>
  <c r="O8" i="89"/>
  <c r="H8" i="89"/>
  <c r="C8" i="89"/>
  <c r="DB7" i="89"/>
  <c r="DA7" i="89"/>
  <c r="CT7" i="89"/>
  <c r="CR7" i="89"/>
  <c r="CQ7" i="89"/>
  <c r="CJ7" i="89"/>
  <c r="CH7" i="89"/>
  <c r="CG7" i="89"/>
  <c r="BZ7" i="89"/>
  <c r="BX7" i="89"/>
  <c r="BW7" i="89"/>
  <c r="BP7" i="89"/>
  <c r="BN7" i="89"/>
  <c r="BM7" i="89"/>
  <c r="BF7" i="89"/>
  <c r="BD7" i="89"/>
  <c r="BC7" i="89"/>
  <c r="AV7" i="89"/>
  <c r="AT7" i="89"/>
  <c r="AS7" i="89"/>
  <c r="AL7" i="89"/>
  <c r="AJ7" i="89"/>
  <c r="AI7" i="89"/>
  <c r="AB7" i="89"/>
  <c r="Z7" i="89"/>
  <c r="Y7" i="89"/>
  <c r="R7" i="89"/>
  <c r="P7" i="89"/>
  <c r="O7" i="89"/>
  <c r="H7" i="89"/>
  <c r="C7" i="89"/>
  <c r="DB6" i="89"/>
  <c r="DA6" i="89"/>
  <c r="CT6" i="89"/>
  <c r="CR6" i="89"/>
  <c r="CQ6" i="89"/>
  <c r="CJ6" i="89"/>
  <c r="CH6" i="89"/>
  <c r="CG6" i="89"/>
  <c r="BZ6" i="89"/>
  <c r="BX6" i="89"/>
  <c r="BW6" i="89"/>
  <c r="BP6" i="89"/>
  <c r="BN6" i="89"/>
  <c r="BM6" i="89"/>
  <c r="BF6" i="89"/>
  <c r="BD6" i="89"/>
  <c r="BC6" i="89"/>
  <c r="AV6" i="89"/>
  <c r="AT6" i="89"/>
  <c r="AS6" i="89"/>
  <c r="AL6" i="89"/>
  <c r="AJ6" i="89"/>
  <c r="AI6" i="89"/>
  <c r="AB6" i="89"/>
  <c r="Z6" i="89"/>
  <c r="Y6" i="89"/>
  <c r="R6" i="89"/>
  <c r="P6" i="89"/>
  <c r="O6" i="89"/>
  <c r="H6" i="89"/>
  <c r="C6" i="89"/>
  <c r="DB5" i="89"/>
  <c r="DA5" i="89"/>
  <c r="CT5" i="89"/>
  <c r="CR5" i="89"/>
  <c r="CQ5" i="89"/>
  <c r="CJ5" i="89"/>
  <c r="CH5" i="89"/>
  <c r="CG5" i="89"/>
  <c r="BZ5" i="89"/>
  <c r="BX5" i="89"/>
  <c r="BW5" i="89"/>
  <c r="BP5" i="89"/>
  <c r="BN5" i="89"/>
  <c r="BM5" i="89"/>
  <c r="BF5" i="89"/>
  <c r="BD5" i="89"/>
  <c r="BC5" i="89"/>
  <c r="AV5" i="89"/>
  <c r="AT5" i="89"/>
  <c r="AS5" i="89"/>
  <c r="AL5" i="89"/>
  <c r="AJ5" i="89"/>
  <c r="AI5" i="89"/>
  <c r="AB5" i="89"/>
  <c r="Z5" i="89"/>
  <c r="Y5" i="89"/>
  <c r="R5" i="89"/>
  <c r="P5" i="89"/>
  <c r="O5" i="89"/>
  <c r="H5" i="89"/>
  <c r="C5" i="89"/>
  <c r="B2" i="89"/>
  <c r="DB28" i="88"/>
  <c r="DA28" i="88"/>
  <c r="CT28" i="88"/>
  <c r="CR28" i="88"/>
  <c r="CQ28" i="88"/>
  <c r="CJ28" i="88"/>
  <c r="CH28" i="88"/>
  <c r="CG28" i="88"/>
  <c r="BZ28" i="88"/>
  <c r="BX28" i="88"/>
  <c r="BW28" i="88"/>
  <c r="BP28" i="88"/>
  <c r="BN28" i="88"/>
  <c r="BM28" i="88"/>
  <c r="BF28" i="88"/>
  <c r="BD28" i="88"/>
  <c r="BC28" i="88"/>
  <c r="AV28" i="88"/>
  <c r="AT28" i="88"/>
  <c r="AS28" i="88"/>
  <c r="AL28" i="88"/>
  <c r="AJ28" i="88"/>
  <c r="AI28" i="88"/>
  <c r="AB28" i="88"/>
  <c r="Z28" i="88"/>
  <c r="Y28" i="88"/>
  <c r="R28" i="88"/>
  <c r="P28" i="88"/>
  <c r="O28" i="88"/>
  <c r="H28" i="88"/>
  <c r="C28" i="88"/>
  <c r="DB27" i="88"/>
  <c r="DA27" i="88"/>
  <c r="CT27" i="88"/>
  <c r="CR27" i="88"/>
  <c r="CQ27" i="88"/>
  <c r="CJ27" i="88"/>
  <c r="CH27" i="88"/>
  <c r="CG27" i="88"/>
  <c r="BZ27" i="88"/>
  <c r="BX27" i="88"/>
  <c r="BW27" i="88"/>
  <c r="BP27" i="88"/>
  <c r="BN27" i="88"/>
  <c r="BM27" i="88"/>
  <c r="BF27" i="88"/>
  <c r="BD27" i="88"/>
  <c r="BC27" i="88"/>
  <c r="AV27" i="88"/>
  <c r="AT27" i="88"/>
  <c r="AS27" i="88"/>
  <c r="AL27" i="88"/>
  <c r="AJ27" i="88"/>
  <c r="AI27" i="88"/>
  <c r="AB27" i="88"/>
  <c r="Z27" i="88"/>
  <c r="Y27" i="88"/>
  <c r="R27" i="88"/>
  <c r="P27" i="88"/>
  <c r="O27" i="88"/>
  <c r="H27" i="88"/>
  <c r="C27" i="88"/>
  <c r="DB26" i="88"/>
  <c r="DA26" i="88"/>
  <c r="CT26" i="88"/>
  <c r="CR26" i="88"/>
  <c r="CQ26" i="88"/>
  <c r="CJ26" i="88"/>
  <c r="CH26" i="88"/>
  <c r="CG26" i="88"/>
  <c r="BZ26" i="88"/>
  <c r="BX26" i="88"/>
  <c r="BW26" i="88"/>
  <c r="BP26" i="88"/>
  <c r="BN26" i="88"/>
  <c r="BM26" i="88"/>
  <c r="BF26" i="88"/>
  <c r="BD26" i="88"/>
  <c r="BC26" i="88"/>
  <c r="AV26" i="88"/>
  <c r="AT26" i="88"/>
  <c r="AS26" i="88"/>
  <c r="AL26" i="88"/>
  <c r="AJ26" i="88"/>
  <c r="AI26" i="88"/>
  <c r="AB26" i="88"/>
  <c r="Z26" i="88"/>
  <c r="Y26" i="88"/>
  <c r="R26" i="88"/>
  <c r="P26" i="88"/>
  <c r="O26" i="88"/>
  <c r="H26" i="88"/>
  <c r="C26" i="88"/>
  <c r="DB25" i="88"/>
  <c r="DA25" i="88"/>
  <c r="CT25" i="88"/>
  <c r="CR25" i="88"/>
  <c r="CQ25" i="88"/>
  <c r="CJ25" i="88"/>
  <c r="CH25" i="88"/>
  <c r="CG25" i="88"/>
  <c r="BZ25" i="88"/>
  <c r="BX25" i="88"/>
  <c r="BW25" i="88"/>
  <c r="BP25" i="88"/>
  <c r="BN25" i="88"/>
  <c r="BM25" i="88"/>
  <c r="BF25" i="88"/>
  <c r="BD25" i="88"/>
  <c r="BC25" i="88"/>
  <c r="AV25" i="88"/>
  <c r="AT25" i="88"/>
  <c r="AS25" i="88"/>
  <c r="AL25" i="88"/>
  <c r="AJ25" i="88"/>
  <c r="AI25" i="88"/>
  <c r="AB25" i="88"/>
  <c r="Z25" i="88"/>
  <c r="Y25" i="88"/>
  <c r="R25" i="88"/>
  <c r="P25" i="88"/>
  <c r="O25" i="88"/>
  <c r="H25" i="88"/>
  <c r="C25" i="88"/>
  <c r="DB24" i="88"/>
  <c r="DA24" i="88"/>
  <c r="CT24" i="88"/>
  <c r="CR24" i="88"/>
  <c r="CQ24" i="88"/>
  <c r="CJ24" i="88"/>
  <c r="CH24" i="88"/>
  <c r="CG24" i="88"/>
  <c r="BZ24" i="88"/>
  <c r="BX24" i="88"/>
  <c r="BW24" i="88"/>
  <c r="BP24" i="88"/>
  <c r="BN24" i="88"/>
  <c r="BM24" i="88"/>
  <c r="BF24" i="88"/>
  <c r="BD24" i="88"/>
  <c r="BC24" i="88"/>
  <c r="AV24" i="88"/>
  <c r="AT24" i="88"/>
  <c r="AS24" i="88"/>
  <c r="AL24" i="88"/>
  <c r="AJ24" i="88"/>
  <c r="AI24" i="88"/>
  <c r="AB24" i="88"/>
  <c r="Z24" i="88"/>
  <c r="Y24" i="88"/>
  <c r="R24" i="88"/>
  <c r="P24" i="88"/>
  <c r="O24" i="88"/>
  <c r="H24" i="88"/>
  <c r="C24" i="88"/>
  <c r="DB23" i="88"/>
  <c r="DA23" i="88"/>
  <c r="CT23" i="88"/>
  <c r="CR23" i="88"/>
  <c r="CQ23" i="88"/>
  <c r="CJ23" i="88"/>
  <c r="CH23" i="88"/>
  <c r="CG23" i="88"/>
  <c r="BZ23" i="88"/>
  <c r="BX23" i="88"/>
  <c r="BW23" i="88"/>
  <c r="BP23" i="88"/>
  <c r="BN23" i="88"/>
  <c r="BM23" i="88"/>
  <c r="BF23" i="88"/>
  <c r="BD23" i="88"/>
  <c r="BC23" i="88"/>
  <c r="AV23" i="88"/>
  <c r="AT23" i="88"/>
  <c r="AS23" i="88"/>
  <c r="AL23" i="88"/>
  <c r="AJ23" i="88"/>
  <c r="AI23" i="88"/>
  <c r="AB23" i="88"/>
  <c r="Z23" i="88"/>
  <c r="Y23" i="88"/>
  <c r="R23" i="88"/>
  <c r="P23" i="88"/>
  <c r="O23" i="88"/>
  <c r="H23" i="88"/>
  <c r="C23" i="88"/>
  <c r="DB22" i="88"/>
  <c r="DA22" i="88"/>
  <c r="CT22" i="88"/>
  <c r="CR22" i="88"/>
  <c r="CQ22" i="88"/>
  <c r="CJ22" i="88"/>
  <c r="CH22" i="88"/>
  <c r="CG22" i="88"/>
  <c r="BZ22" i="88"/>
  <c r="BX22" i="88"/>
  <c r="BW22" i="88"/>
  <c r="BP22" i="88"/>
  <c r="BN22" i="88"/>
  <c r="BM22" i="88"/>
  <c r="BF22" i="88"/>
  <c r="BD22" i="88"/>
  <c r="BC22" i="88"/>
  <c r="AV22" i="88"/>
  <c r="AT22" i="88"/>
  <c r="AS22" i="88"/>
  <c r="AL22" i="88"/>
  <c r="AJ22" i="88"/>
  <c r="AI22" i="88"/>
  <c r="AB22" i="88"/>
  <c r="Z22" i="88"/>
  <c r="Y22" i="88"/>
  <c r="R22" i="88"/>
  <c r="P22" i="88"/>
  <c r="O22" i="88"/>
  <c r="H22" i="88"/>
  <c r="C22" i="88"/>
  <c r="DB21" i="88"/>
  <c r="DA21" i="88"/>
  <c r="CT21" i="88"/>
  <c r="CR21" i="88"/>
  <c r="CQ21" i="88"/>
  <c r="CJ21" i="88"/>
  <c r="CH21" i="88"/>
  <c r="CG21" i="88"/>
  <c r="BZ21" i="88"/>
  <c r="BX21" i="88"/>
  <c r="BW21" i="88"/>
  <c r="BP21" i="88"/>
  <c r="BN21" i="88"/>
  <c r="BM21" i="88"/>
  <c r="BF21" i="88"/>
  <c r="BD21" i="88"/>
  <c r="BC21" i="88"/>
  <c r="AV21" i="88"/>
  <c r="AT21" i="88"/>
  <c r="AS21" i="88"/>
  <c r="AL21" i="88"/>
  <c r="AJ21" i="88"/>
  <c r="AI21" i="88"/>
  <c r="AB21" i="88"/>
  <c r="Z21" i="88"/>
  <c r="Y21" i="88"/>
  <c r="R21" i="88"/>
  <c r="P21" i="88"/>
  <c r="O21" i="88"/>
  <c r="H21" i="88"/>
  <c r="C21" i="88"/>
  <c r="DB20" i="88"/>
  <c r="DA20" i="88"/>
  <c r="CT20" i="88"/>
  <c r="CR20" i="88"/>
  <c r="CQ20" i="88"/>
  <c r="CJ20" i="88"/>
  <c r="CH20" i="88"/>
  <c r="CG20" i="88"/>
  <c r="BZ20" i="88"/>
  <c r="BX20" i="88"/>
  <c r="BW20" i="88"/>
  <c r="BP20" i="88"/>
  <c r="BN20" i="88"/>
  <c r="BM20" i="88"/>
  <c r="BF20" i="88"/>
  <c r="BD20" i="88"/>
  <c r="BC20" i="88"/>
  <c r="AV20" i="88"/>
  <c r="AT20" i="88"/>
  <c r="AS20" i="88"/>
  <c r="AL20" i="88"/>
  <c r="AJ20" i="88"/>
  <c r="AI20" i="88"/>
  <c r="AB20" i="88"/>
  <c r="Z20" i="88"/>
  <c r="Y20" i="88"/>
  <c r="R20" i="88"/>
  <c r="P20" i="88"/>
  <c r="O20" i="88"/>
  <c r="H20" i="88"/>
  <c r="C20" i="88"/>
  <c r="DB19" i="88"/>
  <c r="DA19" i="88"/>
  <c r="CT19" i="88"/>
  <c r="CR19" i="88"/>
  <c r="CQ19" i="88"/>
  <c r="CJ19" i="88"/>
  <c r="CH19" i="88"/>
  <c r="CG19" i="88"/>
  <c r="BZ19" i="88"/>
  <c r="BX19" i="88"/>
  <c r="BW19" i="88"/>
  <c r="BP19" i="88"/>
  <c r="BN19" i="88"/>
  <c r="BM19" i="88"/>
  <c r="BF19" i="88"/>
  <c r="BD19" i="88"/>
  <c r="BC19" i="88"/>
  <c r="AV19" i="88"/>
  <c r="AT19" i="88"/>
  <c r="AS19" i="88"/>
  <c r="AL19" i="88"/>
  <c r="AJ19" i="88"/>
  <c r="AI19" i="88"/>
  <c r="AB19" i="88"/>
  <c r="Z19" i="88"/>
  <c r="Y19" i="88"/>
  <c r="R19" i="88"/>
  <c r="P19" i="88"/>
  <c r="O19" i="88"/>
  <c r="H19" i="88"/>
  <c r="C19" i="88"/>
  <c r="B19" i="88"/>
  <c r="B16" i="88"/>
  <c r="DB14" i="88"/>
  <c r="DA14" i="88"/>
  <c r="CT14" i="88"/>
  <c r="CR14" i="88"/>
  <c r="CQ14" i="88"/>
  <c r="CJ14" i="88"/>
  <c r="CH14" i="88"/>
  <c r="CG14" i="88"/>
  <c r="BZ14" i="88"/>
  <c r="BX14" i="88"/>
  <c r="BW14" i="88"/>
  <c r="BP14" i="88"/>
  <c r="BN14" i="88"/>
  <c r="BM14" i="88"/>
  <c r="BF14" i="88"/>
  <c r="BD14" i="88"/>
  <c r="BC14" i="88"/>
  <c r="AV14" i="88"/>
  <c r="AT14" i="88"/>
  <c r="AS14" i="88"/>
  <c r="AL14" i="88"/>
  <c r="AJ14" i="88"/>
  <c r="AI14" i="88"/>
  <c r="AB14" i="88"/>
  <c r="Z14" i="88"/>
  <c r="Y14" i="88"/>
  <c r="R14" i="88"/>
  <c r="P14" i="88"/>
  <c r="O14" i="88"/>
  <c r="H14" i="88"/>
  <c r="C14" i="88"/>
  <c r="DB13" i="88"/>
  <c r="DA13" i="88"/>
  <c r="CT13" i="88"/>
  <c r="CR13" i="88"/>
  <c r="CQ13" i="88"/>
  <c r="CJ13" i="88"/>
  <c r="CH13" i="88"/>
  <c r="CG13" i="88"/>
  <c r="BZ13" i="88"/>
  <c r="BX13" i="88"/>
  <c r="BW13" i="88"/>
  <c r="BP13" i="88"/>
  <c r="BN13" i="88"/>
  <c r="BM13" i="88"/>
  <c r="BF13" i="88"/>
  <c r="BD13" i="88"/>
  <c r="BC13" i="88"/>
  <c r="AV13" i="88"/>
  <c r="AT13" i="88"/>
  <c r="AS13" i="88"/>
  <c r="AL13" i="88"/>
  <c r="AJ13" i="88"/>
  <c r="AI13" i="88"/>
  <c r="AB13" i="88"/>
  <c r="Z13" i="88"/>
  <c r="Y13" i="88"/>
  <c r="R13" i="88"/>
  <c r="P13" i="88"/>
  <c r="O13" i="88"/>
  <c r="H13" i="88"/>
  <c r="C13" i="88"/>
  <c r="DB12" i="88"/>
  <c r="DA12" i="88"/>
  <c r="CT12" i="88"/>
  <c r="CR12" i="88"/>
  <c r="CQ12" i="88"/>
  <c r="CJ12" i="88"/>
  <c r="CH12" i="88"/>
  <c r="CG12" i="88"/>
  <c r="BZ12" i="88"/>
  <c r="BX12" i="88"/>
  <c r="BW12" i="88"/>
  <c r="BP12" i="88"/>
  <c r="BN12" i="88"/>
  <c r="BM12" i="88"/>
  <c r="BF12" i="88"/>
  <c r="BD12" i="88"/>
  <c r="BC12" i="88"/>
  <c r="AV12" i="88"/>
  <c r="AT12" i="88"/>
  <c r="AS12" i="88"/>
  <c r="AL12" i="88"/>
  <c r="AJ12" i="88"/>
  <c r="AI12" i="88"/>
  <c r="AB12" i="88"/>
  <c r="Z12" i="88"/>
  <c r="Y12" i="88"/>
  <c r="R12" i="88"/>
  <c r="P12" i="88"/>
  <c r="O12" i="88"/>
  <c r="H12" i="88"/>
  <c r="C12" i="88"/>
  <c r="DB11" i="88"/>
  <c r="DA11" i="88"/>
  <c r="CT11" i="88"/>
  <c r="CR11" i="88"/>
  <c r="CQ11" i="88"/>
  <c r="CJ11" i="88"/>
  <c r="CH11" i="88"/>
  <c r="CG11" i="88"/>
  <c r="BZ11" i="88"/>
  <c r="BX11" i="88"/>
  <c r="BW11" i="88"/>
  <c r="BP11" i="88"/>
  <c r="BN11" i="88"/>
  <c r="BM11" i="88"/>
  <c r="BF11" i="88"/>
  <c r="BD11" i="88"/>
  <c r="BC11" i="88"/>
  <c r="AV11" i="88"/>
  <c r="AT11" i="88"/>
  <c r="AS11" i="88"/>
  <c r="AL11" i="88"/>
  <c r="AJ11" i="88"/>
  <c r="AI11" i="88"/>
  <c r="AB11" i="88"/>
  <c r="Z11" i="88"/>
  <c r="Y11" i="88"/>
  <c r="R11" i="88"/>
  <c r="P11" i="88"/>
  <c r="O11" i="88"/>
  <c r="H11" i="88"/>
  <c r="C11" i="88"/>
  <c r="DB10" i="88"/>
  <c r="DA10" i="88"/>
  <c r="CT10" i="88"/>
  <c r="CR10" i="88"/>
  <c r="CQ10" i="88"/>
  <c r="CJ10" i="88"/>
  <c r="CH10" i="88"/>
  <c r="CG10" i="88"/>
  <c r="BZ10" i="88"/>
  <c r="BX10" i="88"/>
  <c r="BW10" i="88"/>
  <c r="BP10" i="88"/>
  <c r="BN10" i="88"/>
  <c r="BM10" i="88"/>
  <c r="BF10" i="88"/>
  <c r="BD10" i="88"/>
  <c r="BC10" i="88"/>
  <c r="AV10" i="88"/>
  <c r="AT10" i="88"/>
  <c r="AS10" i="88"/>
  <c r="AL10" i="88"/>
  <c r="AJ10" i="88"/>
  <c r="AI10" i="88"/>
  <c r="AB10" i="88"/>
  <c r="Z10" i="88"/>
  <c r="Y10" i="88"/>
  <c r="R10" i="88"/>
  <c r="P10" i="88"/>
  <c r="O10" i="88"/>
  <c r="H10" i="88"/>
  <c r="C10" i="88"/>
  <c r="DB9" i="88"/>
  <c r="DA9" i="88"/>
  <c r="CT9" i="88"/>
  <c r="CR9" i="88"/>
  <c r="CQ9" i="88"/>
  <c r="CJ9" i="88"/>
  <c r="CH9" i="88"/>
  <c r="CG9" i="88"/>
  <c r="BZ9" i="88"/>
  <c r="BX9" i="88"/>
  <c r="BW9" i="88"/>
  <c r="BP9" i="88"/>
  <c r="BN9" i="88"/>
  <c r="BM9" i="88"/>
  <c r="BF9" i="88"/>
  <c r="BD9" i="88"/>
  <c r="BC9" i="88"/>
  <c r="AV9" i="88"/>
  <c r="AT9" i="88"/>
  <c r="AS9" i="88"/>
  <c r="AL9" i="88"/>
  <c r="AJ9" i="88"/>
  <c r="AI9" i="88"/>
  <c r="AB9" i="88"/>
  <c r="Z9" i="88"/>
  <c r="Y9" i="88"/>
  <c r="R9" i="88"/>
  <c r="P9" i="88"/>
  <c r="O9" i="88"/>
  <c r="H9" i="88"/>
  <c r="C9" i="88"/>
  <c r="DB8" i="88"/>
  <c r="DA8" i="88"/>
  <c r="CT8" i="88"/>
  <c r="CR8" i="88"/>
  <c r="CQ8" i="88"/>
  <c r="CJ8" i="88"/>
  <c r="CH8" i="88"/>
  <c r="CG8" i="88"/>
  <c r="BZ8" i="88"/>
  <c r="BX8" i="88"/>
  <c r="BW8" i="88"/>
  <c r="BP8" i="88"/>
  <c r="BN8" i="88"/>
  <c r="BM8" i="88"/>
  <c r="BF8" i="88"/>
  <c r="BD8" i="88"/>
  <c r="BC8" i="88"/>
  <c r="AV8" i="88"/>
  <c r="AT8" i="88"/>
  <c r="AS8" i="88"/>
  <c r="AL8" i="88"/>
  <c r="AJ8" i="88"/>
  <c r="AI8" i="88"/>
  <c r="AB8" i="88"/>
  <c r="Z8" i="88"/>
  <c r="Y8" i="88"/>
  <c r="R8" i="88"/>
  <c r="P8" i="88"/>
  <c r="O8" i="88"/>
  <c r="H8" i="88"/>
  <c r="C8" i="88"/>
  <c r="DB7" i="88"/>
  <c r="DA7" i="88"/>
  <c r="CT7" i="88"/>
  <c r="CR7" i="88"/>
  <c r="CQ7" i="88"/>
  <c r="CJ7" i="88"/>
  <c r="CH7" i="88"/>
  <c r="CG7" i="88"/>
  <c r="BZ7" i="88"/>
  <c r="BX7" i="88"/>
  <c r="BW7" i="88"/>
  <c r="BP7" i="88"/>
  <c r="BN7" i="88"/>
  <c r="BM7" i="88"/>
  <c r="BF7" i="88"/>
  <c r="BD7" i="88"/>
  <c r="BC7" i="88"/>
  <c r="AV7" i="88"/>
  <c r="AT7" i="88"/>
  <c r="AS7" i="88"/>
  <c r="AL7" i="88"/>
  <c r="AJ7" i="88"/>
  <c r="AI7" i="88"/>
  <c r="AB7" i="88"/>
  <c r="Z7" i="88"/>
  <c r="Y7" i="88"/>
  <c r="R7" i="88"/>
  <c r="P7" i="88"/>
  <c r="O7" i="88"/>
  <c r="H7" i="88"/>
  <c r="C7" i="88"/>
  <c r="DB6" i="88"/>
  <c r="DA6" i="88"/>
  <c r="CT6" i="88"/>
  <c r="CR6" i="88"/>
  <c r="CQ6" i="88"/>
  <c r="CJ6" i="88"/>
  <c r="CH6" i="88"/>
  <c r="CG6" i="88"/>
  <c r="BZ6" i="88"/>
  <c r="BX6" i="88"/>
  <c r="BW6" i="88"/>
  <c r="BP6" i="88"/>
  <c r="BN6" i="88"/>
  <c r="BM6" i="88"/>
  <c r="BF6" i="88"/>
  <c r="BD6" i="88"/>
  <c r="BC6" i="88"/>
  <c r="AV6" i="88"/>
  <c r="AT6" i="88"/>
  <c r="AS6" i="88"/>
  <c r="AL6" i="88"/>
  <c r="AJ6" i="88"/>
  <c r="AI6" i="88"/>
  <c r="AB6" i="88"/>
  <c r="Z6" i="88"/>
  <c r="Y6" i="88"/>
  <c r="R6" i="88"/>
  <c r="P6" i="88"/>
  <c r="O6" i="88"/>
  <c r="H6" i="88"/>
  <c r="C6" i="88"/>
  <c r="DB5" i="88"/>
  <c r="DA5" i="88"/>
  <c r="CT5" i="88"/>
  <c r="CR5" i="88"/>
  <c r="CQ5" i="88"/>
  <c r="CJ5" i="88"/>
  <c r="CH5" i="88"/>
  <c r="CG5" i="88"/>
  <c r="BZ5" i="88"/>
  <c r="BX5" i="88"/>
  <c r="BW5" i="88"/>
  <c r="BP5" i="88"/>
  <c r="BN5" i="88"/>
  <c r="BM5" i="88"/>
  <c r="BF5" i="88"/>
  <c r="BD5" i="88"/>
  <c r="BC5" i="88"/>
  <c r="AV5" i="88"/>
  <c r="AT5" i="88"/>
  <c r="AS5" i="88"/>
  <c r="AL5" i="88"/>
  <c r="AJ5" i="88"/>
  <c r="AI5" i="88"/>
  <c r="AB5" i="88"/>
  <c r="Z5" i="88"/>
  <c r="Y5" i="88"/>
  <c r="R5" i="88"/>
  <c r="P5" i="88"/>
  <c r="O5" i="88"/>
  <c r="H5" i="88"/>
  <c r="C5" i="88"/>
  <c r="B5" i="88"/>
  <c r="B2" i="88"/>
  <c r="DB28" i="87"/>
  <c r="DA28" i="87"/>
  <c r="CT28" i="87"/>
  <c r="CR28" i="87"/>
  <c r="CQ28" i="87"/>
  <c r="CJ28" i="87"/>
  <c r="CH28" i="87"/>
  <c r="CG28" i="87"/>
  <c r="BZ28" i="87"/>
  <c r="BX28" i="87"/>
  <c r="BW28" i="87"/>
  <c r="BP28" i="87"/>
  <c r="BN28" i="87"/>
  <c r="BM28" i="87"/>
  <c r="BF28" i="87"/>
  <c r="BD28" i="87"/>
  <c r="BC28" i="87"/>
  <c r="AV28" i="87"/>
  <c r="AT28" i="87"/>
  <c r="AS28" i="87"/>
  <c r="AL28" i="87"/>
  <c r="AJ28" i="87"/>
  <c r="AI28" i="87"/>
  <c r="AB28" i="87"/>
  <c r="Z28" i="87"/>
  <c r="Y28" i="87"/>
  <c r="R28" i="87"/>
  <c r="P28" i="87"/>
  <c r="O28" i="87"/>
  <c r="H28" i="87"/>
  <c r="C28" i="87"/>
  <c r="DB27" i="87"/>
  <c r="DA27" i="87"/>
  <c r="CT27" i="87"/>
  <c r="CR27" i="87"/>
  <c r="CQ27" i="87"/>
  <c r="CJ27" i="87"/>
  <c r="CH27" i="87"/>
  <c r="CG27" i="87"/>
  <c r="BZ27" i="87"/>
  <c r="BX27" i="87"/>
  <c r="BW27" i="87"/>
  <c r="BP27" i="87"/>
  <c r="BN27" i="87"/>
  <c r="BM27" i="87"/>
  <c r="BF27" i="87"/>
  <c r="BD27" i="87"/>
  <c r="BC27" i="87"/>
  <c r="AV27" i="87"/>
  <c r="AT27" i="87"/>
  <c r="AS27" i="87"/>
  <c r="AL27" i="87"/>
  <c r="AJ27" i="87"/>
  <c r="AI27" i="87"/>
  <c r="AB27" i="87"/>
  <c r="Z27" i="87"/>
  <c r="Y27" i="87"/>
  <c r="R27" i="87"/>
  <c r="P27" i="87"/>
  <c r="O27" i="87"/>
  <c r="H27" i="87"/>
  <c r="C27" i="87"/>
  <c r="DB26" i="87"/>
  <c r="DA26" i="87"/>
  <c r="CT26" i="87"/>
  <c r="CR26" i="87"/>
  <c r="CQ26" i="87"/>
  <c r="CJ26" i="87"/>
  <c r="CH26" i="87"/>
  <c r="CG26" i="87"/>
  <c r="BZ26" i="87"/>
  <c r="BX26" i="87"/>
  <c r="BW26" i="87"/>
  <c r="BP26" i="87"/>
  <c r="BN26" i="87"/>
  <c r="BM26" i="87"/>
  <c r="BF26" i="87"/>
  <c r="BD26" i="87"/>
  <c r="BC26" i="87"/>
  <c r="AV26" i="87"/>
  <c r="AT26" i="87"/>
  <c r="AS26" i="87"/>
  <c r="AL26" i="87"/>
  <c r="AJ26" i="87"/>
  <c r="AI26" i="87"/>
  <c r="AB26" i="87"/>
  <c r="Z26" i="87"/>
  <c r="Y26" i="87"/>
  <c r="R26" i="87"/>
  <c r="P26" i="87"/>
  <c r="O26" i="87"/>
  <c r="H26" i="87"/>
  <c r="C26" i="87"/>
  <c r="DB25" i="87"/>
  <c r="DA25" i="87"/>
  <c r="CT25" i="87"/>
  <c r="CR25" i="87"/>
  <c r="CQ25" i="87"/>
  <c r="CJ25" i="87"/>
  <c r="CH25" i="87"/>
  <c r="CG25" i="87"/>
  <c r="BZ25" i="87"/>
  <c r="BX25" i="87"/>
  <c r="BW25" i="87"/>
  <c r="BP25" i="87"/>
  <c r="BN25" i="87"/>
  <c r="BM25" i="87"/>
  <c r="BF25" i="87"/>
  <c r="BD25" i="87"/>
  <c r="BC25" i="87"/>
  <c r="AV25" i="87"/>
  <c r="AT25" i="87"/>
  <c r="AS25" i="87"/>
  <c r="AL25" i="87"/>
  <c r="AJ25" i="87"/>
  <c r="AI25" i="87"/>
  <c r="AB25" i="87"/>
  <c r="Z25" i="87"/>
  <c r="Y25" i="87"/>
  <c r="R25" i="87"/>
  <c r="P25" i="87"/>
  <c r="O25" i="87"/>
  <c r="H25" i="87"/>
  <c r="C25" i="87"/>
  <c r="DB24" i="87"/>
  <c r="DA24" i="87"/>
  <c r="CT24" i="87"/>
  <c r="CR24" i="87"/>
  <c r="CQ24" i="87"/>
  <c r="CJ24" i="87"/>
  <c r="CH24" i="87"/>
  <c r="CG24" i="87"/>
  <c r="BZ24" i="87"/>
  <c r="BX24" i="87"/>
  <c r="BW24" i="87"/>
  <c r="BP24" i="87"/>
  <c r="BN24" i="87"/>
  <c r="BM24" i="87"/>
  <c r="BF24" i="87"/>
  <c r="BD24" i="87"/>
  <c r="BC24" i="87"/>
  <c r="AV24" i="87"/>
  <c r="AT24" i="87"/>
  <c r="AS24" i="87"/>
  <c r="AL24" i="87"/>
  <c r="AJ24" i="87"/>
  <c r="AI24" i="87"/>
  <c r="AB24" i="87"/>
  <c r="Z24" i="87"/>
  <c r="Y24" i="87"/>
  <c r="R24" i="87"/>
  <c r="P24" i="87"/>
  <c r="O24" i="87"/>
  <c r="H24" i="87"/>
  <c r="C24" i="87"/>
  <c r="DB23" i="87"/>
  <c r="DA23" i="87"/>
  <c r="CT23" i="87"/>
  <c r="CR23" i="87"/>
  <c r="CQ23" i="87"/>
  <c r="CJ23" i="87"/>
  <c r="CH23" i="87"/>
  <c r="CG23" i="87"/>
  <c r="BZ23" i="87"/>
  <c r="BX23" i="87"/>
  <c r="BW23" i="87"/>
  <c r="BP23" i="87"/>
  <c r="BN23" i="87"/>
  <c r="BM23" i="87"/>
  <c r="BF23" i="87"/>
  <c r="BD23" i="87"/>
  <c r="BC23" i="87"/>
  <c r="AV23" i="87"/>
  <c r="AT23" i="87"/>
  <c r="AS23" i="87"/>
  <c r="AL23" i="87"/>
  <c r="AJ23" i="87"/>
  <c r="AI23" i="87"/>
  <c r="AB23" i="87"/>
  <c r="Z23" i="87"/>
  <c r="Y23" i="87"/>
  <c r="R23" i="87"/>
  <c r="P23" i="87"/>
  <c r="O23" i="87"/>
  <c r="H23" i="87"/>
  <c r="C23" i="87"/>
  <c r="DB22" i="87"/>
  <c r="DA22" i="87"/>
  <c r="CT22" i="87"/>
  <c r="CR22" i="87"/>
  <c r="CQ22" i="87"/>
  <c r="CJ22" i="87"/>
  <c r="CH22" i="87"/>
  <c r="CG22" i="87"/>
  <c r="BZ22" i="87"/>
  <c r="BX22" i="87"/>
  <c r="BW22" i="87"/>
  <c r="BP22" i="87"/>
  <c r="BN22" i="87"/>
  <c r="BM22" i="87"/>
  <c r="BF22" i="87"/>
  <c r="BD22" i="87"/>
  <c r="BC22" i="87"/>
  <c r="AV22" i="87"/>
  <c r="AT22" i="87"/>
  <c r="AS22" i="87"/>
  <c r="AL22" i="87"/>
  <c r="AJ22" i="87"/>
  <c r="AI22" i="87"/>
  <c r="AB22" i="87"/>
  <c r="Z22" i="87"/>
  <c r="Y22" i="87"/>
  <c r="R22" i="87"/>
  <c r="P22" i="87"/>
  <c r="O22" i="87"/>
  <c r="H22" i="87"/>
  <c r="C22" i="87"/>
  <c r="DB21" i="87"/>
  <c r="DA21" i="87"/>
  <c r="CT21" i="87"/>
  <c r="CR21" i="87"/>
  <c r="CQ21" i="87"/>
  <c r="CJ21" i="87"/>
  <c r="CH21" i="87"/>
  <c r="CG21" i="87"/>
  <c r="BZ21" i="87"/>
  <c r="BX21" i="87"/>
  <c r="BW21" i="87"/>
  <c r="BP21" i="87"/>
  <c r="BN21" i="87"/>
  <c r="BM21" i="87"/>
  <c r="BF21" i="87"/>
  <c r="BD21" i="87"/>
  <c r="BC21" i="87"/>
  <c r="AV21" i="87"/>
  <c r="AT21" i="87"/>
  <c r="AS21" i="87"/>
  <c r="AL21" i="87"/>
  <c r="AJ21" i="87"/>
  <c r="AI21" i="87"/>
  <c r="AB21" i="87"/>
  <c r="Z21" i="87"/>
  <c r="Y21" i="87"/>
  <c r="R21" i="87"/>
  <c r="P21" i="87"/>
  <c r="O21" i="87"/>
  <c r="H21" i="87"/>
  <c r="C21" i="87"/>
  <c r="B21" i="87"/>
  <c r="DB20" i="87"/>
  <c r="DA20" i="87"/>
  <c r="CT20" i="87"/>
  <c r="CR20" i="87"/>
  <c r="CQ20" i="87"/>
  <c r="CJ20" i="87"/>
  <c r="CH20" i="87"/>
  <c r="CG20" i="87"/>
  <c r="BZ20" i="87"/>
  <c r="BX20" i="87"/>
  <c r="BW20" i="87"/>
  <c r="BP20" i="87"/>
  <c r="BN20" i="87"/>
  <c r="BM20" i="87"/>
  <c r="BF20" i="87"/>
  <c r="BD20" i="87"/>
  <c r="BC20" i="87"/>
  <c r="AV20" i="87"/>
  <c r="AT20" i="87"/>
  <c r="AS20" i="87"/>
  <c r="AL20" i="87"/>
  <c r="AJ20" i="87"/>
  <c r="AI20" i="87"/>
  <c r="AB20" i="87"/>
  <c r="Z20" i="87"/>
  <c r="Y20" i="87"/>
  <c r="R20" i="87"/>
  <c r="P20" i="87"/>
  <c r="O20" i="87"/>
  <c r="H20" i="87"/>
  <c r="C20" i="87"/>
  <c r="DB19" i="87"/>
  <c r="DA19" i="87"/>
  <c r="CT19" i="87"/>
  <c r="CR19" i="87"/>
  <c r="CQ19" i="87"/>
  <c r="CJ19" i="87"/>
  <c r="CH19" i="87"/>
  <c r="CG19" i="87"/>
  <c r="BZ19" i="87"/>
  <c r="BX19" i="87"/>
  <c r="BW19" i="87"/>
  <c r="BP19" i="87"/>
  <c r="BN19" i="87"/>
  <c r="BM19" i="87"/>
  <c r="BF19" i="87"/>
  <c r="BD19" i="87"/>
  <c r="BC19" i="87"/>
  <c r="AV19" i="87"/>
  <c r="AT19" i="87"/>
  <c r="AS19" i="87"/>
  <c r="AL19" i="87"/>
  <c r="AJ19" i="87"/>
  <c r="AI19" i="87"/>
  <c r="AB19" i="87"/>
  <c r="Z19" i="87"/>
  <c r="Y19" i="87"/>
  <c r="R19" i="87"/>
  <c r="P19" i="87"/>
  <c r="O19" i="87"/>
  <c r="H19" i="87"/>
  <c r="C19" i="87"/>
  <c r="B16" i="87"/>
  <c r="DB14" i="87"/>
  <c r="DA14" i="87"/>
  <c r="CT14" i="87"/>
  <c r="CR14" i="87"/>
  <c r="CQ14" i="87"/>
  <c r="CJ14" i="87"/>
  <c r="CH14" i="87"/>
  <c r="CG14" i="87"/>
  <c r="BZ14" i="87"/>
  <c r="BX14" i="87"/>
  <c r="BW14" i="87"/>
  <c r="BP14" i="87"/>
  <c r="BN14" i="87"/>
  <c r="BM14" i="87"/>
  <c r="BF14" i="87"/>
  <c r="BD14" i="87"/>
  <c r="BC14" i="87"/>
  <c r="AV14" i="87"/>
  <c r="AT14" i="87"/>
  <c r="AS14" i="87"/>
  <c r="AL14" i="87"/>
  <c r="AJ14" i="87"/>
  <c r="AI14" i="87"/>
  <c r="AB14" i="87"/>
  <c r="Z14" i="87"/>
  <c r="Y14" i="87"/>
  <c r="R14" i="87"/>
  <c r="P14" i="87"/>
  <c r="O14" i="87"/>
  <c r="H14" i="87"/>
  <c r="C14" i="87"/>
  <c r="DB13" i="87"/>
  <c r="DA13" i="87"/>
  <c r="CT13" i="87"/>
  <c r="CR13" i="87"/>
  <c r="CQ13" i="87"/>
  <c r="CJ13" i="87"/>
  <c r="CH13" i="87"/>
  <c r="CG13" i="87"/>
  <c r="BZ13" i="87"/>
  <c r="BX13" i="87"/>
  <c r="BW13" i="87"/>
  <c r="BP13" i="87"/>
  <c r="BN13" i="87"/>
  <c r="BM13" i="87"/>
  <c r="BF13" i="87"/>
  <c r="BD13" i="87"/>
  <c r="BC13" i="87"/>
  <c r="AV13" i="87"/>
  <c r="AT13" i="87"/>
  <c r="AS13" i="87"/>
  <c r="AL13" i="87"/>
  <c r="AJ13" i="87"/>
  <c r="AI13" i="87"/>
  <c r="AB13" i="87"/>
  <c r="Z13" i="87"/>
  <c r="Y13" i="87"/>
  <c r="R13" i="87"/>
  <c r="P13" i="87"/>
  <c r="O13" i="87"/>
  <c r="H13" i="87"/>
  <c r="C13" i="87"/>
  <c r="DB12" i="87"/>
  <c r="DA12" i="87"/>
  <c r="CT12" i="87"/>
  <c r="CR12" i="87"/>
  <c r="CQ12" i="87"/>
  <c r="CJ12" i="87"/>
  <c r="CH12" i="87"/>
  <c r="CG12" i="87"/>
  <c r="BZ12" i="87"/>
  <c r="BX12" i="87"/>
  <c r="BW12" i="87"/>
  <c r="BP12" i="87"/>
  <c r="BN12" i="87"/>
  <c r="BM12" i="87"/>
  <c r="BF12" i="87"/>
  <c r="BD12" i="87"/>
  <c r="BC12" i="87"/>
  <c r="AV12" i="87"/>
  <c r="AT12" i="87"/>
  <c r="AS12" i="87"/>
  <c r="AL12" i="87"/>
  <c r="AJ12" i="87"/>
  <c r="AI12" i="87"/>
  <c r="AB12" i="87"/>
  <c r="Z12" i="87"/>
  <c r="Y12" i="87"/>
  <c r="R12" i="87"/>
  <c r="P12" i="87"/>
  <c r="O12" i="87"/>
  <c r="H12" i="87"/>
  <c r="C12" i="87"/>
  <c r="DB11" i="87"/>
  <c r="DA11" i="87"/>
  <c r="CT11" i="87"/>
  <c r="CR11" i="87"/>
  <c r="CQ11" i="87"/>
  <c r="CJ11" i="87"/>
  <c r="CH11" i="87"/>
  <c r="CG11" i="87"/>
  <c r="BZ11" i="87"/>
  <c r="BX11" i="87"/>
  <c r="BW11" i="87"/>
  <c r="BP11" i="87"/>
  <c r="BN11" i="87"/>
  <c r="BM11" i="87"/>
  <c r="BF11" i="87"/>
  <c r="BD11" i="87"/>
  <c r="BC11" i="87"/>
  <c r="AV11" i="87"/>
  <c r="AT11" i="87"/>
  <c r="AS11" i="87"/>
  <c r="AL11" i="87"/>
  <c r="AJ11" i="87"/>
  <c r="AI11" i="87"/>
  <c r="AB11" i="87"/>
  <c r="Z11" i="87"/>
  <c r="Y11" i="87"/>
  <c r="R11" i="87"/>
  <c r="P11" i="87"/>
  <c r="O11" i="87"/>
  <c r="H11" i="87"/>
  <c r="C11" i="87"/>
  <c r="DB10" i="87"/>
  <c r="DA10" i="87"/>
  <c r="CT10" i="87"/>
  <c r="CR10" i="87"/>
  <c r="CQ10" i="87"/>
  <c r="CJ10" i="87"/>
  <c r="CH10" i="87"/>
  <c r="CG10" i="87"/>
  <c r="BZ10" i="87"/>
  <c r="BX10" i="87"/>
  <c r="BW10" i="87"/>
  <c r="BP10" i="87"/>
  <c r="BN10" i="87"/>
  <c r="BM10" i="87"/>
  <c r="BF10" i="87"/>
  <c r="BD10" i="87"/>
  <c r="BC10" i="87"/>
  <c r="AV10" i="87"/>
  <c r="AT10" i="87"/>
  <c r="AS10" i="87"/>
  <c r="AL10" i="87"/>
  <c r="AJ10" i="87"/>
  <c r="AI10" i="87"/>
  <c r="AB10" i="87"/>
  <c r="Z10" i="87"/>
  <c r="Y10" i="87"/>
  <c r="R10" i="87"/>
  <c r="P10" i="87"/>
  <c r="O10" i="87"/>
  <c r="H10" i="87"/>
  <c r="C10" i="87"/>
  <c r="DB9" i="87"/>
  <c r="DA9" i="87"/>
  <c r="CT9" i="87"/>
  <c r="CR9" i="87"/>
  <c r="CQ9" i="87"/>
  <c r="CJ9" i="87"/>
  <c r="CH9" i="87"/>
  <c r="CG9" i="87"/>
  <c r="BZ9" i="87"/>
  <c r="BX9" i="87"/>
  <c r="BW9" i="87"/>
  <c r="BP9" i="87"/>
  <c r="BN9" i="87"/>
  <c r="BM9" i="87"/>
  <c r="BF9" i="87"/>
  <c r="BD9" i="87"/>
  <c r="BC9" i="87"/>
  <c r="AV9" i="87"/>
  <c r="AT9" i="87"/>
  <c r="AS9" i="87"/>
  <c r="AL9" i="87"/>
  <c r="AJ9" i="87"/>
  <c r="AI9" i="87"/>
  <c r="AB9" i="87"/>
  <c r="Z9" i="87"/>
  <c r="Y9" i="87"/>
  <c r="R9" i="87"/>
  <c r="P9" i="87"/>
  <c r="O9" i="87"/>
  <c r="H9" i="87"/>
  <c r="C9" i="87"/>
  <c r="DB8" i="87"/>
  <c r="DA8" i="87"/>
  <c r="CT8" i="87"/>
  <c r="CR8" i="87"/>
  <c r="CQ8" i="87"/>
  <c r="CJ8" i="87"/>
  <c r="CH8" i="87"/>
  <c r="CG8" i="87"/>
  <c r="BZ8" i="87"/>
  <c r="BX8" i="87"/>
  <c r="BW8" i="87"/>
  <c r="BP8" i="87"/>
  <c r="BN8" i="87"/>
  <c r="BM8" i="87"/>
  <c r="BF8" i="87"/>
  <c r="BD8" i="87"/>
  <c r="BC8" i="87"/>
  <c r="AV8" i="87"/>
  <c r="AT8" i="87"/>
  <c r="AS8" i="87"/>
  <c r="AL8" i="87"/>
  <c r="AJ8" i="87"/>
  <c r="AI8" i="87"/>
  <c r="AB8" i="87"/>
  <c r="Z8" i="87"/>
  <c r="Y8" i="87"/>
  <c r="R8" i="87"/>
  <c r="P8" i="87"/>
  <c r="O8" i="87"/>
  <c r="H8" i="87"/>
  <c r="C8" i="87"/>
  <c r="DB7" i="87"/>
  <c r="DA7" i="87"/>
  <c r="CT7" i="87"/>
  <c r="CR7" i="87"/>
  <c r="CQ7" i="87"/>
  <c r="CJ7" i="87"/>
  <c r="CH7" i="87"/>
  <c r="CG7" i="87"/>
  <c r="BZ7" i="87"/>
  <c r="BX7" i="87"/>
  <c r="BW7" i="87"/>
  <c r="BP7" i="87"/>
  <c r="BN7" i="87"/>
  <c r="BM7" i="87"/>
  <c r="BF7" i="87"/>
  <c r="BD7" i="87"/>
  <c r="BC7" i="87"/>
  <c r="AV7" i="87"/>
  <c r="AT7" i="87"/>
  <c r="AS7" i="87"/>
  <c r="AL7" i="87"/>
  <c r="AJ7" i="87"/>
  <c r="AI7" i="87"/>
  <c r="AB7" i="87"/>
  <c r="Z7" i="87"/>
  <c r="Y7" i="87"/>
  <c r="R7" i="87"/>
  <c r="P7" i="87"/>
  <c r="O7" i="87"/>
  <c r="H7" i="87"/>
  <c r="C7" i="87"/>
  <c r="DB6" i="87"/>
  <c r="DA6" i="87"/>
  <c r="CT6" i="87"/>
  <c r="CR6" i="87"/>
  <c r="CQ6" i="87"/>
  <c r="CJ6" i="87"/>
  <c r="CH6" i="87"/>
  <c r="CG6" i="87"/>
  <c r="BZ6" i="87"/>
  <c r="BX6" i="87"/>
  <c r="BW6" i="87"/>
  <c r="BP6" i="87"/>
  <c r="BN6" i="87"/>
  <c r="BM6" i="87"/>
  <c r="BF6" i="87"/>
  <c r="BD6" i="87"/>
  <c r="BC6" i="87"/>
  <c r="AV6" i="87"/>
  <c r="AT6" i="87"/>
  <c r="AS6" i="87"/>
  <c r="AL6" i="87"/>
  <c r="AJ6" i="87"/>
  <c r="AI6" i="87"/>
  <c r="AB6" i="87"/>
  <c r="Z6" i="87"/>
  <c r="Y6" i="87"/>
  <c r="R6" i="87"/>
  <c r="P6" i="87"/>
  <c r="O6" i="87"/>
  <c r="H6" i="87"/>
  <c r="C6" i="87"/>
  <c r="DB5" i="87"/>
  <c r="DA5" i="87"/>
  <c r="CT5" i="87"/>
  <c r="CR5" i="87"/>
  <c r="CQ5" i="87"/>
  <c r="CJ5" i="87"/>
  <c r="CH5" i="87"/>
  <c r="CG5" i="87"/>
  <c r="BZ5" i="87"/>
  <c r="BX5" i="87"/>
  <c r="BW5" i="87"/>
  <c r="BP5" i="87"/>
  <c r="BN5" i="87"/>
  <c r="BM5" i="87"/>
  <c r="BF5" i="87"/>
  <c r="BD5" i="87"/>
  <c r="BC5" i="87"/>
  <c r="AV5" i="87"/>
  <c r="AT5" i="87"/>
  <c r="AS5" i="87"/>
  <c r="AL5" i="87"/>
  <c r="AJ5" i="87"/>
  <c r="AI5" i="87"/>
  <c r="AB5" i="87"/>
  <c r="Z5" i="87"/>
  <c r="Y5" i="87"/>
  <c r="R5" i="87"/>
  <c r="P5" i="87"/>
  <c r="O5" i="87"/>
  <c r="H5" i="87"/>
  <c r="C5" i="87"/>
  <c r="B2" i="87"/>
  <c r="DB28" i="86"/>
  <c r="DA28" i="86"/>
  <c r="CT28" i="86"/>
  <c r="CR28" i="86"/>
  <c r="CQ28" i="86"/>
  <c r="CJ28" i="86"/>
  <c r="CH28" i="86"/>
  <c r="CG28" i="86"/>
  <c r="BZ28" i="86"/>
  <c r="BX28" i="86"/>
  <c r="BW28" i="86"/>
  <c r="BP28" i="86"/>
  <c r="BN28" i="86"/>
  <c r="BM28" i="86"/>
  <c r="BF28" i="86"/>
  <c r="BD28" i="86"/>
  <c r="BC28" i="86"/>
  <c r="AV28" i="86"/>
  <c r="AT28" i="86"/>
  <c r="AS28" i="86"/>
  <c r="AL28" i="86"/>
  <c r="AJ28" i="86"/>
  <c r="AI28" i="86"/>
  <c r="AB28" i="86"/>
  <c r="Z28" i="86"/>
  <c r="Y28" i="86"/>
  <c r="R28" i="86"/>
  <c r="P28" i="86"/>
  <c r="O28" i="86"/>
  <c r="H28" i="86"/>
  <c r="C28" i="86"/>
  <c r="DB27" i="86"/>
  <c r="DA27" i="86"/>
  <c r="CT27" i="86"/>
  <c r="CR27" i="86"/>
  <c r="CQ27" i="86"/>
  <c r="CJ27" i="86"/>
  <c r="CH27" i="86"/>
  <c r="CG27" i="86"/>
  <c r="BZ27" i="86"/>
  <c r="BX27" i="86"/>
  <c r="BW27" i="86"/>
  <c r="BP27" i="86"/>
  <c r="BN27" i="86"/>
  <c r="BM27" i="86"/>
  <c r="BF27" i="86"/>
  <c r="BD27" i="86"/>
  <c r="BC27" i="86"/>
  <c r="AV27" i="86"/>
  <c r="AT27" i="86"/>
  <c r="AS27" i="86"/>
  <c r="AL27" i="86"/>
  <c r="AJ27" i="86"/>
  <c r="AI27" i="86"/>
  <c r="AB27" i="86"/>
  <c r="Z27" i="86"/>
  <c r="Y27" i="86"/>
  <c r="R27" i="86"/>
  <c r="P27" i="86"/>
  <c r="O27" i="86"/>
  <c r="H27" i="86"/>
  <c r="C27" i="86"/>
  <c r="DB26" i="86"/>
  <c r="DA26" i="86"/>
  <c r="CT26" i="86"/>
  <c r="CR26" i="86"/>
  <c r="CQ26" i="86"/>
  <c r="CJ26" i="86"/>
  <c r="CH26" i="86"/>
  <c r="CG26" i="86"/>
  <c r="BZ26" i="86"/>
  <c r="BX26" i="86"/>
  <c r="BW26" i="86"/>
  <c r="BP26" i="86"/>
  <c r="BN26" i="86"/>
  <c r="BM26" i="86"/>
  <c r="BF26" i="86"/>
  <c r="BD26" i="86"/>
  <c r="BC26" i="86"/>
  <c r="AV26" i="86"/>
  <c r="AT26" i="86"/>
  <c r="AS26" i="86"/>
  <c r="AL26" i="86"/>
  <c r="AJ26" i="86"/>
  <c r="AI26" i="86"/>
  <c r="AB26" i="86"/>
  <c r="Z26" i="86"/>
  <c r="Y26" i="86"/>
  <c r="R26" i="86"/>
  <c r="P26" i="86"/>
  <c r="O26" i="86"/>
  <c r="H26" i="86"/>
  <c r="C26" i="86"/>
  <c r="DB25" i="86"/>
  <c r="DA25" i="86"/>
  <c r="CT25" i="86"/>
  <c r="CR25" i="86"/>
  <c r="CQ25" i="86"/>
  <c r="CJ25" i="86"/>
  <c r="CH25" i="86"/>
  <c r="CG25" i="86"/>
  <c r="BZ25" i="86"/>
  <c r="BX25" i="86"/>
  <c r="BW25" i="86"/>
  <c r="BP25" i="86"/>
  <c r="BN25" i="86"/>
  <c r="BM25" i="86"/>
  <c r="BF25" i="86"/>
  <c r="BD25" i="86"/>
  <c r="BC25" i="86"/>
  <c r="AV25" i="86"/>
  <c r="AT25" i="86"/>
  <c r="AS25" i="86"/>
  <c r="AL25" i="86"/>
  <c r="AJ25" i="86"/>
  <c r="AI25" i="86"/>
  <c r="AB25" i="86"/>
  <c r="Z25" i="86"/>
  <c r="Y25" i="86"/>
  <c r="R25" i="86"/>
  <c r="P25" i="86"/>
  <c r="O25" i="86"/>
  <c r="H25" i="86"/>
  <c r="C25" i="86"/>
  <c r="DB24" i="86"/>
  <c r="DA24" i="86"/>
  <c r="CT24" i="86"/>
  <c r="CR24" i="86"/>
  <c r="CQ24" i="86"/>
  <c r="CJ24" i="86"/>
  <c r="CH24" i="86"/>
  <c r="CG24" i="86"/>
  <c r="BZ24" i="86"/>
  <c r="BX24" i="86"/>
  <c r="BW24" i="86"/>
  <c r="BP24" i="86"/>
  <c r="BN24" i="86"/>
  <c r="BM24" i="86"/>
  <c r="BF24" i="86"/>
  <c r="BD24" i="86"/>
  <c r="BC24" i="86"/>
  <c r="AV24" i="86"/>
  <c r="AT24" i="86"/>
  <c r="AS24" i="86"/>
  <c r="AL24" i="86"/>
  <c r="AJ24" i="86"/>
  <c r="AI24" i="86"/>
  <c r="AB24" i="86"/>
  <c r="Z24" i="86"/>
  <c r="Y24" i="86"/>
  <c r="R24" i="86"/>
  <c r="P24" i="86"/>
  <c r="O24" i="86"/>
  <c r="H24" i="86"/>
  <c r="C24" i="86"/>
  <c r="DB23" i="86"/>
  <c r="DA23" i="86"/>
  <c r="CT23" i="86"/>
  <c r="CR23" i="86"/>
  <c r="CQ23" i="86"/>
  <c r="CJ23" i="86"/>
  <c r="CH23" i="86"/>
  <c r="CG23" i="86"/>
  <c r="BZ23" i="86"/>
  <c r="BX23" i="86"/>
  <c r="BW23" i="86"/>
  <c r="BP23" i="86"/>
  <c r="BN23" i="86"/>
  <c r="BM23" i="86"/>
  <c r="BF23" i="86"/>
  <c r="BD23" i="86"/>
  <c r="BC23" i="86"/>
  <c r="AV23" i="86"/>
  <c r="AT23" i="86"/>
  <c r="AS23" i="86"/>
  <c r="AL23" i="86"/>
  <c r="AJ23" i="86"/>
  <c r="AI23" i="86"/>
  <c r="AB23" i="86"/>
  <c r="Z23" i="86"/>
  <c r="Y23" i="86"/>
  <c r="R23" i="86"/>
  <c r="P23" i="86"/>
  <c r="O23" i="86"/>
  <c r="H23" i="86"/>
  <c r="C23" i="86"/>
  <c r="DB22" i="86"/>
  <c r="DA22" i="86"/>
  <c r="CT22" i="86"/>
  <c r="CR22" i="86"/>
  <c r="CQ22" i="86"/>
  <c r="CJ22" i="86"/>
  <c r="CH22" i="86"/>
  <c r="CG22" i="86"/>
  <c r="BZ22" i="86"/>
  <c r="BX22" i="86"/>
  <c r="BW22" i="86"/>
  <c r="BP22" i="86"/>
  <c r="BN22" i="86"/>
  <c r="BM22" i="86"/>
  <c r="BF22" i="86"/>
  <c r="BD22" i="86"/>
  <c r="BC22" i="86"/>
  <c r="AV22" i="86"/>
  <c r="AT22" i="86"/>
  <c r="AS22" i="86"/>
  <c r="AL22" i="86"/>
  <c r="AJ22" i="86"/>
  <c r="AI22" i="86"/>
  <c r="AB22" i="86"/>
  <c r="Z22" i="86"/>
  <c r="Y22" i="86"/>
  <c r="R22" i="86"/>
  <c r="P22" i="86"/>
  <c r="O22" i="86"/>
  <c r="H22" i="86"/>
  <c r="C22" i="86"/>
  <c r="DB21" i="86"/>
  <c r="DA21" i="86"/>
  <c r="CT21" i="86"/>
  <c r="CR21" i="86"/>
  <c r="CQ21" i="86"/>
  <c r="CJ21" i="86"/>
  <c r="CH21" i="86"/>
  <c r="CG21" i="86"/>
  <c r="BZ21" i="86"/>
  <c r="BX21" i="86"/>
  <c r="BW21" i="86"/>
  <c r="BP21" i="86"/>
  <c r="BN21" i="86"/>
  <c r="BM21" i="86"/>
  <c r="BF21" i="86"/>
  <c r="BD21" i="86"/>
  <c r="BC21" i="86"/>
  <c r="AV21" i="86"/>
  <c r="AT21" i="86"/>
  <c r="AS21" i="86"/>
  <c r="AL21" i="86"/>
  <c r="AJ21" i="86"/>
  <c r="AI21" i="86"/>
  <c r="AB21" i="86"/>
  <c r="Z21" i="86"/>
  <c r="Y21" i="86"/>
  <c r="R21" i="86"/>
  <c r="P21" i="86"/>
  <c r="O21" i="86"/>
  <c r="H21" i="86"/>
  <c r="C21" i="86"/>
  <c r="DB20" i="86"/>
  <c r="DA20" i="86"/>
  <c r="CT20" i="86"/>
  <c r="CR20" i="86"/>
  <c r="CQ20" i="86"/>
  <c r="CJ20" i="86"/>
  <c r="CH20" i="86"/>
  <c r="CG20" i="86"/>
  <c r="BZ20" i="86"/>
  <c r="BX20" i="86"/>
  <c r="BW20" i="86"/>
  <c r="BP20" i="86"/>
  <c r="BN20" i="86"/>
  <c r="BM20" i="86"/>
  <c r="BF20" i="86"/>
  <c r="BD20" i="86"/>
  <c r="BC20" i="86"/>
  <c r="AV20" i="86"/>
  <c r="AT20" i="86"/>
  <c r="AS20" i="86"/>
  <c r="AL20" i="86"/>
  <c r="AJ20" i="86"/>
  <c r="AI20" i="86"/>
  <c r="AB20" i="86"/>
  <c r="Z20" i="86"/>
  <c r="Y20" i="86"/>
  <c r="R20" i="86"/>
  <c r="P20" i="86"/>
  <c r="O20" i="86"/>
  <c r="H20" i="86"/>
  <c r="C20" i="86"/>
  <c r="DB19" i="86"/>
  <c r="DA19" i="86"/>
  <c r="CT19" i="86"/>
  <c r="CR19" i="86"/>
  <c r="CQ19" i="86"/>
  <c r="CJ19" i="86"/>
  <c r="CH19" i="86"/>
  <c r="CG19" i="86"/>
  <c r="BZ19" i="86"/>
  <c r="BX19" i="86"/>
  <c r="BW19" i="86"/>
  <c r="BP19" i="86"/>
  <c r="BN19" i="86"/>
  <c r="BM19" i="86"/>
  <c r="BF19" i="86"/>
  <c r="BD19" i="86"/>
  <c r="BC19" i="86"/>
  <c r="AV19" i="86"/>
  <c r="AT19" i="86"/>
  <c r="AS19" i="86"/>
  <c r="AL19" i="86"/>
  <c r="AJ19" i="86"/>
  <c r="AI19" i="86"/>
  <c r="AB19" i="86"/>
  <c r="Z19" i="86"/>
  <c r="Y19" i="86"/>
  <c r="R19" i="86"/>
  <c r="P19" i="86"/>
  <c r="O19" i="86"/>
  <c r="H19" i="86"/>
  <c r="C19" i="86"/>
  <c r="B19" i="86"/>
  <c r="B16" i="86"/>
  <c r="DB14" i="86"/>
  <c r="DA14" i="86"/>
  <c r="CT14" i="86"/>
  <c r="CR14" i="86"/>
  <c r="CQ14" i="86"/>
  <c r="CJ14" i="86"/>
  <c r="CH14" i="86"/>
  <c r="CG14" i="86"/>
  <c r="BZ14" i="86"/>
  <c r="BX14" i="86"/>
  <c r="BW14" i="86"/>
  <c r="BP14" i="86"/>
  <c r="BN14" i="86"/>
  <c r="BM14" i="86"/>
  <c r="BF14" i="86"/>
  <c r="BD14" i="86"/>
  <c r="BC14" i="86"/>
  <c r="AV14" i="86"/>
  <c r="AT14" i="86"/>
  <c r="AS14" i="86"/>
  <c r="AL14" i="86"/>
  <c r="AJ14" i="86"/>
  <c r="AI14" i="86"/>
  <c r="AB14" i="86"/>
  <c r="Z14" i="86"/>
  <c r="Y14" i="86"/>
  <c r="R14" i="86"/>
  <c r="P14" i="86"/>
  <c r="O14" i="86"/>
  <c r="H14" i="86"/>
  <c r="C14" i="86"/>
  <c r="DB13" i="86"/>
  <c r="DA13" i="86"/>
  <c r="CT13" i="86"/>
  <c r="CR13" i="86"/>
  <c r="CQ13" i="86"/>
  <c r="CJ13" i="86"/>
  <c r="CH13" i="86"/>
  <c r="CG13" i="86"/>
  <c r="BZ13" i="86"/>
  <c r="BX13" i="86"/>
  <c r="BW13" i="86"/>
  <c r="BP13" i="86"/>
  <c r="BN13" i="86"/>
  <c r="BM13" i="86"/>
  <c r="BF13" i="86"/>
  <c r="BD13" i="86"/>
  <c r="BC13" i="86"/>
  <c r="AV13" i="86"/>
  <c r="AT13" i="86"/>
  <c r="AS13" i="86"/>
  <c r="AL13" i="86"/>
  <c r="AJ13" i="86"/>
  <c r="AI13" i="86"/>
  <c r="AB13" i="86"/>
  <c r="Z13" i="86"/>
  <c r="Y13" i="86"/>
  <c r="R13" i="86"/>
  <c r="P13" i="86"/>
  <c r="O13" i="86"/>
  <c r="H13" i="86"/>
  <c r="C13" i="86"/>
  <c r="DB12" i="86"/>
  <c r="DA12" i="86"/>
  <c r="CT12" i="86"/>
  <c r="CR12" i="86"/>
  <c r="CQ12" i="86"/>
  <c r="CJ12" i="86"/>
  <c r="CH12" i="86"/>
  <c r="CG12" i="86"/>
  <c r="BZ12" i="86"/>
  <c r="BX12" i="86"/>
  <c r="BW12" i="86"/>
  <c r="BP12" i="86"/>
  <c r="BN12" i="86"/>
  <c r="BM12" i="86"/>
  <c r="BF12" i="86"/>
  <c r="BD12" i="86"/>
  <c r="BC12" i="86"/>
  <c r="AV12" i="86"/>
  <c r="AT12" i="86"/>
  <c r="AS12" i="86"/>
  <c r="AL12" i="86"/>
  <c r="AJ12" i="86"/>
  <c r="AI12" i="86"/>
  <c r="AB12" i="86"/>
  <c r="Z12" i="86"/>
  <c r="Y12" i="86"/>
  <c r="R12" i="86"/>
  <c r="P12" i="86"/>
  <c r="O12" i="86"/>
  <c r="H12" i="86"/>
  <c r="C12" i="86"/>
  <c r="DB11" i="86"/>
  <c r="DA11" i="86"/>
  <c r="CT11" i="86"/>
  <c r="CR11" i="86"/>
  <c r="CQ11" i="86"/>
  <c r="CJ11" i="86"/>
  <c r="CH11" i="86"/>
  <c r="CG11" i="86"/>
  <c r="BZ11" i="86"/>
  <c r="BX11" i="86"/>
  <c r="BW11" i="86"/>
  <c r="BP11" i="86"/>
  <c r="BN11" i="86"/>
  <c r="BM11" i="86"/>
  <c r="BF11" i="86"/>
  <c r="BD11" i="86"/>
  <c r="BC11" i="86"/>
  <c r="AV11" i="86"/>
  <c r="AT11" i="86"/>
  <c r="AS11" i="86"/>
  <c r="AL11" i="86"/>
  <c r="AJ11" i="86"/>
  <c r="AI11" i="86"/>
  <c r="AB11" i="86"/>
  <c r="Z11" i="86"/>
  <c r="Y11" i="86"/>
  <c r="R11" i="86"/>
  <c r="P11" i="86"/>
  <c r="O11" i="86"/>
  <c r="H11" i="86"/>
  <c r="C11" i="86"/>
  <c r="DB10" i="86"/>
  <c r="DA10" i="86"/>
  <c r="CT10" i="86"/>
  <c r="CR10" i="86"/>
  <c r="CQ10" i="86"/>
  <c r="CJ10" i="86"/>
  <c r="CH10" i="86"/>
  <c r="CG10" i="86"/>
  <c r="BZ10" i="86"/>
  <c r="BX10" i="86"/>
  <c r="BW10" i="86"/>
  <c r="BP10" i="86"/>
  <c r="BN10" i="86"/>
  <c r="BM10" i="86"/>
  <c r="BF10" i="86"/>
  <c r="BD10" i="86"/>
  <c r="BC10" i="86"/>
  <c r="AV10" i="86"/>
  <c r="AT10" i="86"/>
  <c r="AS10" i="86"/>
  <c r="AL10" i="86"/>
  <c r="AJ10" i="86"/>
  <c r="AI10" i="86"/>
  <c r="AB10" i="86"/>
  <c r="Z10" i="86"/>
  <c r="Y10" i="86"/>
  <c r="R10" i="86"/>
  <c r="P10" i="86"/>
  <c r="O10" i="86"/>
  <c r="H10" i="86"/>
  <c r="C10" i="86"/>
  <c r="DB9" i="86"/>
  <c r="DA9" i="86"/>
  <c r="CT9" i="86"/>
  <c r="CR9" i="86"/>
  <c r="CQ9" i="86"/>
  <c r="CJ9" i="86"/>
  <c r="CH9" i="86"/>
  <c r="CG9" i="86"/>
  <c r="BZ9" i="86"/>
  <c r="BX9" i="86"/>
  <c r="BW9" i="86"/>
  <c r="BP9" i="86"/>
  <c r="BN9" i="86"/>
  <c r="BM9" i="86"/>
  <c r="BF9" i="86"/>
  <c r="BD9" i="86"/>
  <c r="BC9" i="86"/>
  <c r="AV9" i="86"/>
  <c r="AT9" i="86"/>
  <c r="AS9" i="86"/>
  <c r="AL9" i="86"/>
  <c r="AJ9" i="86"/>
  <c r="AI9" i="86"/>
  <c r="AB9" i="86"/>
  <c r="Z9" i="86"/>
  <c r="Y9" i="86"/>
  <c r="R9" i="86"/>
  <c r="P9" i="86"/>
  <c r="O9" i="86"/>
  <c r="H9" i="86"/>
  <c r="C9" i="86"/>
  <c r="DB8" i="86"/>
  <c r="DA8" i="86"/>
  <c r="CT8" i="86"/>
  <c r="CR8" i="86"/>
  <c r="CQ8" i="86"/>
  <c r="CJ8" i="86"/>
  <c r="CH8" i="86"/>
  <c r="CG8" i="86"/>
  <c r="BZ8" i="86"/>
  <c r="BX8" i="86"/>
  <c r="BW8" i="86"/>
  <c r="BP8" i="86"/>
  <c r="BN8" i="86"/>
  <c r="BM8" i="86"/>
  <c r="BF8" i="86"/>
  <c r="BD8" i="86"/>
  <c r="BC8" i="86"/>
  <c r="AV8" i="86"/>
  <c r="AT8" i="86"/>
  <c r="AS8" i="86"/>
  <c r="AL8" i="86"/>
  <c r="AJ8" i="86"/>
  <c r="AI8" i="86"/>
  <c r="AB8" i="86"/>
  <c r="Z8" i="86"/>
  <c r="Y8" i="86"/>
  <c r="R8" i="86"/>
  <c r="P8" i="86"/>
  <c r="O8" i="86"/>
  <c r="H8" i="86"/>
  <c r="C8" i="86"/>
  <c r="DB7" i="86"/>
  <c r="DA7" i="86"/>
  <c r="CT7" i="86"/>
  <c r="CR7" i="86"/>
  <c r="CQ7" i="86"/>
  <c r="CJ7" i="86"/>
  <c r="CH7" i="86"/>
  <c r="CG7" i="86"/>
  <c r="BZ7" i="86"/>
  <c r="BX7" i="86"/>
  <c r="BW7" i="86"/>
  <c r="BP7" i="86"/>
  <c r="BN7" i="86"/>
  <c r="BM7" i="86"/>
  <c r="BF7" i="86"/>
  <c r="BD7" i="86"/>
  <c r="BC7" i="86"/>
  <c r="AV7" i="86"/>
  <c r="AT7" i="86"/>
  <c r="AS7" i="86"/>
  <c r="AL7" i="86"/>
  <c r="AJ7" i="86"/>
  <c r="AI7" i="86"/>
  <c r="AB7" i="86"/>
  <c r="Z7" i="86"/>
  <c r="Y7" i="86"/>
  <c r="R7" i="86"/>
  <c r="P7" i="86"/>
  <c r="O7" i="86"/>
  <c r="H7" i="86"/>
  <c r="C7" i="86"/>
  <c r="DB6" i="86"/>
  <c r="DA6" i="86"/>
  <c r="CT6" i="86"/>
  <c r="CR6" i="86"/>
  <c r="CQ6" i="86"/>
  <c r="CJ6" i="86"/>
  <c r="CH6" i="86"/>
  <c r="CG6" i="86"/>
  <c r="BZ6" i="86"/>
  <c r="BX6" i="86"/>
  <c r="BW6" i="86"/>
  <c r="BP6" i="86"/>
  <c r="BN6" i="86"/>
  <c r="BM6" i="86"/>
  <c r="BF6" i="86"/>
  <c r="BD6" i="86"/>
  <c r="BC6" i="86"/>
  <c r="AV6" i="86"/>
  <c r="AT6" i="86"/>
  <c r="AS6" i="86"/>
  <c r="AL6" i="86"/>
  <c r="AJ6" i="86"/>
  <c r="AI6" i="86"/>
  <c r="AB6" i="86"/>
  <c r="Z6" i="86"/>
  <c r="Y6" i="86"/>
  <c r="R6" i="86"/>
  <c r="P6" i="86"/>
  <c r="O6" i="86"/>
  <c r="H6" i="86"/>
  <c r="C6" i="86"/>
  <c r="DB5" i="86"/>
  <c r="DA5" i="86"/>
  <c r="CT5" i="86"/>
  <c r="CR5" i="86"/>
  <c r="CQ5" i="86"/>
  <c r="CJ5" i="86"/>
  <c r="CH5" i="86"/>
  <c r="CG5" i="86"/>
  <c r="BZ5" i="86"/>
  <c r="BX5" i="86"/>
  <c r="BW5" i="86"/>
  <c r="BP5" i="86"/>
  <c r="BN5" i="86"/>
  <c r="BM5" i="86"/>
  <c r="BF5" i="86"/>
  <c r="BD5" i="86"/>
  <c r="BC5" i="86"/>
  <c r="AV5" i="86"/>
  <c r="AT5" i="86"/>
  <c r="AS5" i="86"/>
  <c r="AL5" i="86"/>
  <c r="AJ5" i="86"/>
  <c r="AI5" i="86"/>
  <c r="AB5" i="86"/>
  <c r="Z5" i="86"/>
  <c r="Y5" i="86"/>
  <c r="R5" i="86"/>
  <c r="P5" i="86"/>
  <c r="O5" i="86"/>
  <c r="H5" i="86"/>
  <c r="C5" i="86"/>
  <c r="B5" i="86"/>
  <c r="B2" i="86"/>
  <c r="DB28" i="85"/>
  <c r="DA28" i="85"/>
  <c r="CT28" i="85"/>
  <c r="CR28" i="85"/>
  <c r="CQ28" i="85"/>
  <c r="CJ28" i="85"/>
  <c r="CH28" i="85"/>
  <c r="CG28" i="85"/>
  <c r="BZ28" i="85"/>
  <c r="BX28" i="85"/>
  <c r="BW28" i="85"/>
  <c r="BP28" i="85"/>
  <c r="BN28" i="85"/>
  <c r="BM28" i="85"/>
  <c r="BF28" i="85"/>
  <c r="BD28" i="85"/>
  <c r="BC28" i="85"/>
  <c r="AV28" i="85"/>
  <c r="AT28" i="85"/>
  <c r="AS28" i="85"/>
  <c r="AL28" i="85"/>
  <c r="AJ28" i="85"/>
  <c r="AI28" i="85"/>
  <c r="AB28" i="85"/>
  <c r="Z28" i="85"/>
  <c r="Y28" i="85"/>
  <c r="R28" i="85"/>
  <c r="P28" i="85"/>
  <c r="O28" i="85"/>
  <c r="H28" i="85"/>
  <c r="C28" i="85"/>
  <c r="DB27" i="85"/>
  <c r="DA27" i="85"/>
  <c r="CT27" i="85"/>
  <c r="CR27" i="85"/>
  <c r="CQ27" i="85"/>
  <c r="CJ27" i="85"/>
  <c r="CH27" i="85"/>
  <c r="CG27" i="85"/>
  <c r="BZ27" i="85"/>
  <c r="BX27" i="85"/>
  <c r="BW27" i="85"/>
  <c r="BP27" i="85"/>
  <c r="BN27" i="85"/>
  <c r="BM27" i="85"/>
  <c r="BF27" i="85"/>
  <c r="BD27" i="85"/>
  <c r="BC27" i="85"/>
  <c r="AV27" i="85"/>
  <c r="AT27" i="85"/>
  <c r="AS27" i="85"/>
  <c r="AL27" i="85"/>
  <c r="AJ27" i="85"/>
  <c r="AI27" i="85"/>
  <c r="AB27" i="85"/>
  <c r="Z27" i="85"/>
  <c r="Y27" i="85"/>
  <c r="R27" i="85"/>
  <c r="P27" i="85"/>
  <c r="O27" i="85"/>
  <c r="H27" i="85"/>
  <c r="C27" i="85"/>
  <c r="DB26" i="85"/>
  <c r="DA26" i="85"/>
  <c r="CT26" i="85"/>
  <c r="CR26" i="85"/>
  <c r="CQ26" i="85"/>
  <c r="CJ26" i="85"/>
  <c r="CH26" i="85"/>
  <c r="CG26" i="85"/>
  <c r="BZ26" i="85"/>
  <c r="BX26" i="85"/>
  <c r="BW26" i="85"/>
  <c r="BP26" i="85"/>
  <c r="BN26" i="85"/>
  <c r="BM26" i="85"/>
  <c r="BF26" i="85"/>
  <c r="BD26" i="85"/>
  <c r="BC26" i="85"/>
  <c r="AV26" i="85"/>
  <c r="AT26" i="85"/>
  <c r="AS26" i="85"/>
  <c r="AL26" i="85"/>
  <c r="AJ26" i="85"/>
  <c r="AI26" i="85"/>
  <c r="AB26" i="85"/>
  <c r="Z26" i="85"/>
  <c r="Y26" i="85"/>
  <c r="R26" i="85"/>
  <c r="P26" i="85"/>
  <c r="O26" i="85"/>
  <c r="H26" i="85"/>
  <c r="C26" i="85"/>
  <c r="DB25" i="85"/>
  <c r="DA25" i="85"/>
  <c r="CT25" i="85"/>
  <c r="CR25" i="85"/>
  <c r="CQ25" i="85"/>
  <c r="CJ25" i="85"/>
  <c r="CH25" i="85"/>
  <c r="CG25" i="85"/>
  <c r="BZ25" i="85"/>
  <c r="BX25" i="85"/>
  <c r="BW25" i="85"/>
  <c r="BP25" i="85"/>
  <c r="BN25" i="85"/>
  <c r="BM25" i="85"/>
  <c r="BF25" i="85"/>
  <c r="BD25" i="85"/>
  <c r="BC25" i="85"/>
  <c r="AV25" i="85"/>
  <c r="AT25" i="85"/>
  <c r="AS25" i="85"/>
  <c r="AL25" i="85"/>
  <c r="AJ25" i="85"/>
  <c r="AI25" i="85"/>
  <c r="AB25" i="85"/>
  <c r="Z25" i="85"/>
  <c r="Y25" i="85"/>
  <c r="R25" i="85"/>
  <c r="P25" i="85"/>
  <c r="O25" i="85"/>
  <c r="H25" i="85"/>
  <c r="C25" i="85"/>
  <c r="DB24" i="85"/>
  <c r="DA24" i="85"/>
  <c r="CT24" i="85"/>
  <c r="CR24" i="85"/>
  <c r="CQ24" i="85"/>
  <c r="CJ24" i="85"/>
  <c r="CH24" i="85"/>
  <c r="CG24" i="85"/>
  <c r="BZ24" i="85"/>
  <c r="BX24" i="85"/>
  <c r="BW24" i="85"/>
  <c r="BP24" i="85"/>
  <c r="BN24" i="85"/>
  <c r="BM24" i="85"/>
  <c r="BF24" i="85"/>
  <c r="BD24" i="85"/>
  <c r="BC24" i="85"/>
  <c r="AV24" i="85"/>
  <c r="AT24" i="85"/>
  <c r="AS24" i="85"/>
  <c r="AL24" i="85"/>
  <c r="AJ24" i="85"/>
  <c r="AI24" i="85"/>
  <c r="AB24" i="85"/>
  <c r="Z24" i="85"/>
  <c r="Y24" i="85"/>
  <c r="R24" i="85"/>
  <c r="P24" i="85"/>
  <c r="O24" i="85"/>
  <c r="H24" i="85"/>
  <c r="C24" i="85"/>
  <c r="DB23" i="85"/>
  <c r="DA23" i="85"/>
  <c r="CT23" i="85"/>
  <c r="CR23" i="85"/>
  <c r="CQ23" i="85"/>
  <c r="CJ23" i="85"/>
  <c r="CH23" i="85"/>
  <c r="CG23" i="85"/>
  <c r="BZ23" i="85"/>
  <c r="BX23" i="85"/>
  <c r="BW23" i="85"/>
  <c r="BP23" i="85"/>
  <c r="BN23" i="85"/>
  <c r="BM23" i="85"/>
  <c r="BF23" i="85"/>
  <c r="BD23" i="85"/>
  <c r="BC23" i="85"/>
  <c r="AV23" i="85"/>
  <c r="AT23" i="85"/>
  <c r="AS23" i="85"/>
  <c r="AL23" i="85"/>
  <c r="AJ23" i="85"/>
  <c r="AI23" i="85"/>
  <c r="AB23" i="85"/>
  <c r="Z23" i="85"/>
  <c r="Y23" i="85"/>
  <c r="R23" i="85"/>
  <c r="P23" i="85"/>
  <c r="O23" i="85"/>
  <c r="H23" i="85"/>
  <c r="C23" i="85"/>
  <c r="DB22" i="85"/>
  <c r="DA22" i="85"/>
  <c r="CT22" i="85"/>
  <c r="CR22" i="85"/>
  <c r="CQ22" i="85"/>
  <c r="CJ22" i="85"/>
  <c r="CH22" i="85"/>
  <c r="CG22" i="85"/>
  <c r="BZ22" i="85"/>
  <c r="BX22" i="85"/>
  <c r="BW22" i="85"/>
  <c r="BP22" i="85"/>
  <c r="BN22" i="85"/>
  <c r="BM22" i="85"/>
  <c r="BF22" i="85"/>
  <c r="BD22" i="85"/>
  <c r="BC22" i="85"/>
  <c r="AV22" i="85"/>
  <c r="AT22" i="85"/>
  <c r="AS22" i="85"/>
  <c r="AL22" i="85"/>
  <c r="AJ22" i="85"/>
  <c r="AI22" i="85"/>
  <c r="AB22" i="85"/>
  <c r="Z22" i="85"/>
  <c r="Y22" i="85"/>
  <c r="R22" i="85"/>
  <c r="P22" i="85"/>
  <c r="O22" i="85"/>
  <c r="H22" i="85"/>
  <c r="C22" i="85"/>
  <c r="DB21" i="85"/>
  <c r="DA21" i="85"/>
  <c r="CT21" i="85"/>
  <c r="CR21" i="85"/>
  <c r="CQ21" i="85"/>
  <c r="CJ21" i="85"/>
  <c r="CH21" i="85"/>
  <c r="CG21" i="85"/>
  <c r="BZ21" i="85"/>
  <c r="BX21" i="85"/>
  <c r="BW21" i="85"/>
  <c r="BP21" i="85"/>
  <c r="BN21" i="85"/>
  <c r="BM21" i="85"/>
  <c r="BF21" i="85"/>
  <c r="BD21" i="85"/>
  <c r="BC21" i="85"/>
  <c r="AV21" i="85"/>
  <c r="AT21" i="85"/>
  <c r="AS21" i="85"/>
  <c r="AL21" i="85"/>
  <c r="AJ21" i="85"/>
  <c r="AI21" i="85"/>
  <c r="AB21" i="85"/>
  <c r="Z21" i="85"/>
  <c r="Y21" i="85"/>
  <c r="R21" i="85"/>
  <c r="P21" i="85"/>
  <c r="O21" i="85"/>
  <c r="H21" i="85"/>
  <c r="C21" i="85"/>
  <c r="DB20" i="85"/>
  <c r="DA20" i="85"/>
  <c r="CT20" i="85"/>
  <c r="CR20" i="85"/>
  <c r="CQ20" i="85"/>
  <c r="CJ20" i="85"/>
  <c r="CH20" i="85"/>
  <c r="CG20" i="85"/>
  <c r="BZ20" i="85"/>
  <c r="BX20" i="85"/>
  <c r="BW20" i="85"/>
  <c r="BP20" i="85"/>
  <c r="BN20" i="85"/>
  <c r="BM20" i="85"/>
  <c r="BF20" i="85"/>
  <c r="BD20" i="85"/>
  <c r="BC20" i="85"/>
  <c r="AV20" i="85"/>
  <c r="AT20" i="85"/>
  <c r="AS20" i="85"/>
  <c r="AL20" i="85"/>
  <c r="AJ20" i="85"/>
  <c r="AI20" i="85"/>
  <c r="AB20" i="85"/>
  <c r="Z20" i="85"/>
  <c r="Y20" i="85"/>
  <c r="R20" i="85"/>
  <c r="P20" i="85"/>
  <c r="O20" i="85"/>
  <c r="H20" i="85"/>
  <c r="C20" i="85"/>
  <c r="DB19" i="85"/>
  <c r="DA19" i="85"/>
  <c r="CT19" i="85"/>
  <c r="CR19" i="85"/>
  <c r="CQ19" i="85"/>
  <c r="CJ19" i="85"/>
  <c r="CH19" i="85"/>
  <c r="CG19" i="85"/>
  <c r="BZ19" i="85"/>
  <c r="BX19" i="85"/>
  <c r="BW19" i="85"/>
  <c r="BP19" i="85"/>
  <c r="BN19" i="85"/>
  <c r="BM19" i="85"/>
  <c r="BF19" i="85"/>
  <c r="BD19" i="85"/>
  <c r="BC19" i="85"/>
  <c r="AV19" i="85"/>
  <c r="AT19" i="85"/>
  <c r="AS19" i="85"/>
  <c r="AL19" i="85"/>
  <c r="AJ19" i="85"/>
  <c r="AI19" i="85"/>
  <c r="AB19" i="85"/>
  <c r="Z19" i="85"/>
  <c r="Y19" i="85"/>
  <c r="R19" i="85"/>
  <c r="P19" i="85"/>
  <c r="O19" i="85"/>
  <c r="H19" i="85"/>
  <c r="C19" i="85"/>
  <c r="B16" i="85"/>
  <c r="DB14" i="85"/>
  <c r="DA14" i="85"/>
  <c r="CT14" i="85"/>
  <c r="CR14" i="85"/>
  <c r="CQ14" i="85"/>
  <c r="CJ14" i="85"/>
  <c r="CH14" i="85"/>
  <c r="CG14" i="85"/>
  <c r="BZ14" i="85"/>
  <c r="BX14" i="85"/>
  <c r="BW14" i="85"/>
  <c r="BP14" i="85"/>
  <c r="BN14" i="85"/>
  <c r="BM14" i="85"/>
  <c r="BF14" i="85"/>
  <c r="BD14" i="85"/>
  <c r="BC14" i="85"/>
  <c r="AV14" i="85"/>
  <c r="AT14" i="85"/>
  <c r="AS14" i="85"/>
  <c r="AL14" i="85"/>
  <c r="AJ14" i="85"/>
  <c r="AI14" i="85"/>
  <c r="AB14" i="85"/>
  <c r="Z14" i="85"/>
  <c r="Y14" i="85"/>
  <c r="R14" i="85"/>
  <c r="P14" i="85"/>
  <c r="O14" i="85"/>
  <c r="H14" i="85"/>
  <c r="C14" i="85"/>
  <c r="DB13" i="85"/>
  <c r="DA13" i="85"/>
  <c r="CT13" i="85"/>
  <c r="CR13" i="85"/>
  <c r="CQ13" i="85"/>
  <c r="CJ13" i="85"/>
  <c r="CH13" i="85"/>
  <c r="CG13" i="85"/>
  <c r="BZ13" i="85"/>
  <c r="BX13" i="85"/>
  <c r="BW13" i="85"/>
  <c r="BP13" i="85"/>
  <c r="BN13" i="85"/>
  <c r="BM13" i="85"/>
  <c r="BF13" i="85"/>
  <c r="BD13" i="85"/>
  <c r="BC13" i="85"/>
  <c r="AV13" i="85"/>
  <c r="AT13" i="85"/>
  <c r="AS13" i="85"/>
  <c r="AL13" i="85"/>
  <c r="AJ13" i="85"/>
  <c r="AI13" i="85"/>
  <c r="AB13" i="85"/>
  <c r="Z13" i="85"/>
  <c r="Y13" i="85"/>
  <c r="R13" i="85"/>
  <c r="P13" i="85"/>
  <c r="O13" i="85"/>
  <c r="H13" i="85"/>
  <c r="C13" i="85"/>
  <c r="DB12" i="85"/>
  <c r="DA12" i="85"/>
  <c r="CT12" i="85"/>
  <c r="CR12" i="85"/>
  <c r="CQ12" i="85"/>
  <c r="CJ12" i="85"/>
  <c r="CH12" i="85"/>
  <c r="CG12" i="85"/>
  <c r="BZ12" i="85"/>
  <c r="BX12" i="85"/>
  <c r="BW12" i="85"/>
  <c r="BP12" i="85"/>
  <c r="BN12" i="85"/>
  <c r="BM12" i="85"/>
  <c r="BF12" i="85"/>
  <c r="BD12" i="85"/>
  <c r="BC12" i="85"/>
  <c r="AV12" i="85"/>
  <c r="AT12" i="85"/>
  <c r="AS12" i="85"/>
  <c r="AL12" i="85"/>
  <c r="AJ12" i="85"/>
  <c r="AI12" i="85"/>
  <c r="AB12" i="85"/>
  <c r="Z12" i="85"/>
  <c r="Y12" i="85"/>
  <c r="R12" i="85"/>
  <c r="P12" i="85"/>
  <c r="O12" i="85"/>
  <c r="H12" i="85"/>
  <c r="C12" i="85"/>
  <c r="DB11" i="85"/>
  <c r="DA11" i="85"/>
  <c r="CT11" i="85"/>
  <c r="CR11" i="85"/>
  <c r="CQ11" i="85"/>
  <c r="CJ11" i="85"/>
  <c r="CH11" i="85"/>
  <c r="CG11" i="85"/>
  <c r="BZ11" i="85"/>
  <c r="BX11" i="85"/>
  <c r="BW11" i="85"/>
  <c r="BP11" i="85"/>
  <c r="BN11" i="85"/>
  <c r="BM11" i="85"/>
  <c r="BF11" i="85"/>
  <c r="BD11" i="85"/>
  <c r="BC11" i="85"/>
  <c r="AV11" i="85"/>
  <c r="AT11" i="85"/>
  <c r="AS11" i="85"/>
  <c r="AL11" i="85"/>
  <c r="AJ11" i="85"/>
  <c r="AI11" i="85"/>
  <c r="AB11" i="85"/>
  <c r="Z11" i="85"/>
  <c r="Y11" i="85"/>
  <c r="R11" i="85"/>
  <c r="P11" i="85"/>
  <c r="O11" i="85"/>
  <c r="H11" i="85"/>
  <c r="C11" i="85"/>
  <c r="DB10" i="85"/>
  <c r="DA10" i="85"/>
  <c r="CT10" i="85"/>
  <c r="CR10" i="85"/>
  <c r="CQ10" i="85"/>
  <c r="CJ10" i="85"/>
  <c r="CH10" i="85"/>
  <c r="CG10" i="85"/>
  <c r="BZ10" i="85"/>
  <c r="BX10" i="85"/>
  <c r="BW10" i="85"/>
  <c r="BP10" i="85"/>
  <c r="BN10" i="85"/>
  <c r="BM10" i="85"/>
  <c r="BF10" i="85"/>
  <c r="BD10" i="85"/>
  <c r="BC10" i="85"/>
  <c r="AV10" i="85"/>
  <c r="AT10" i="85"/>
  <c r="AS10" i="85"/>
  <c r="AL10" i="85"/>
  <c r="AJ10" i="85"/>
  <c r="AI10" i="85"/>
  <c r="AB10" i="85"/>
  <c r="Z10" i="85"/>
  <c r="Y10" i="85"/>
  <c r="R10" i="85"/>
  <c r="P10" i="85"/>
  <c r="O10" i="85"/>
  <c r="H10" i="85"/>
  <c r="C10" i="85"/>
  <c r="DB9" i="85"/>
  <c r="DA9" i="85"/>
  <c r="CT9" i="85"/>
  <c r="CR9" i="85"/>
  <c r="CQ9" i="85"/>
  <c r="CJ9" i="85"/>
  <c r="CH9" i="85"/>
  <c r="CG9" i="85"/>
  <c r="BZ9" i="85"/>
  <c r="BX9" i="85"/>
  <c r="BW9" i="85"/>
  <c r="BP9" i="85"/>
  <c r="BN9" i="85"/>
  <c r="BM9" i="85"/>
  <c r="BF9" i="85"/>
  <c r="BD9" i="85"/>
  <c r="BC9" i="85"/>
  <c r="AV9" i="85"/>
  <c r="AT9" i="85"/>
  <c r="AS9" i="85"/>
  <c r="AL9" i="85"/>
  <c r="AJ9" i="85"/>
  <c r="AI9" i="85"/>
  <c r="AB9" i="85"/>
  <c r="Z9" i="85"/>
  <c r="Y9" i="85"/>
  <c r="R9" i="85"/>
  <c r="P9" i="85"/>
  <c r="O9" i="85"/>
  <c r="H9" i="85"/>
  <c r="C9" i="85"/>
  <c r="DB8" i="85"/>
  <c r="DA8" i="85"/>
  <c r="CT8" i="85"/>
  <c r="CR8" i="85"/>
  <c r="CQ8" i="85"/>
  <c r="CJ8" i="85"/>
  <c r="CH8" i="85"/>
  <c r="CG8" i="85"/>
  <c r="BZ8" i="85"/>
  <c r="BX8" i="85"/>
  <c r="BW8" i="85"/>
  <c r="BP8" i="85"/>
  <c r="BN8" i="85"/>
  <c r="BM8" i="85"/>
  <c r="BF8" i="85"/>
  <c r="BD8" i="85"/>
  <c r="BC8" i="85"/>
  <c r="AV8" i="85"/>
  <c r="AT8" i="85"/>
  <c r="AS8" i="85"/>
  <c r="AL8" i="85"/>
  <c r="AJ8" i="85"/>
  <c r="AI8" i="85"/>
  <c r="AB8" i="85"/>
  <c r="Z8" i="85"/>
  <c r="Y8" i="85"/>
  <c r="R8" i="85"/>
  <c r="P8" i="85"/>
  <c r="O8" i="85"/>
  <c r="H8" i="85"/>
  <c r="C8" i="85"/>
  <c r="DB7" i="85"/>
  <c r="DA7" i="85"/>
  <c r="CT7" i="85"/>
  <c r="CR7" i="85"/>
  <c r="CQ7" i="85"/>
  <c r="CJ7" i="85"/>
  <c r="CH7" i="85"/>
  <c r="CG7" i="85"/>
  <c r="BZ7" i="85"/>
  <c r="BX7" i="85"/>
  <c r="BW7" i="85"/>
  <c r="BP7" i="85"/>
  <c r="BN7" i="85"/>
  <c r="BM7" i="85"/>
  <c r="BF7" i="85"/>
  <c r="BD7" i="85"/>
  <c r="BC7" i="85"/>
  <c r="AV7" i="85"/>
  <c r="AT7" i="85"/>
  <c r="AS7" i="85"/>
  <c r="AL7" i="85"/>
  <c r="AJ7" i="85"/>
  <c r="AI7" i="85"/>
  <c r="AB7" i="85"/>
  <c r="Z7" i="85"/>
  <c r="Y7" i="85"/>
  <c r="R7" i="85"/>
  <c r="P7" i="85"/>
  <c r="O7" i="85"/>
  <c r="H7" i="85"/>
  <c r="C7" i="85"/>
  <c r="DB6" i="85"/>
  <c r="DA6" i="85"/>
  <c r="CT6" i="85"/>
  <c r="CR6" i="85"/>
  <c r="CQ6" i="85"/>
  <c r="CJ6" i="85"/>
  <c r="CH6" i="85"/>
  <c r="CG6" i="85"/>
  <c r="BZ6" i="85"/>
  <c r="BX6" i="85"/>
  <c r="BW6" i="85"/>
  <c r="BP6" i="85"/>
  <c r="BN6" i="85"/>
  <c r="BM6" i="85"/>
  <c r="BF6" i="85"/>
  <c r="BD6" i="85"/>
  <c r="BC6" i="85"/>
  <c r="AV6" i="85"/>
  <c r="AT6" i="85"/>
  <c r="AS6" i="85"/>
  <c r="AL6" i="85"/>
  <c r="AJ6" i="85"/>
  <c r="AI6" i="85"/>
  <c r="AB6" i="85"/>
  <c r="Z6" i="85"/>
  <c r="Y6" i="85"/>
  <c r="R6" i="85"/>
  <c r="P6" i="85"/>
  <c r="O6" i="85"/>
  <c r="H6" i="85"/>
  <c r="C6" i="85"/>
  <c r="DB5" i="85"/>
  <c r="DA5" i="85"/>
  <c r="CT5" i="85"/>
  <c r="CR5" i="85"/>
  <c r="CQ5" i="85"/>
  <c r="CJ5" i="85"/>
  <c r="CH5" i="85"/>
  <c r="CG5" i="85"/>
  <c r="BZ5" i="85"/>
  <c r="BX5" i="85"/>
  <c r="BW5" i="85"/>
  <c r="BP5" i="85"/>
  <c r="BN5" i="85"/>
  <c r="BM5" i="85"/>
  <c r="BF5" i="85"/>
  <c r="BD5" i="85"/>
  <c r="BC5" i="85"/>
  <c r="AV5" i="85"/>
  <c r="AT5" i="85"/>
  <c r="AS5" i="85"/>
  <c r="AL5" i="85"/>
  <c r="AJ5" i="85"/>
  <c r="AI5" i="85"/>
  <c r="AB5" i="85"/>
  <c r="Z5" i="85"/>
  <c r="Y5" i="85"/>
  <c r="R5" i="85"/>
  <c r="P5" i="85"/>
  <c r="O5" i="85"/>
  <c r="H5" i="85"/>
  <c r="C5" i="85"/>
  <c r="B2" i="85"/>
  <c r="K36" i="103"/>
  <c r="Z50" i="103"/>
  <c r="R50" i="103"/>
  <c r="Y50" i="103"/>
  <c r="T50" i="103"/>
  <c r="S50" i="103"/>
  <c r="M50" i="103"/>
  <c r="AF50" i="103"/>
  <c r="AG50" i="103"/>
  <c r="L50" i="103"/>
  <c r="AA50" i="103"/>
  <c r="Y36" i="103" l="1"/>
  <c r="R60" i="103"/>
  <c r="AV60" i="103"/>
  <c r="Y7" i="103"/>
  <c r="S6" i="103"/>
  <c r="AO6" i="103"/>
  <c r="AH60" i="103"/>
  <c r="AN60" i="103"/>
  <c r="BB60" i="103"/>
  <c r="AU60" i="103"/>
  <c r="Z60" i="103"/>
  <c r="BA60" i="103"/>
  <c r="BC60" i="103"/>
  <c r="Y60" i="103"/>
  <c r="M60" i="103"/>
  <c r="K60" i="103"/>
  <c r="AT60" i="103"/>
  <c r="AG60" i="103"/>
  <c r="T60" i="103"/>
  <c r="AF60" i="103"/>
  <c r="AA60" i="103"/>
  <c r="S60" i="103"/>
  <c r="AO60" i="103"/>
  <c r="AM60" i="103"/>
  <c r="AF35" i="103"/>
  <c r="L35" i="103"/>
  <c r="Z35" i="103"/>
  <c r="AH35" i="103"/>
  <c r="T35" i="103"/>
  <c r="AO49" i="103"/>
  <c r="S62" i="103"/>
  <c r="Z62" i="103"/>
  <c r="AG62" i="103"/>
  <c r="AN62" i="103"/>
  <c r="AA62" i="103"/>
  <c r="T62" i="103"/>
  <c r="K25" i="103"/>
  <c r="K62" i="103"/>
  <c r="R62" i="103"/>
  <c r="AO62" i="103"/>
  <c r="AM62" i="103"/>
  <c r="M62" i="103"/>
  <c r="L62" i="103"/>
  <c r="S22" i="103"/>
  <c r="L7" i="103"/>
  <c r="AH62" i="103"/>
  <c r="T22" i="103"/>
  <c r="M37" i="103"/>
  <c r="AA37" i="103"/>
  <c r="Z47" i="103"/>
  <c r="M22" i="103"/>
  <c r="L22" i="103"/>
  <c r="K22" i="103"/>
  <c r="Y62" i="103"/>
  <c r="M6" i="103"/>
  <c r="AF6" i="103"/>
  <c r="Y6" i="103"/>
  <c r="R6" i="103"/>
  <c r="AN6" i="103"/>
  <c r="K6" i="103"/>
  <c r="AV6" i="103"/>
  <c r="Z6" i="103"/>
  <c r="T6" i="103"/>
  <c r="AU6" i="103"/>
  <c r="L6" i="103"/>
  <c r="AG6" i="103"/>
  <c r="AH6" i="103"/>
  <c r="AA6" i="103"/>
  <c r="M38" i="103"/>
  <c r="Y38" i="103"/>
  <c r="R38" i="103"/>
  <c r="S21" i="103"/>
  <c r="K50" i="103"/>
  <c r="M25" i="103"/>
  <c r="R51" i="103"/>
  <c r="R64" i="103"/>
  <c r="AH50" i="103"/>
  <c r="T37" i="103"/>
  <c r="AF37" i="103"/>
  <c r="AH37" i="103"/>
  <c r="S38" i="103"/>
  <c r="T38" i="103"/>
  <c r="S51" i="103"/>
  <c r="K38" i="103"/>
  <c r="Z51" i="103"/>
  <c r="L23" i="103"/>
  <c r="K23" i="103"/>
  <c r="L51" i="103"/>
  <c r="K51" i="103"/>
  <c r="L38" i="103"/>
  <c r="M51" i="103"/>
  <c r="T51" i="103"/>
  <c r="AA64" i="103"/>
  <c r="AA38" i="103"/>
  <c r="Z38" i="103"/>
  <c r="AA51" i="103"/>
  <c r="L11" i="103"/>
  <c r="AH36" i="103"/>
  <c r="Z36" i="103"/>
  <c r="AM36" i="103"/>
  <c r="S36" i="103"/>
  <c r="S37" i="103"/>
  <c r="Z37" i="103"/>
  <c r="Y37" i="103"/>
  <c r="K37" i="103"/>
  <c r="AG22" i="103"/>
  <c r="AN36" i="103"/>
  <c r="T36" i="103"/>
  <c r="AG37" i="103"/>
  <c r="AO36" i="103"/>
  <c r="R37" i="103"/>
  <c r="M24" i="103"/>
  <c r="AT47" i="103"/>
  <c r="AO47" i="103"/>
  <c r="R36" i="103"/>
  <c r="AA36" i="103"/>
  <c r="AF36" i="103"/>
  <c r="L36" i="103"/>
  <c r="R22" i="103"/>
  <c r="L37" i="103"/>
  <c r="AU47" i="103"/>
  <c r="AA21" i="103"/>
  <c r="Z64" i="103"/>
  <c r="R21" i="103"/>
  <c r="AA35" i="103"/>
  <c r="T64" i="103"/>
  <c r="S64" i="103"/>
  <c r="M64" i="103"/>
  <c r="S63" i="103"/>
  <c r="AF63" i="103"/>
  <c r="L21" i="103"/>
  <c r="M21" i="103"/>
  <c r="R35" i="103"/>
  <c r="K64" i="103"/>
  <c r="AA63" i="103"/>
  <c r="T21" i="103"/>
  <c r="AO7" i="103"/>
  <c r="R7" i="103"/>
  <c r="M36" i="103"/>
  <c r="K63" i="103"/>
  <c r="Z20" i="103"/>
  <c r="AV35" i="103"/>
  <c r="AH7" i="103"/>
  <c r="Y21" i="103"/>
  <c r="R63" i="103"/>
  <c r="AA7" i="103"/>
  <c r="Y35" i="103"/>
  <c r="M63" i="103"/>
  <c r="AT35" i="103"/>
  <c r="S7" i="103"/>
  <c r="Z7" i="103"/>
  <c r="AN35" i="103"/>
  <c r="M35" i="103"/>
  <c r="AG8" i="103"/>
  <c r="Z21" i="103"/>
  <c r="K35" i="103"/>
  <c r="Z63" i="103"/>
  <c r="Y63" i="103"/>
  <c r="AG7" i="103"/>
  <c r="AN7" i="103"/>
  <c r="K7" i="103"/>
  <c r="K24" i="103"/>
  <c r="L64" i="103"/>
  <c r="AO35" i="103"/>
  <c r="AM35" i="103"/>
  <c r="AG35" i="103"/>
  <c r="K21" i="103"/>
  <c r="AU35" i="103"/>
  <c r="L63" i="103"/>
  <c r="T7" i="103"/>
  <c r="T23" i="103"/>
  <c r="R47" i="103"/>
  <c r="AH47" i="103"/>
  <c r="T47" i="103"/>
  <c r="AA9" i="103"/>
  <c r="BB47" i="103"/>
  <c r="L47" i="103"/>
  <c r="AM47" i="103"/>
  <c r="M23" i="103"/>
  <c r="Y9" i="103"/>
  <c r="BA47" i="103"/>
  <c r="AN47" i="103"/>
  <c r="R9" i="103"/>
  <c r="Y22" i="103"/>
  <c r="BC47" i="103"/>
  <c r="Y47" i="103"/>
  <c r="AF47" i="103"/>
  <c r="AA47" i="103"/>
  <c r="K11" i="103"/>
  <c r="Z22" i="103"/>
  <c r="S47" i="103"/>
  <c r="AG47" i="103"/>
  <c r="M47" i="103"/>
  <c r="K47" i="103"/>
  <c r="Z9" i="103"/>
  <c r="M9" i="103"/>
  <c r="K9" i="103"/>
  <c r="T9" i="103"/>
  <c r="M7" i="103"/>
  <c r="AA22" i="103"/>
  <c r="AA8" i="103"/>
  <c r="L8" i="103"/>
  <c r="Y20" i="103"/>
  <c r="AG20" i="103"/>
  <c r="AA49" i="103"/>
  <c r="AM7" i="103"/>
  <c r="AF22" i="103"/>
  <c r="AO21" i="103"/>
  <c r="S20" i="103"/>
  <c r="L20" i="103"/>
  <c r="R20" i="103"/>
  <c r="S8" i="103"/>
  <c r="M49" i="103"/>
  <c r="AM49" i="103"/>
  <c r="M11" i="103"/>
  <c r="AM6" i="103"/>
  <c r="L25" i="103"/>
  <c r="S24" i="103"/>
  <c r="AF21" i="103"/>
  <c r="AO20" i="103"/>
  <c r="K8" i="103"/>
  <c r="K20" i="103"/>
  <c r="T8" i="103"/>
  <c r="K49" i="103"/>
  <c r="Z49" i="103"/>
  <c r="L24" i="103"/>
  <c r="S23" i="103"/>
  <c r="Z23" i="103"/>
  <c r="AH22" i="103"/>
  <c r="AN21" i="103"/>
  <c r="AT20" i="103"/>
  <c r="AU20" i="103"/>
  <c r="AV20" i="103"/>
  <c r="AH20" i="103"/>
  <c r="R8" i="103"/>
  <c r="AA20" i="103"/>
  <c r="T49" i="103"/>
  <c r="AN49" i="103"/>
  <c r="AH21" i="103"/>
  <c r="AN20" i="103"/>
  <c r="AH49" i="103"/>
  <c r="R49" i="103"/>
  <c r="AG49" i="103"/>
  <c r="AF20" i="103"/>
  <c r="T24" i="103"/>
  <c r="AM21" i="103"/>
  <c r="M20" i="103"/>
  <c r="AH8" i="103"/>
  <c r="AF49" i="103"/>
  <c r="Z8" i="103"/>
  <c r="S9" i="103"/>
  <c r="Y8" i="103"/>
  <c r="AF8" i="103"/>
  <c r="R24" i="103"/>
  <c r="Y23" i="103"/>
  <c r="AA23" i="103"/>
  <c r="AM20" i="103"/>
  <c r="T20" i="103"/>
  <c r="L49" i="103"/>
  <c r="M8" i="103"/>
  <c r="Y49" i="103"/>
  <c r="R23" i="103"/>
</calcChain>
</file>

<file path=xl/sharedStrings.xml><?xml version="1.0" encoding="utf-8"?>
<sst xmlns="http://schemas.openxmlformats.org/spreadsheetml/2006/main" count="20473" uniqueCount="103">
  <si>
    <t>All Students</t>
  </si>
  <si>
    <t>Term</t>
  </si>
  <si>
    <t>Cohort Size (Initial)</t>
  </si>
  <si>
    <t>Military</t>
  </si>
  <si>
    <t>Deceased</t>
  </si>
  <si>
    <t>Cohort Size (Adjusted)</t>
  </si>
  <si>
    <t>2nd Year</t>
  </si>
  <si>
    <t>3rd Year</t>
  </si>
  <si>
    <t>4th Year</t>
  </si>
  <si>
    <t>5th Year</t>
  </si>
  <si>
    <t>6th Year</t>
  </si>
  <si>
    <t>7th Year</t>
  </si>
  <si>
    <t>8th Year</t>
  </si>
  <si>
    <t>Enrolled</t>
  </si>
  <si>
    <t>Reinstated</t>
  </si>
  <si>
    <t>On Leave</t>
  </si>
  <si>
    <t>Graduated (Cumulative)</t>
  </si>
  <si>
    <t>Lost</t>
  </si>
  <si>
    <t>Retention Rate</t>
  </si>
  <si>
    <t>Graduation Rate</t>
  </si>
  <si>
    <t>2016F</t>
  </si>
  <si>
    <t>2017F</t>
  </si>
  <si>
    <t>2018F</t>
  </si>
  <si>
    <t>2019F</t>
  </si>
  <si>
    <t>2020F</t>
  </si>
  <si>
    <t>2021F</t>
  </si>
  <si>
    <t>2022F</t>
  </si>
  <si>
    <t>2023F</t>
  </si>
  <si>
    <t>2024F</t>
  </si>
  <si>
    <t>Armour College of Engineering</t>
  </si>
  <si>
    <t>2015F</t>
  </si>
  <si>
    <t>College of Architecture</t>
  </si>
  <si>
    <t>College of Computing</t>
  </si>
  <si>
    <t>College of Science</t>
  </si>
  <si>
    <t>Lewis Coll Science &amp; Letters</t>
  </si>
  <si>
    <t>School of Applied Technology</t>
  </si>
  <si>
    <t>Stuart School of Business</t>
  </si>
  <si>
    <t>Provost College</t>
  </si>
  <si>
    <t>Applied Mathemtics</t>
  </si>
  <si>
    <t>Armor College Deans office</t>
  </si>
  <si>
    <t>Biological Sciences</t>
  </si>
  <si>
    <t>Biomedical Engeering</t>
  </si>
  <si>
    <t>Business Administration</t>
  </si>
  <si>
    <t>Chemical Biological Engrg</t>
  </si>
  <si>
    <t>Chemical Sciences</t>
  </si>
  <si>
    <t>Civil Archl Environ Engrg</t>
  </si>
  <si>
    <t>Colg of Science Dean's Ofc</t>
  </si>
  <si>
    <t>College of Computing Admin</t>
  </si>
  <si>
    <t>Computer Science</t>
  </si>
  <si>
    <t>Electrical &amp; Computer Engrg</t>
  </si>
  <si>
    <t>Food Science and Nutrition</t>
  </si>
  <si>
    <t>Humanities</t>
  </si>
  <si>
    <t>Industrial Technology &amp; Mgmt</t>
  </si>
  <si>
    <t>Information Technology &amp; Mgmt</t>
  </si>
  <si>
    <t>Lewis College Dean Office</t>
  </si>
  <si>
    <t>Mechl, Materials &amp; Arspc Engrg</t>
  </si>
  <si>
    <t>Physics</t>
  </si>
  <si>
    <t>Psychology</t>
  </si>
  <si>
    <t>Social Sciences</t>
  </si>
  <si>
    <t>Undergraduate Education</t>
  </si>
  <si>
    <t>Male Students</t>
  </si>
  <si>
    <t>Female Students</t>
  </si>
  <si>
    <t>Gender other or Unknown Students</t>
  </si>
  <si>
    <t>American Indian or Alaska Native</t>
  </si>
  <si>
    <t>Asian</t>
  </si>
  <si>
    <t>Black or African American</t>
  </si>
  <si>
    <t>Native Hawaiian or Other Pacific Islander</t>
  </si>
  <si>
    <t>White</t>
  </si>
  <si>
    <t>Hispanic/Latino of any race</t>
  </si>
  <si>
    <t>Two or more races</t>
  </si>
  <si>
    <t>Unknown</t>
  </si>
  <si>
    <t>International</t>
  </si>
  <si>
    <t>Pell Grand Recipients</t>
  </si>
  <si>
    <t>Stafford Recipients</t>
  </si>
  <si>
    <t>Architecture</t>
  </si>
  <si>
    <t>9th Year</t>
  </si>
  <si>
    <t>10th Year</t>
  </si>
  <si>
    <t>11th Year</t>
  </si>
  <si>
    <t>Transfer In</t>
  </si>
  <si>
    <t>Transfer Out</t>
  </si>
  <si>
    <t>New Cohort Size</t>
  </si>
  <si>
    <t>2003F</t>
  </si>
  <si>
    <t>2004F</t>
  </si>
  <si>
    <t>2005F</t>
  </si>
  <si>
    <t>2006F</t>
  </si>
  <si>
    <t>2007F</t>
  </si>
  <si>
    <t>2008F</t>
  </si>
  <si>
    <t>2009F</t>
  </si>
  <si>
    <t>2010F</t>
  </si>
  <si>
    <t>2011F</t>
  </si>
  <si>
    <t>2012F</t>
  </si>
  <si>
    <t>Stuart (Undergraduate Business)</t>
  </si>
  <si>
    <t>Biological &amp; Chemical Sciences</t>
  </si>
  <si>
    <t>Biomedical Engineering</t>
  </si>
  <si>
    <t>Civil &amp; Architectural Engineering</t>
  </si>
  <si>
    <t>Chemical &amp; Environmental Engineering</t>
  </si>
  <si>
    <t>Electrical &amp; Computer Engineering</t>
  </si>
  <si>
    <t>Industrial Technology &amp; Management</t>
  </si>
  <si>
    <t>Information Technology &amp; Management</t>
  </si>
  <si>
    <t>Applied Mathematics</t>
  </si>
  <si>
    <t>Mechanical, Materials &amp; Aerospace Engineering</t>
  </si>
  <si>
    <t>Manufacturing Technology and Management</t>
  </si>
  <si>
    <t>Undecided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</si>
</sst>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343334"/>
      <name val="Arial"/>
      <family val="2"/>
    </font>
    <font>
      <sz val="10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22"/>
      </left>
      <right style="thin">
        <color theme="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theme="1"/>
      </right>
      <top style="thin">
        <color indexed="22"/>
      </top>
      <bottom style="thin">
        <color indexed="64"/>
      </bottom>
      <diagonal/>
    </border>
    <border>
      <left style="thin">
        <color theme="1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theme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/>
      </left>
      <right style="thin">
        <color indexed="22"/>
      </right>
      <top style="thin">
        <color indexed="22"/>
      </top>
      <bottom style="thin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1"/>
      </bottom>
      <diagonal/>
    </border>
    <border>
      <left style="thin">
        <color indexed="22"/>
      </left>
      <right style="thin">
        <color theme="1"/>
      </right>
      <top/>
      <bottom/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9" fontId="1" fillId="0" borderId="0" applyFont="0" applyFill="0" applyBorder="0" applyAlignment="0" applyProtection="0"/>
    <xf numFmtId="0" fontId="7" fillId="0" borderId="0"/>
  </cellStyleXfs>
  <cellXfs count="109">
    <xf numFmtId="0" fontId="0" fillId="0" borderId="0" xfId="0"/>
    <xf numFmtId="0" fontId="2" fillId="0" borderId="1" xfId="1" applyBorder="1" applyAlignment="1">
      <alignment wrapText="1"/>
    </xf>
    <xf numFmtId="0" fontId="2" fillId="0" borderId="1" xfId="1" applyBorder="1" applyAlignment="1">
      <alignment horizontal="right" wrapText="1"/>
    </xf>
    <xf numFmtId="0" fontId="2" fillId="0" borderId="2" xfId="1" applyBorder="1" applyAlignment="1">
      <alignment horizontal="right" wrapText="1"/>
    </xf>
    <xf numFmtId="0" fontId="2" fillId="0" borderId="2" xfId="1" applyBorder="1" applyAlignment="1">
      <alignment wrapText="1"/>
    </xf>
    <xf numFmtId="1" fontId="2" fillId="0" borderId="2" xfId="2" applyNumberFormat="1" applyFont="1" applyFill="1" applyBorder="1" applyAlignment="1">
      <alignment wrapText="1"/>
    </xf>
    <xf numFmtId="0" fontId="2" fillId="2" borderId="3" xfId="1" applyFill="1" applyBorder="1" applyAlignment="1">
      <alignment horizontal="center" textRotation="90"/>
    </xf>
    <xf numFmtId="0" fontId="2" fillId="2" borderId="4" xfId="1" applyFill="1" applyBorder="1" applyAlignment="1">
      <alignment horizontal="center" textRotation="90"/>
    </xf>
    <xf numFmtId="0" fontId="2" fillId="0" borderId="5" xfId="1" applyBorder="1" applyAlignment="1">
      <alignment horizontal="right" wrapText="1"/>
    </xf>
    <xf numFmtId="0" fontId="2" fillId="0" borderId="6" xfId="1" applyBorder="1" applyAlignment="1">
      <alignment horizontal="right" wrapText="1"/>
    </xf>
    <xf numFmtId="0" fontId="2" fillId="0" borderId="7" xfId="1" applyBorder="1" applyAlignment="1">
      <alignment wrapText="1"/>
    </xf>
    <xf numFmtId="0" fontId="2" fillId="2" borderId="8" xfId="1" applyFill="1" applyBorder="1" applyAlignment="1">
      <alignment horizontal="center" textRotation="90"/>
    </xf>
    <xf numFmtId="0" fontId="2" fillId="2" borderId="9" xfId="1" applyFill="1" applyBorder="1" applyAlignment="1">
      <alignment horizontal="center" textRotation="90"/>
    </xf>
    <xf numFmtId="0" fontId="2" fillId="2" borderId="10" xfId="1" applyFill="1" applyBorder="1" applyAlignment="1">
      <alignment horizontal="center" textRotation="90"/>
    </xf>
    <xf numFmtId="0" fontId="4" fillId="0" borderId="0" xfId="0" applyFont="1"/>
    <xf numFmtId="9" fontId="2" fillId="0" borderId="2" xfId="2" applyFont="1" applyFill="1" applyBorder="1" applyAlignment="1">
      <alignment wrapText="1"/>
    </xf>
    <xf numFmtId="9" fontId="2" fillId="0" borderId="11" xfId="2" applyFont="1" applyFill="1" applyBorder="1" applyAlignment="1">
      <alignment wrapText="1"/>
    </xf>
    <xf numFmtId="9" fontId="2" fillId="0" borderId="1" xfId="2" applyFont="1" applyFill="1" applyBorder="1" applyAlignment="1">
      <alignment wrapText="1"/>
    </xf>
    <xf numFmtId="9" fontId="2" fillId="0" borderId="32" xfId="2" applyFont="1" applyFill="1" applyBorder="1" applyAlignment="1">
      <alignment wrapText="1"/>
    </xf>
    <xf numFmtId="9" fontId="2" fillId="0" borderId="7" xfId="2" applyFont="1" applyFill="1" applyBorder="1" applyAlignment="1">
      <alignment wrapText="1"/>
    </xf>
    <xf numFmtId="9" fontId="2" fillId="0" borderId="33" xfId="2" applyFont="1" applyFill="1" applyBorder="1" applyAlignment="1">
      <alignment wrapText="1"/>
    </xf>
    <xf numFmtId="0" fontId="2" fillId="0" borderId="34" xfId="1" applyBorder="1" applyAlignment="1">
      <alignment wrapText="1"/>
    </xf>
    <xf numFmtId="0" fontId="2" fillId="0" borderId="35" xfId="1" applyBorder="1" applyAlignment="1">
      <alignment wrapText="1"/>
    </xf>
    <xf numFmtId="0" fontId="2" fillId="0" borderId="36" xfId="1" applyBorder="1" applyAlignment="1">
      <alignment wrapText="1"/>
    </xf>
    <xf numFmtId="0" fontId="2" fillId="0" borderId="37" xfId="1" applyBorder="1" applyAlignment="1">
      <alignment wrapText="1"/>
    </xf>
    <xf numFmtId="0" fontId="3" fillId="0" borderId="0" xfId="0" applyFont="1"/>
    <xf numFmtId="0" fontId="3" fillId="2" borderId="10" xfId="1" applyFont="1" applyFill="1" applyBorder="1" applyAlignment="1">
      <alignment horizontal="center" textRotation="90"/>
    </xf>
    <xf numFmtId="0" fontId="3" fillId="2" borderId="8" xfId="1" applyFont="1" applyFill="1" applyBorder="1" applyAlignment="1">
      <alignment horizontal="center" textRotation="90"/>
    </xf>
    <xf numFmtId="0" fontId="3" fillId="2" borderId="3" xfId="1" applyFont="1" applyFill="1" applyBorder="1" applyAlignment="1">
      <alignment horizontal="center" textRotation="90"/>
    </xf>
    <xf numFmtId="0" fontId="3" fillId="2" borderId="9" xfId="1" applyFont="1" applyFill="1" applyBorder="1" applyAlignment="1">
      <alignment horizontal="center" textRotation="90"/>
    </xf>
    <xf numFmtId="0" fontId="3" fillId="2" borderId="12" xfId="1" applyFont="1" applyFill="1" applyBorder="1" applyAlignment="1">
      <alignment horizontal="center" textRotation="90"/>
    </xf>
    <xf numFmtId="0" fontId="3" fillId="2" borderId="13" xfId="1" applyFont="1" applyFill="1" applyBorder="1" applyAlignment="1">
      <alignment horizontal="center" textRotation="90"/>
    </xf>
    <xf numFmtId="0" fontId="3" fillId="2" borderId="14" xfId="1" applyFont="1" applyFill="1" applyBorder="1" applyAlignment="1">
      <alignment horizontal="center" textRotation="90"/>
    </xf>
    <xf numFmtId="0" fontId="3" fillId="2" borderId="15" xfId="1" applyFont="1" applyFill="1" applyBorder="1" applyAlignment="1">
      <alignment horizontal="center" textRotation="90"/>
    </xf>
    <xf numFmtId="0" fontId="3" fillId="2" borderId="16" xfId="1" applyFont="1" applyFill="1" applyBorder="1" applyAlignment="1">
      <alignment horizontal="center" textRotation="90"/>
    </xf>
    <xf numFmtId="0" fontId="3" fillId="0" borderId="1" xfId="1" applyFont="1" applyBorder="1" applyAlignment="1">
      <alignment horizontal="right" wrapText="1"/>
    </xf>
    <xf numFmtId="0" fontId="3" fillId="0" borderId="1" xfId="1" applyFont="1" applyBorder="1" applyAlignment="1">
      <alignment wrapText="1"/>
    </xf>
    <xf numFmtId="9" fontId="3" fillId="0" borderId="1" xfId="1" applyNumberFormat="1" applyFont="1" applyBorder="1" applyAlignment="1">
      <alignment wrapText="1"/>
    </xf>
    <xf numFmtId="0" fontId="3" fillId="0" borderId="19" xfId="1" applyFont="1" applyBorder="1" applyAlignment="1">
      <alignment wrapText="1"/>
    </xf>
    <xf numFmtId="0" fontId="3" fillId="0" borderId="20" xfId="1" applyFont="1" applyBorder="1" applyAlignment="1">
      <alignment wrapText="1"/>
    </xf>
    <xf numFmtId="0" fontId="3" fillId="0" borderId="39" xfId="1" applyFont="1" applyBorder="1" applyAlignment="1">
      <alignment wrapText="1"/>
    </xf>
    <xf numFmtId="0" fontId="3" fillId="0" borderId="2" xfId="1" applyFont="1" applyBorder="1" applyAlignment="1">
      <alignment wrapText="1"/>
    </xf>
    <xf numFmtId="0" fontId="3" fillId="0" borderId="5" xfId="1" applyFont="1" applyBorder="1" applyAlignment="1">
      <alignment horizontal="right" wrapText="1"/>
    </xf>
    <xf numFmtId="0" fontId="3" fillId="0" borderId="17" xfId="1" applyFont="1" applyBorder="1" applyAlignment="1">
      <alignment wrapText="1"/>
    </xf>
    <xf numFmtId="9" fontId="3" fillId="0" borderId="11" xfId="2" applyFont="1" applyFill="1" applyBorder="1" applyAlignment="1">
      <alignment wrapText="1"/>
    </xf>
    <xf numFmtId="0" fontId="3" fillId="0" borderId="18" xfId="1" applyFont="1" applyBorder="1" applyAlignment="1">
      <alignment wrapText="1"/>
    </xf>
    <xf numFmtId="9" fontId="3" fillId="0" borderId="5" xfId="2" applyFont="1" applyFill="1" applyBorder="1" applyAlignment="1">
      <alignment wrapText="1"/>
    </xf>
    <xf numFmtId="9" fontId="3" fillId="0" borderId="1" xfId="2" applyFont="1" applyFill="1" applyBorder="1" applyAlignment="1">
      <alignment wrapText="1"/>
    </xf>
    <xf numFmtId="9" fontId="3" fillId="0" borderId="21" xfId="2" applyFont="1" applyFill="1" applyBorder="1" applyAlignment="1">
      <alignment wrapText="1"/>
    </xf>
    <xf numFmtId="9" fontId="3" fillId="0" borderId="20" xfId="2" applyFont="1" applyFill="1" applyBorder="1" applyAlignment="1">
      <alignment wrapText="1"/>
    </xf>
    <xf numFmtId="9" fontId="3" fillId="0" borderId="22" xfId="2" applyFont="1" applyFill="1" applyBorder="1" applyAlignment="1">
      <alignment wrapText="1"/>
    </xf>
    <xf numFmtId="9" fontId="3" fillId="0" borderId="38" xfId="2" applyFont="1" applyFill="1" applyBorder="1" applyAlignment="1">
      <alignment wrapText="1"/>
    </xf>
    <xf numFmtId="0" fontId="3" fillId="0" borderId="40" xfId="1" applyFont="1" applyBorder="1" applyAlignment="1">
      <alignment wrapText="1"/>
    </xf>
    <xf numFmtId="9" fontId="3" fillId="0" borderId="39" xfId="2" applyFont="1" applyFill="1" applyBorder="1" applyAlignment="1">
      <alignment wrapText="1"/>
    </xf>
    <xf numFmtId="9" fontId="3" fillId="0" borderId="41" xfId="2" applyFont="1" applyFill="1" applyBorder="1" applyAlignment="1">
      <alignment wrapText="1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right" wrapText="1"/>
    </xf>
    <xf numFmtId="9" fontId="3" fillId="0" borderId="0" xfId="2" applyFont="1" applyFill="1" applyBorder="1" applyAlignment="1">
      <alignment wrapText="1"/>
    </xf>
    <xf numFmtId="9" fontId="3" fillId="0" borderId="0" xfId="1" applyNumberFormat="1" applyFont="1" applyAlignment="1">
      <alignment wrapText="1"/>
    </xf>
    <xf numFmtId="0" fontId="3" fillId="0" borderId="20" xfId="1" applyFont="1" applyBorder="1" applyAlignment="1">
      <alignment horizontal="right" wrapText="1"/>
    </xf>
    <xf numFmtId="0" fontId="3" fillId="0" borderId="42" xfId="1" applyFont="1" applyBorder="1" applyAlignment="1">
      <alignment horizontal="right" wrapText="1"/>
    </xf>
    <xf numFmtId="9" fontId="3" fillId="0" borderId="20" xfId="1" applyNumberFormat="1" applyFont="1" applyBorder="1" applyAlignment="1">
      <alignment wrapText="1"/>
    </xf>
    <xf numFmtId="9" fontId="3" fillId="0" borderId="42" xfId="2" applyFont="1" applyFill="1" applyBorder="1" applyAlignment="1">
      <alignment wrapText="1"/>
    </xf>
    <xf numFmtId="0" fontId="3" fillId="2" borderId="4" xfId="1" applyFont="1" applyFill="1" applyBorder="1" applyAlignment="1">
      <alignment horizontal="center" textRotation="90"/>
    </xf>
    <xf numFmtId="0" fontId="3" fillId="0" borderId="5" xfId="1" applyFont="1" applyBorder="1" applyAlignment="1">
      <alignment wrapText="1"/>
    </xf>
    <xf numFmtId="3" fontId="6" fillId="0" borderId="0" xfId="0" applyNumberFormat="1" applyFont="1" applyAlignment="1">
      <alignment horizontal="left" vertical="top"/>
    </xf>
    <xf numFmtId="0" fontId="3" fillId="2" borderId="43" xfId="1" applyFont="1" applyFill="1" applyBorder="1" applyAlignment="1">
      <alignment horizontal="center" textRotation="90"/>
    </xf>
    <xf numFmtId="0" fontId="3" fillId="2" borderId="44" xfId="1" applyFont="1" applyFill="1" applyBorder="1" applyAlignment="1">
      <alignment horizontal="center" textRotation="90"/>
    </xf>
    <xf numFmtId="0" fontId="3" fillId="2" borderId="45" xfId="1" applyFont="1" applyFill="1" applyBorder="1" applyAlignment="1">
      <alignment horizontal="center" textRotation="90"/>
    </xf>
    <xf numFmtId="0" fontId="3" fillId="2" borderId="46" xfId="1" applyFont="1" applyFill="1" applyBorder="1" applyAlignment="1">
      <alignment horizontal="center" textRotation="90"/>
    </xf>
    <xf numFmtId="0" fontId="3" fillId="2" borderId="47" xfId="1" applyFont="1" applyFill="1" applyBorder="1" applyAlignment="1">
      <alignment horizontal="center" textRotation="90"/>
    </xf>
    <xf numFmtId="0" fontId="3" fillId="0" borderId="5" xfId="1" applyFont="1" applyBorder="1" applyAlignment="1">
      <alignment horizontal="left" wrapText="1"/>
    </xf>
    <xf numFmtId="0" fontId="3" fillId="0" borderId="0" xfId="1" applyFont="1" applyAlignment="1">
      <alignment horizontal="left" wrapText="1"/>
    </xf>
    <xf numFmtId="3" fontId="6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right"/>
    </xf>
    <xf numFmtId="9" fontId="3" fillId="0" borderId="0" xfId="2" applyFont="1" applyFill="1" applyBorder="1" applyAlignment="1">
      <alignment horizontal="right" wrapText="1"/>
    </xf>
    <xf numFmtId="9" fontId="3" fillId="0" borderId="0" xfId="1" applyNumberFormat="1" applyFont="1" applyAlignment="1">
      <alignment horizontal="right" wrapText="1"/>
    </xf>
    <xf numFmtId="0" fontId="5" fillId="0" borderId="0" xfId="0" applyFont="1"/>
    <xf numFmtId="0" fontId="5" fillId="0" borderId="0" xfId="0" applyFont="1" applyAlignment="1">
      <alignment horizontal="right"/>
    </xf>
    <xf numFmtId="3" fontId="6" fillId="0" borderId="0" xfId="0" applyNumberFormat="1" applyFont="1" applyAlignment="1">
      <alignment vertical="top"/>
    </xf>
    <xf numFmtId="0" fontId="3" fillId="2" borderId="48" xfId="1" applyFont="1" applyFill="1" applyBorder="1" applyAlignment="1">
      <alignment horizontal="center" textRotation="90"/>
    </xf>
    <xf numFmtId="3" fontId="3" fillId="0" borderId="0" xfId="1" applyNumberFormat="1" applyFont="1" applyAlignment="1">
      <alignment wrapText="1"/>
    </xf>
    <xf numFmtId="0" fontId="3" fillId="2" borderId="48" xfId="1" applyFont="1" applyFill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2" borderId="48" xfId="1" applyFont="1" applyFill="1" applyBorder="1" applyAlignment="1">
      <alignment horizontal="center" textRotation="90"/>
    </xf>
    <xf numFmtId="0" fontId="3" fillId="0" borderId="48" xfId="0" applyFont="1" applyBorder="1" applyAlignment="1">
      <alignment textRotation="90"/>
    </xf>
    <xf numFmtId="0" fontId="3" fillId="2" borderId="50" xfId="1" applyFont="1" applyFill="1" applyBorder="1" applyAlignment="1">
      <alignment horizontal="center" textRotation="90"/>
    </xf>
    <xf numFmtId="0" fontId="3" fillId="2" borderId="49" xfId="1" applyFont="1" applyFill="1" applyBorder="1" applyAlignment="1">
      <alignment horizontal="center" textRotation="90"/>
    </xf>
    <xf numFmtId="0" fontId="3" fillId="2" borderId="23" xfId="1" applyFont="1" applyFill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2" borderId="30" xfId="1" applyFont="1" applyFill="1" applyBorder="1" applyAlignment="1">
      <alignment horizontal="center"/>
    </xf>
    <xf numFmtId="0" fontId="3" fillId="2" borderId="24" xfId="1" applyFont="1" applyFill="1" applyBorder="1" applyAlignment="1">
      <alignment horizontal="center" textRotation="90"/>
    </xf>
    <xf numFmtId="0" fontId="3" fillId="0" borderId="25" xfId="0" applyFont="1" applyBorder="1" applyAlignment="1">
      <alignment textRotation="90"/>
    </xf>
    <xf numFmtId="0" fontId="3" fillId="2" borderId="4" xfId="1" applyFont="1" applyFill="1" applyBorder="1" applyAlignment="1">
      <alignment horizontal="center" textRotation="90"/>
    </xf>
    <xf numFmtId="0" fontId="3" fillId="0" borderId="10" xfId="0" applyFont="1" applyBorder="1" applyAlignment="1">
      <alignment textRotation="90"/>
    </xf>
    <xf numFmtId="0" fontId="3" fillId="2" borderId="26" xfId="1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2" fillId="2" borderId="24" xfId="1" applyFill="1" applyBorder="1" applyAlignment="1">
      <alignment horizontal="center" textRotation="90"/>
    </xf>
    <xf numFmtId="0" fontId="0" fillId="0" borderId="25" xfId="0" applyBorder="1" applyAlignment="1">
      <alignment textRotation="90"/>
    </xf>
    <xf numFmtId="0" fontId="2" fillId="2" borderId="4" xfId="1" applyFill="1" applyBorder="1" applyAlignment="1">
      <alignment horizontal="center" textRotation="90"/>
    </xf>
    <xf numFmtId="0" fontId="0" fillId="0" borderId="10" xfId="0" applyBorder="1" applyAlignment="1">
      <alignment textRotation="90"/>
    </xf>
    <xf numFmtId="0" fontId="2" fillId="2" borderId="26" xfId="1" applyFill="1" applyBorder="1" applyAlignment="1">
      <alignment horizontal="center"/>
    </xf>
    <xf numFmtId="0" fontId="3" fillId="0" borderId="48" xfId="0" applyFont="1" applyBorder="1" applyAlignment="1"/>
    <xf numFmtId="0" fontId="3" fillId="0" borderId="28" xfId="0" applyFont="1" applyBorder="1" applyAlignment="1"/>
    <xf numFmtId="0" fontId="3" fillId="0" borderId="23" xfId="0" applyFont="1" applyBorder="1" applyAlignment="1"/>
    <xf numFmtId="0" fontId="3" fillId="0" borderId="31" xfId="0" applyFont="1" applyBorder="1" applyAlignment="1"/>
    <xf numFmtId="0" fontId="3" fillId="0" borderId="29" xfId="0" applyFont="1" applyBorder="1" applyAlignment="1"/>
    <xf numFmtId="0" fontId="0" fillId="0" borderId="27" xfId="0" applyBorder="1" applyAlignment="1"/>
    <xf numFmtId="0" fontId="0" fillId="0" borderId="28" xfId="0" applyBorder="1" applyAlignment="1"/>
  </cellXfs>
  <cellStyles count="4">
    <cellStyle name="Normal" xfId="0" builtinId="0"/>
    <cellStyle name="Normal 2" xfId="3" xr:uid="{00000000-0005-0000-0000-000030000000}"/>
    <cellStyle name="Normal_Sheet1" xfId="1" xr:uid="{00000000-0005-0000-0000-000001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67"/>
  <sheetViews>
    <sheetView tabSelected="1"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0</v>
      </c>
    </row>
    <row r="2" spans="1:55">
      <c r="B2" s="25" t="str">
        <f>"Freshmen Retention - "&amp;$A$1</f>
        <v>Freshmen Retention - All Students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56">
        <v>502</v>
      </c>
      <c r="D5" s="56">
        <v>3</v>
      </c>
      <c r="E5" s="56"/>
      <c r="F5" s="56">
        <f t="shared" ref="F5:F13" si="0">C5-D5-E5</f>
        <v>499</v>
      </c>
      <c r="G5" s="55">
        <v>448</v>
      </c>
      <c r="H5" s="55"/>
      <c r="I5" s="55">
        <v>13</v>
      </c>
      <c r="J5" s="55">
        <v>0</v>
      </c>
      <c r="K5" s="55">
        <f t="shared" ref="K5:K12" si="1">F5-(G5+I5+J5)</f>
        <v>38</v>
      </c>
      <c r="L5" s="57">
        <f t="shared" ref="L5:L12" si="2">IF($F5="","",((G5+H5+I5+J5)/$F5))</f>
        <v>0.9238476953907816</v>
      </c>
      <c r="M5" s="57">
        <f t="shared" ref="M5:M12" si="3">IF($F5="","",(J5/$F5))</f>
        <v>0</v>
      </c>
      <c r="N5" s="55">
        <v>409</v>
      </c>
      <c r="O5" s="55"/>
      <c r="P5" s="55">
        <v>6</v>
      </c>
      <c r="Q5" s="55">
        <v>0</v>
      </c>
      <c r="R5" s="55">
        <f t="shared" ref="R5:R11" si="4">F5-Q5-P5-N5</f>
        <v>84</v>
      </c>
      <c r="S5" s="58">
        <f t="shared" ref="S5:S8" si="5">IF($F5="","",((N5+O5+P5+Q5)/$F5))</f>
        <v>0.83166332665330667</v>
      </c>
      <c r="T5" s="57">
        <f t="shared" ref="T5:T11" si="6">IF($F5="","",(Q5/$F5))</f>
        <v>0</v>
      </c>
      <c r="U5" s="55">
        <v>383</v>
      </c>
      <c r="V5" s="55"/>
      <c r="W5" s="55">
        <v>2</v>
      </c>
      <c r="X5" s="55">
        <v>11</v>
      </c>
      <c r="Y5" s="55">
        <f t="shared" ref="Y5:Y10" si="7">F5-(U5+W5+X5)</f>
        <v>103</v>
      </c>
      <c r="Z5" s="57">
        <f t="shared" ref="Z5:Z10" si="8">IF($F5="","",((U5+V5+W5+X5)/$F5))</f>
        <v>0.79358717434869741</v>
      </c>
      <c r="AA5" s="57">
        <f t="shared" ref="AA5:AA10" si="9">IF($F5="","",(X5/$F5))</f>
        <v>2.2044088176352707E-2</v>
      </c>
      <c r="AB5" s="55">
        <v>203</v>
      </c>
      <c r="AC5" s="55"/>
      <c r="AD5" s="55">
        <v>3</v>
      </c>
      <c r="AE5" s="55">
        <v>188</v>
      </c>
      <c r="AF5" s="55">
        <f t="shared" ref="AF5:AF9" si="10">F5-(AB5+AD5+AE5)</f>
        <v>105</v>
      </c>
      <c r="AG5" s="58">
        <f t="shared" ref="AG5:AG9" si="11">IF($F5="","",((AB5+AC5+AD5+AE5)/$F5))</f>
        <v>0.78957915831663328</v>
      </c>
      <c r="AH5" s="57">
        <f t="shared" ref="AH5:AH9" si="12">IF($F5="","",(AE5/$F5))</f>
        <v>0.37675350701402804</v>
      </c>
      <c r="AI5" s="55">
        <v>21</v>
      </c>
      <c r="AJ5" s="55"/>
      <c r="AK5" s="55">
        <v>4</v>
      </c>
      <c r="AL5" s="55">
        <v>360</v>
      </c>
      <c r="AM5" s="55">
        <f>F5-AL5-AK5-AI5</f>
        <v>114</v>
      </c>
      <c r="AN5" s="57">
        <f t="shared" ref="AN5:AN7" si="13">IF($F5="","",((AI5+AJ5+AK5+AL5)/$F5))</f>
        <v>0.77154308617234468</v>
      </c>
      <c r="AO5" s="57">
        <f t="shared" ref="AO5:AO7" si="14">IF($F5="","",(AL5/$F5))</f>
        <v>0.72144288577154314</v>
      </c>
      <c r="AP5" s="55">
        <v>8</v>
      </c>
      <c r="AQ5" s="55"/>
      <c r="AR5" s="55">
        <v>1</v>
      </c>
      <c r="AS5" s="55">
        <v>375</v>
      </c>
      <c r="AT5" s="55">
        <f t="shared" ref="AT5:AT6" si="15">F5-AP5-AR5-AS5</f>
        <v>115</v>
      </c>
      <c r="AU5" s="58">
        <f t="shared" ref="AU5:AU6" si="16">IF($F5="","",((AP5+AQ5+AR5+AS5)/$F5))</f>
        <v>0.76953907815631262</v>
      </c>
      <c r="AV5" s="57">
        <f t="shared" ref="AV5:AV6" si="17">IF($F5="","",(AS5/$F5))</f>
        <v>0.75150300601202402</v>
      </c>
      <c r="AW5" s="55">
        <v>4</v>
      </c>
      <c r="AX5" s="55"/>
      <c r="AY5" s="55">
        <v>1</v>
      </c>
      <c r="AZ5" s="55">
        <v>381</v>
      </c>
      <c r="BA5" s="55">
        <f t="shared" ref="BA5" si="18">F5-AZ5-AW5</f>
        <v>114</v>
      </c>
      <c r="BB5" s="57">
        <f t="shared" ref="BB5" si="19">IF($F5="","",((AW5+AX5+AY5+AZ5)/$F5))</f>
        <v>0.77354709418837675</v>
      </c>
      <c r="BC5" s="57">
        <f t="shared" ref="BC5" si="20">IF($F5="","",(AZ5/$F5))</f>
        <v>0.76352705410821642</v>
      </c>
    </row>
    <row r="6" spans="1:55">
      <c r="B6" s="55" t="s">
        <v>21</v>
      </c>
      <c r="C6" s="56">
        <v>470</v>
      </c>
      <c r="D6" s="56">
        <v>3</v>
      </c>
      <c r="E6" s="56"/>
      <c r="F6" s="56">
        <f t="shared" si="0"/>
        <v>467</v>
      </c>
      <c r="G6" s="55">
        <v>404</v>
      </c>
      <c r="H6" s="55"/>
      <c r="I6" s="55">
        <v>12</v>
      </c>
      <c r="J6" s="55">
        <v>0</v>
      </c>
      <c r="K6" s="55">
        <f t="shared" si="1"/>
        <v>51</v>
      </c>
      <c r="L6" s="57">
        <f t="shared" si="2"/>
        <v>0.8907922912205567</v>
      </c>
      <c r="M6" s="57">
        <f t="shared" si="3"/>
        <v>0</v>
      </c>
      <c r="N6" s="55">
        <v>369</v>
      </c>
      <c r="O6" s="55"/>
      <c r="P6" s="55">
        <v>14</v>
      </c>
      <c r="Q6" s="55">
        <v>0</v>
      </c>
      <c r="R6" s="55">
        <f t="shared" si="4"/>
        <v>84</v>
      </c>
      <c r="S6" s="58">
        <f t="shared" si="5"/>
        <v>0.82012847965738755</v>
      </c>
      <c r="T6" s="57">
        <f t="shared" si="6"/>
        <v>0</v>
      </c>
      <c r="U6" s="55">
        <v>351</v>
      </c>
      <c r="V6" s="55"/>
      <c r="W6" s="55">
        <v>5</v>
      </c>
      <c r="X6" s="55">
        <v>5</v>
      </c>
      <c r="Y6" s="55">
        <f t="shared" si="7"/>
        <v>106</v>
      </c>
      <c r="Z6" s="57">
        <f t="shared" si="8"/>
        <v>0.77301927194860809</v>
      </c>
      <c r="AA6" s="57">
        <f t="shared" si="9"/>
        <v>1.0706638115631691E-2</v>
      </c>
      <c r="AB6" s="55">
        <v>181</v>
      </c>
      <c r="AC6" s="55"/>
      <c r="AD6" s="55">
        <v>8</v>
      </c>
      <c r="AE6" s="55">
        <v>166</v>
      </c>
      <c r="AF6" s="55">
        <f t="shared" si="10"/>
        <v>112</v>
      </c>
      <c r="AG6" s="58">
        <f t="shared" si="11"/>
        <v>0.76017130620985007</v>
      </c>
      <c r="AH6" s="57">
        <f t="shared" si="12"/>
        <v>0.35546038543897218</v>
      </c>
      <c r="AI6" s="55">
        <v>32</v>
      </c>
      <c r="AJ6" s="55"/>
      <c r="AK6" s="55">
        <v>3</v>
      </c>
      <c r="AL6" s="55">
        <v>314</v>
      </c>
      <c r="AM6" s="55">
        <f t="shared" ref="AM6:AM7" si="21">F6-AL6-AK6-AI6</f>
        <v>118</v>
      </c>
      <c r="AN6" s="57">
        <f t="shared" si="13"/>
        <v>0.74732334047109206</v>
      </c>
      <c r="AO6" s="57">
        <f t="shared" si="14"/>
        <v>0.6723768736616702</v>
      </c>
      <c r="AP6" s="55">
        <v>8</v>
      </c>
      <c r="AQ6" s="55"/>
      <c r="AR6" s="55">
        <v>2</v>
      </c>
      <c r="AS6" s="55">
        <v>341</v>
      </c>
      <c r="AT6" s="55">
        <f t="shared" si="15"/>
        <v>116</v>
      </c>
      <c r="AU6" s="58">
        <f t="shared" si="16"/>
        <v>0.75160599571734477</v>
      </c>
      <c r="AV6" s="57">
        <f t="shared" si="17"/>
        <v>0.73019271948608133</v>
      </c>
      <c r="AW6" s="55">
        <v>4</v>
      </c>
      <c r="AX6" s="55"/>
      <c r="AY6" s="55">
        <v>2</v>
      </c>
      <c r="AZ6" s="55">
        <v>345</v>
      </c>
      <c r="BA6" s="55">
        <f t="shared" ref="BA6" si="22">F6-AZ6-AW6</f>
        <v>118</v>
      </c>
      <c r="BB6" s="57">
        <f t="shared" ref="BB6" si="23">IF($F6="","",((AW6+AX6+AY6+AZ6)/$F6))</f>
        <v>0.75160599571734477</v>
      </c>
      <c r="BC6" s="57">
        <f t="shared" ref="BC6" si="24">IF($F6="","",(AZ6/$F6))</f>
        <v>0.73875802997858675</v>
      </c>
    </row>
    <row r="7" spans="1:55">
      <c r="B7" s="55" t="s">
        <v>22</v>
      </c>
      <c r="C7" s="56">
        <v>608</v>
      </c>
      <c r="D7" s="56">
        <v>2</v>
      </c>
      <c r="E7" s="56"/>
      <c r="F7" s="56">
        <f t="shared" si="0"/>
        <v>606</v>
      </c>
      <c r="G7" s="55">
        <v>536</v>
      </c>
      <c r="H7" s="55"/>
      <c r="I7" s="55">
        <v>12</v>
      </c>
      <c r="J7" s="55">
        <v>0</v>
      </c>
      <c r="K7" s="55">
        <f t="shared" si="1"/>
        <v>58</v>
      </c>
      <c r="L7" s="57">
        <f t="shared" si="2"/>
        <v>0.90429042904290424</v>
      </c>
      <c r="M7" s="57">
        <f t="shared" si="3"/>
        <v>0</v>
      </c>
      <c r="N7" s="55">
        <v>505</v>
      </c>
      <c r="O7" s="55"/>
      <c r="P7" s="55">
        <v>12</v>
      </c>
      <c r="Q7" s="55">
        <v>0</v>
      </c>
      <c r="R7" s="55">
        <f t="shared" si="4"/>
        <v>89</v>
      </c>
      <c r="S7" s="58">
        <f t="shared" si="5"/>
        <v>0.85313531353135319</v>
      </c>
      <c r="T7" s="57">
        <f t="shared" si="6"/>
        <v>0</v>
      </c>
      <c r="U7" s="55">
        <v>483</v>
      </c>
      <c r="V7" s="55"/>
      <c r="W7" s="55">
        <v>6</v>
      </c>
      <c r="X7" s="55">
        <v>8</v>
      </c>
      <c r="Y7" s="55">
        <f t="shared" si="7"/>
        <v>109</v>
      </c>
      <c r="Z7" s="57">
        <f t="shared" si="8"/>
        <v>0.82013201320132012</v>
      </c>
      <c r="AA7" s="57">
        <f t="shared" si="9"/>
        <v>1.3201320132013201E-2</v>
      </c>
      <c r="AB7" s="55">
        <v>267</v>
      </c>
      <c r="AC7" s="55"/>
      <c r="AD7" s="55">
        <v>7</v>
      </c>
      <c r="AE7" s="55">
        <v>206</v>
      </c>
      <c r="AF7" s="55">
        <f t="shared" si="10"/>
        <v>126</v>
      </c>
      <c r="AG7" s="58">
        <f t="shared" si="11"/>
        <v>0.79207920792079212</v>
      </c>
      <c r="AH7" s="57">
        <f t="shared" si="12"/>
        <v>0.33993399339933994</v>
      </c>
      <c r="AI7" s="55">
        <v>56</v>
      </c>
      <c r="AJ7" s="55"/>
      <c r="AK7" s="55">
        <v>3</v>
      </c>
      <c r="AL7" s="55">
        <v>421</v>
      </c>
      <c r="AM7" s="55">
        <f t="shared" si="21"/>
        <v>126</v>
      </c>
      <c r="AN7" s="57">
        <f t="shared" si="13"/>
        <v>0.79207920792079212</v>
      </c>
      <c r="AO7" s="57">
        <f t="shared" si="14"/>
        <v>0.69471947194719474</v>
      </c>
      <c r="AP7" s="55">
        <v>18</v>
      </c>
      <c r="AQ7" s="55"/>
      <c r="AR7" s="55">
        <v>4</v>
      </c>
      <c r="AS7" s="55">
        <v>456</v>
      </c>
      <c r="AT7" s="55">
        <f t="shared" ref="AT7" si="25">F7-AP7-AR7-AS7</f>
        <v>128</v>
      </c>
      <c r="AU7" s="58">
        <f t="shared" ref="AU7" si="26">IF($F7="","",((AP7+AQ7+AR7+AS7)/$F7))</f>
        <v>0.78877887788778878</v>
      </c>
      <c r="AV7" s="57">
        <f t="shared" ref="AV7" si="27">IF($F7="","",(AS7/$F7))</f>
        <v>0.75247524752475248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56">
        <v>581</v>
      </c>
      <c r="D8" s="56">
        <v>3</v>
      </c>
      <c r="E8" s="56">
        <v>2</v>
      </c>
      <c r="F8" s="56">
        <f t="shared" si="0"/>
        <v>576</v>
      </c>
      <c r="G8" s="55">
        <v>504</v>
      </c>
      <c r="H8" s="55"/>
      <c r="I8" s="55">
        <v>17</v>
      </c>
      <c r="J8" s="55">
        <v>0</v>
      </c>
      <c r="K8" s="55">
        <f t="shared" si="1"/>
        <v>55</v>
      </c>
      <c r="L8" s="57">
        <f t="shared" si="2"/>
        <v>0.90451388888888884</v>
      </c>
      <c r="M8" s="57">
        <f t="shared" si="3"/>
        <v>0</v>
      </c>
      <c r="N8" s="55">
        <v>463</v>
      </c>
      <c r="O8" s="55"/>
      <c r="P8" s="55">
        <v>16</v>
      </c>
      <c r="Q8" s="55">
        <v>0</v>
      </c>
      <c r="R8" s="55">
        <f t="shared" si="4"/>
        <v>97</v>
      </c>
      <c r="S8" s="58">
        <f t="shared" si="5"/>
        <v>0.83159722222222221</v>
      </c>
      <c r="T8" s="57">
        <f t="shared" si="6"/>
        <v>0</v>
      </c>
      <c r="U8" s="55">
        <v>421</v>
      </c>
      <c r="V8" s="55"/>
      <c r="W8" s="55">
        <v>13</v>
      </c>
      <c r="X8" s="55">
        <v>16</v>
      </c>
      <c r="Y8" s="55">
        <f t="shared" si="7"/>
        <v>126</v>
      </c>
      <c r="Z8" s="57">
        <f t="shared" si="8"/>
        <v>0.78125</v>
      </c>
      <c r="AA8" s="57">
        <f t="shared" si="9"/>
        <v>2.7777777777777776E-2</v>
      </c>
      <c r="AB8" s="55">
        <v>243</v>
      </c>
      <c r="AC8" s="55"/>
      <c r="AD8" s="55">
        <v>6</v>
      </c>
      <c r="AE8" s="55">
        <v>187</v>
      </c>
      <c r="AF8" s="55">
        <f t="shared" si="10"/>
        <v>140</v>
      </c>
      <c r="AG8" s="58">
        <f t="shared" si="11"/>
        <v>0.75694444444444442</v>
      </c>
      <c r="AH8" s="57">
        <f t="shared" si="12"/>
        <v>0.32465277777777779</v>
      </c>
      <c r="AI8" s="55">
        <v>41</v>
      </c>
      <c r="AJ8" s="55"/>
      <c r="AK8" s="55">
        <v>5</v>
      </c>
      <c r="AL8" s="55">
        <v>382</v>
      </c>
      <c r="AM8" s="55">
        <f t="shared" ref="AM8" si="28">F8-AL8-AK8-AI8</f>
        <v>148</v>
      </c>
      <c r="AN8" s="57">
        <f t="shared" ref="AN8" si="29">IF($F8="","",((AI8+AJ8+AK8+AL8)/$F8))</f>
        <v>0.74305555555555558</v>
      </c>
      <c r="AO8" s="57">
        <f t="shared" ref="AO8" si="30">IF($F8="","",(AL8/$F8))</f>
        <v>0.66319444444444442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56">
        <v>512</v>
      </c>
      <c r="D9" s="56">
        <v>1</v>
      </c>
      <c r="E9" s="56"/>
      <c r="F9" s="56">
        <f t="shared" si="0"/>
        <v>511</v>
      </c>
      <c r="G9" s="55">
        <v>443</v>
      </c>
      <c r="H9" s="55"/>
      <c r="I9" s="55">
        <v>14</v>
      </c>
      <c r="J9" s="55">
        <v>0</v>
      </c>
      <c r="K9" s="55">
        <f t="shared" si="1"/>
        <v>54</v>
      </c>
      <c r="L9" s="57">
        <f>IF($F9="","",((G9+H9+I9+J9)/$F9))</f>
        <v>0.89432485322896282</v>
      </c>
      <c r="M9" s="57">
        <f t="shared" si="3"/>
        <v>0</v>
      </c>
      <c r="N9" s="55">
        <v>393</v>
      </c>
      <c r="O9" s="55"/>
      <c r="P9" s="55">
        <v>16</v>
      </c>
      <c r="Q9" s="55">
        <v>0</v>
      </c>
      <c r="R9" s="55">
        <f t="shared" si="4"/>
        <v>102</v>
      </c>
      <c r="S9" s="58">
        <f>IF($F9="","",((N9+O9+P9+Q9)/$F9))</f>
        <v>0.80039138943248533</v>
      </c>
      <c r="T9" s="57">
        <f t="shared" si="6"/>
        <v>0</v>
      </c>
      <c r="U9" s="55">
        <v>368</v>
      </c>
      <c r="V9" s="55"/>
      <c r="W9" s="55">
        <v>6</v>
      </c>
      <c r="X9" s="55">
        <v>15</v>
      </c>
      <c r="Y9" s="55">
        <f t="shared" si="7"/>
        <v>122</v>
      </c>
      <c r="Z9" s="57">
        <f t="shared" si="8"/>
        <v>0.76125244618395305</v>
      </c>
      <c r="AA9" s="57">
        <f t="shared" si="9"/>
        <v>2.9354207436399216E-2</v>
      </c>
      <c r="AB9" s="55">
        <v>212</v>
      </c>
      <c r="AC9" s="55"/>
      <c r="AD9" s="55">
        <v>5</v>
      </c>
      <c r="AE9" s="55">
        <v>162</v>
      </c>
      <c r="AF9" s="55">
        <f t="shared" si="10"/>
        <v>132</v>
      </c>
      <c r="AG9" s="58">
        <f t="shared" si="11"/>
        <v>0.7416829745596869</v>
      </c>
      <c r="AH9" s="57">
        <f t="shared" si="12"/>
        <v>0.31702544031311153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56">
        <v>496</v>
      </c>
      <c r="D10" s="56">
        <v>2</v>
      </c>
      <c r="E10" s="56"/>
      <c r="F10" s="56">
        <f t="shared" si="0"/>
        <v>494</v>
      </c>
      <c r="G10" s="55">
        <v>419</v>
      </c>
      <c r="H10" s="55"/>
      <c r="I10" s="55">
        <v>7</v>
      </c>
      <c r="J10" s="55">
        <v>0</v>
      </c>
      <c r="K10" s="55">
        <f t="shared" si="1"/>
        <v>68</v>
      </c>
      <c r="L10" s="57">
        <f t="shared" si="2"/>
        <v>0.86234817813765186</v>
      </c>
      <c r="M10" s="57">
        <f t="shared" si="3"/>
        <v>0</v>
      </c>
      <c r="N10" s="55">
        <v>395</v>
      </c>
      <c r="O10" s="55"/>
      <c r="P10" s="55">
        <v>7</v>
      </c>
      <c r="Q10" s="55">
        <v>0</v>
      </c>
      <c r="R10" s="55">
        <f t="shared" si="4"/>
        <v>92</v>
      </c>
      <c r="S10" s="58">
        <f>IF($F10="","",((N10+O10+P10+Q10)/$F10))</f>
        <v>0.81376518218623484</v>
      </c>
      <c r="T10" s="57">
        <f t="shared" si="6"/>
        <v>0</v>
      </c>
      <c r="U10" s="55">
        <v>365</v>
      </c>
      <c r="V10" s="55"/>
      <c r="W10" s="55">
        <v>6</v>
      </c>
      <c r="X10" s="55">
        <v>11</v>
      </c>
      <c r="Y10" s="55">
        <f t="shared" si="7"/>
        <v>112</v>
      </c>
      <c r="Z10" s="57">
        <f t="shared" si="8"/>
        <v>0.77327935222672062</v>
      </c>
      <c r="AA10" s="57">
        <f t="shared" si="9"/>
        <v>2.2267206477732792E-2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56">
        <v>605</v>
      </c>
      <c r="D11" s="56">
        <v>2</v>
      </c>
      <c r="E11" s="56"/>
      <c r="F11" s="56">
        <f t="shared" si="0"/>
        <v>603</v>
      </c>
      <c r="G11" s="55">
        <v>524</v>
      </c>
      <c r="H11" s="55"/>
      <c r="I11" s="55">
        <v>13</v>
      </c>
      <c r="J11" s="55">
        <v>0</v>
      </c>
      <c r="K11" s="55">
        <f t="shared" si="1"/>
        <v>66</v>
      </c>
      <c r="L11" s="57">
        <f t="shared" si="2"/>
        <v>0.89054726368159209</v>
      </c>
      <c r="M11" s="57">
        <f t="shared" si="3"/>
        <v>0</v>
      </c>
      <c r="N11" s="55">
        <v>479</v>
      </c>
      <c r="O11" s="55"/>
      <c r="P11" s="55">
        <v>13</v>
      </c>
      <c r="Q11" s="55">
        <v>0</v>
      </c>
      <c r="R11" s="55">
        <f t="shared" si="4"/>
        <v>111</v>
      </c>
      <c r="S11" s="58">
        <f>IF($F11="","",((N11+O11+P11+Q11)/$F11))</f>
        <v>0.8159203980099502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56">
        <v>528</v>
      </c>
      <c r="D12" s="56">
        <v>1</v>
      </c>
      <c r="E12" s="56"/>
      <c r="F12" s="56">
        <f t="shared" si="0"/>
        <v>527</v>
      </c>
      <c r="G12" s="55">
        <v>454</v>
      </c>
      <c r="H12" s="55"/>
      <c r="I12" s="55">
        <v>8</v>
      </c>
      <c r="J12" s="55">
        <v>0</v>
      </c>
      <c r="K12" s="55">
        <f t="shared" si="1"/>
        <v>65</v>
      </c>
      <c r="L12" s="57">
        <f t="shared" si="2"/>
        <v>0.87666034155597727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56">
        <v>515</v>
      </c>
      <c r="D13" s="56"/>
      <c r="E13" s="56"/>
      <c r="F13" s="56">
        <f t="shared" si="0"/>
        <v>515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All Students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56">
        <v>242</v>
      </c>
      <c r="D19" s="56"/>
      <c r="E19" s="56">
        <v>1</v>
      </c>
      <c r="F19" s="56">
        <f t="shared" ref="F19:F27" si="31">C19-D19-E19</f>
        <v>241</v>
      </c>
      <c r="G19" s="55">
        <v>211</v>
      </c>
      <c r="H19" s="55"/>
      <c r="I19" s="55">
        <v>10</v>
      </c>
      <c r="J19" s="55">
        <v>0</v>
      </c>
      <c r="K19" s="55">
        <f>F19-(G19+I19+J19)</f>
        <v>20</v>
      </c>
      <c r="L19" s="57">
        <f t="shared" ref="L19:L26" si="32">IF($F19="","",((G19+H19+I19+J19)/$F19))</f>
        <v>0.91701244813278004</v>
      </c>
      <c r="M19" s="57">
        <f t="shared" ref="M19:M26" si="33">IF($F19="","",(J19/$F19))</f>
        <v>0</v>
      </c>
      <c r="N19" s="55">
        <v>164</v>
      </c>
      <c r="O19" s="55"/>
      <c r="P19" s="55">
        <v>6</v>
      </c>
      <c r="Q19" s="55">
        <v>32</v>
      </c>
      <c r="R19" s="55">
        <f t="shared" ref="R19:R25" si="34">F19-N19-O19-P19-Q19</f>
        <v>39</v>
      </c>
      <c r="S19" s="58">
        <f t="shared" ref="S19:S25" si="35">IF($F19="","",((N19+O19+P19+Q19)/$F19))</f>
        <v>0.83817427385892118</v>
      </c>
      <c r="T19" s="57">
        <f t="shared" ref="T19:T25" si="36">IF($F19="","",(Q19/$F19))</f>
        <v>0.13278008298755187</v>
      </c>
      <c r="U19" s="55">
        <v>75</v>
      </c>
      <c r="V19" s="55"/>
      <c r="W19" s="55">
        <v>1</v>
      </c>
      <c r="X19" s="55">
        <v>116</v>
      </c>
      <c r="Y19" s="55">
        <f t="shared" ref="Y19:Y24" si="37">F19-(U19+W19+X19)</f>
        <v>49</v>
      </c>
      <c r="Z19" s="57">
        <f t="shared" ref="Z19:Z24" si="38">IF($F19="","",((U19+V19+W19+X19)/$F19))</f>
        <v>0.79668049792531115</v>
      </c>
      <c r="AA19" s="57">
        <f t="shared" ref="AA19:AA24" si="39">IF($F19="","",(X19/$F19))</f>
        <v>0.48132780082987553</v>
      </c>
      <c r="AB19" s="55">
        <v>21</v>
      </c>
      <c r="AC19" s="55"/>
      <c r="AD19" s="55">
        <v>0</v>
      </c>
      <c r="AE19" s="55">
        <v>163</v>
      </c>
      <c r="AF19" s="55">
        <f t="shared" ref="AF19:AF23" si="40">F19-(AB19+AD19+AE19)</f>
        <v>57</v>
      </c>
      <c r="AG19" s="58">
        <f t="shared" ref="AG19:AG23" si="41">IF($F19="","",((AB19+AC19+AD19+AE19)/$F19))</f>
        <v>0.76348547717842319</v>
      </c>
      <c r="AH19" s="57">
        <f t="shared" ref="AH19:AH23" si="42">IF($F19="","",(AE19/$F19))</f>
        <v>0.67634854771784236</v>
      </c>
      <c r="AI19" s="55">
        <v>2</v>
      </c>
      <c r="AJ19" s="55"/>
      <c r="AK19" s="55">
        <v>0</v>
      </c>
      <c r="AL19" s="55">
        <v>181</v>
      </c>
      <c r="AM19" s="55">
        <f>F19-AL19-AK19-AI19</f>
        <v>58</v>
      </c>
      <c r="AN19" s="57">
        <f>IF($F19="","",((AI19+AJ19+AK19+AL19)/$F19))</f>
        <v>0.75933609958506221</v>
      </c>
      <c r="AO19" s="57">
        <f>IF($F19="","",(AL19/$F19))</f>
        <v>0.75103734439834025</v>
      </c>
      <c r="AP19" s="55">
        <v>1</v>
      </c>
      <c r="AQ19" s="55"/>
      <c r="AR19" s="55">
        <v>0</v>
      </c>
      <c r="AS19" s="55">
        <v>183</v>
      </c>
      <c r="AT19" s="55">
        <f t="shared" ref="AT19:AT20" si="43">F19-AS19-AR19-AP19</f>
        <v>57</v>
      </c>
      <c r="AU19" s="58">
        <f t="shared" ref="AU19:AU20" si="44">IF($F19="","",((AP19+AQ19+AR19+AS19)/$F19))</f>
        <v>0.76348547717842319</v>
      </c>
      <c r="AV19" s="57">
        <f t="shared" ref="AV19:AV20" si="45">IF($F19="","",(AS19/$F19))</f>
        <v>0.75933609958506221</v>
      </c>
      <c r="AW19" s="55">
        <v>1</v>
      </c>
      <c r="AX19" s="55"/>
      <c r="AY19" s="55">
        <v>0</v>
      </c>
      <c r="AZ19" s="55">
        <v>183</v>
      </c>
      <c r="BA19" s="55">
        <f t="shared" ref="BA19" si="46">F19-AZ19-AW19</f>
        <v>57</v>
      </c>
      <c r="BB19" s="57">
        <f t="shared" ref="BB19" si="47">IF($F19="","",((AW19+AX19+AY19+AZ19)/$F19))</f>
        <v>0.76348547717842319</v>
      </c>
      <c r="BC19" s="57">
        <f t="shared" ref="BC19" si="48">IF($F19="","",(AZ19/$F19))</f>
        <v>0.75933609958506221</v>
      </c>
    </row>
    <row r="20" spans="2:55">
      <c r="B20" s="55" t="s">
        <v>21</v>
      </c>
      <c r="C20" s="56">
        <v>196</v>
      </c>
      <c r="D20" s="56">
        <v>1</v>
      </c>
      <c r="E20" s="56"/>
      <c r="F20" s="56">
        <f t="shared" si="31"/>
        <v>195</v>
      </c>
      <c r="G20" s="55">
        <v>166</v>
      </c>
      <c r="H20" s="55"/>
      <c r="I20" s="55">
        <v>9</v>
      </c>
      <c r="J20" s="55">
        <v>0</v>
      </c>
      <c r="K20" s="55">
        <f t="shared" ref="K20:K26" si="49">F20-I20-G20-J20</f>
        <v>20</v>
      </c>
      <c r="L20" s="57">
        <f t="shared" si="32"/>
        <v>0.89743589743589747</v>
      </c>
      <c r="M20" s="57">
        <f t="shared" si="33"/>
        <v>0</v>
      </c>
      <c r="N20" s="55">
        <v>133</v>
      </c>
      <c r="O20" s="55"/>
      <c r="P20" s="55">
        <v>4</v>
      </c>
      <c r="Q20" s="55">
        <v>20</v>
      </c>
      <c r="R20" s="55">
        <f t="shared" si="34"/>
        <v>38</v>
      </c>
      <c r="S20" s="58">
        <f t="shared" si="35"/>
        <v>0.80512820512820515</v>
      </c>
      <c r="T20" s="57">
        <f t="shared" si="36"/>
        <v>0.10256410256410256</v>
      </c>
      <c r="U20" s="55">
        <v>54</v>
      </c>
      <c r="V20" s="55"/>
      <c r="W20" s="55">
        <v>2</v>
      </c>
      <c r="X20" s="55">
        <v>101</v>
      </c>
      <c r="Y20" s="55">
        <f t="shared" si="37"/>
        <v>38</v>
      </c>
      <c r="Z20" s="57">
        <f t="shared" si="38"/>
        <v>0.80512820512820515</v>
      </c>
      <c r="AA20" s="57">
        <f t="shared" si="39"/>
        <v>0.517948717948718</v>
      </c>
      <c r="AB20" s="55">
        <v>14</v>
      </c>
      <c r="AC20" s="55"/>
      <c r="AD20" s="55">
        <v>1</v>
      </c>
      <c r="AE20" s="55">
        <v>139</v>
      </c>
      <c r="AF20" s="55">
        <f t="shared" si="40"/>
        <v>41</v>
      </c>
      <c r="AG20" s="58">
        <f t="shared" si="41"/>
        <v>0.78974358974358971</v>
      </c>
      <c r="AH20" s="57">
        <f t="shared" si="42"/>
        <v>0.71282051282051284</v>
      </c>
      <c r="AI20" s="55">
        <v>3</v>
      </c>
      <c r="AJ20" s="55"/>
      <c r="AK20" s="55">
        <v>0</v>
      </c>
      <c r="AL20" s="55">
        <v>151</v>
      </c>
      <c r="AM20" s="55">
        <f t="shared" ref="AM20:AM21" si="50">F20-AL20-AK20-AI20</f>
        <v>41</v>
      </c>
      <c r="AN20" s="57">
        <f t="shared" ref="AN20:AN21" si="51">IF($F20="","",((AI20+AJ20+AK20+AL20)/$F20))</f>
        <v>0.78974358974358971</v>
      </c>
      <c r="AO20" s="57">
        <f t="shared" ref="AO20:AO21" si="52">IF($F20="","",(AL20/$F20))</f>
        <v>0.77435897435897438</v>
      </c>
      <c r="AP20" s="55">
        <v>2</v>
      </c>
      <c r="AQ20" s="55"/>
      <c r="AR20" s="55">
        <v>0</v>
      </c>
      <c r="AS20" s="55">
        <v>152</v>
      </c>
      <c r="AT20" s="55">
        <f t="shared" si="43"/>
        <v>41</v>
      </c>
      <c r="AU20" s="58">
        <f t="shared" si="44"/>
        <v>0.78974358974358971</v>
      </c>
      <c r="AV20" s="57">
        <f t="shared" si="45"/>
        <v>0.77948717948717949</v>
      </c>
      <c r="AW20" s="55">
        <v>0</v>
      </c>
      <c r="AX20" s="55"/>
      <c r="AY20" s="55">
        <v>0</v>
      </c>
      <c r="AZ20" s="55">
        <v>154</v>
      </c>
      <c r="BA20" s="55">
        <f t="shared" ref="BA20" si="53">F20-AZ20-AW20</f>
        <v>41</v>
      </c>
      <c r="BB20" s="57">
        <f t="shared" ref="BB20" si="54">IF($F20="","",((AW20+AX20+AY20+AZ20)/$F20))</f>
        <v>0.78974358974358971</v>
      </c>
      <c r="BC20" s="57">
        <f t="shared" ref="BC20" si="55">IF($F20="","",(AZ20/$F20))</f>
        <v>0.78974358974358971</v>
      </c>
    </row>
    <row r="21" spans="2:55">
      <c r="B21" s="55" t="s">
        <v>22</v>
      </c>
      <c r="C21" s="56">
        <v>219</v>
      </c>
      <c r="D21" s="56"/>
      <c r="E21" s="56"/>
      <c r="F21" s="56">
        <f t="shared" si="31"/>
        <v>219</v>
      </c>
      <c r="G21" s="55">
        <v>191</v>
      </c>
      <c r="H21" s="55"/>
      <c r="I21" s="55">
        <v>7</v>
      </c>
      <c r="J21" s="55">
        <v>0</v>
      </c>
      <c r="K21" s="55">
        <f t="shared" si="49"/>
        <v>21</v>
      </c>
      <c r="L21" s="58">
        <f t="shared" si="32"/>
        <v>0.90410958904109584</v>
      </c>
      <c r="M21" s="57">
        <f t="shared" si="33"/>
        <v>0</v>
      </c>
      <c r="N21" s="55">
        <v>155</v>
      </c>
      <c r="O21" s="55"/>
      <c r="P21" s="55">
        <v>5</v>
      </c>
      <c r="Q21" s="55">
        <v>32</v>
      </c>
      <c r="R21" s="55">
        <f t="shared" si="34"/>
        <v>27</v>
      </c>
      <c r="S21" s="58">
        <f t="shared" si="35"/>
        <v>0.87671232876712324</v>
      </c>
      <c r="T21" s="57">
        <f t="shared" si="36"/>
        <v>0.14611872146118721</v>
      </c>
      <c r="U21" s="55">
        <v>76</v>
      </c>
      <c r="V21" s="55"/>
      <c r="W21" s="55">
        <v>1</v>
      </c>
      <c r="X21" s="55">
        <v>106</v>
      </c>
      <c r="Y21" s="55">
        <f t="shared" si="37"/>
        <v>36</v>
      </c>
      <c r="Z21" s="58">
        <f t="shared" si="38"/>
        <v>0.83561643835616439</v>
      </c>
      <c r="AA21" s="57">
        <f t="shared" si="39"/>
        <v>0.48401826484018262</v>
      </c>
      <c r="AB21" s="55">
        <v>26</v>
      </c>
      <c r="AC21" s="55"/>
      <c r="AD21" s="55">
        <v>2</v>
      </c>
      <c r="AE21" s="55">
        <v>151</v>
      </c>
      <c r="AF21" s="55">
        <f t="shared" si="40"/>
        <v>40</v>
      </c>
      <c r="AG21" s="58">
        <f t="shared" si="41"/>
        <v>0.81735159817351599</v>
      </c>
      <c r="AH21" s="57">
        <f t="shared" si="42"/>
        <v>0.68949771689497719</v>
      </c>
      <c r="AI21" s="55">
        <v>7</v>
      </c>
      <c r="AJ21" s="55"/>
      <c r="AK21" s="55">
        <v>1</v>
      </c>
      <c r="AL21" s="55">
        <v>173</v>
      </c>
      <c r="AM21" s="55">
        <f t="shared" si="50"/>
        <v>38</v>
      </c>
      <c r="AN21" s="57">
        <f t="shared" si="51"/>
        <v>0.82648401826484019</v>
      </c>
      <c r="AO21" s="57">
        <f t="shared" si="52"/>
        <v>0.78995433789954339</v>
      </c>
      <c r="AP21" s="55">
        <v>6</v>
      </c>
      <c r="AQ21" s="55"/>
      <c r="AR21" s="55">
        <v>0</v>
      </c>
      <c r="AS21" s="55">
        <v>175</v>
      </c>
      <c r="AT21" s="55">
        <f t="shared" ref="AT21" si="56">F21-AS21-AR21-AP21</f>
        <v>38</v>
      </c>
      <c r="AU21" s="58">
        <f t="shared" ref="AU21" si="57">IF($F21="","",((AP21+AQ21+AR21+AS21)/$F21))</f>
        <v>0.82648401826484019</v>
      </c>
      <c r="AV21" s="57">
        <f t="shared" ref="AV21" si="58">IF($F21="","",(AS21/$F21))</f>
        <v>0.79908675799086759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56">
        <v>181</v>
      </c>
      <c r="D22" s="56"/>
      <c r="E22" s="56"/>
      <c r="F22" s="56">
        <f t="shared" si="31"/>
        <v>181</v>
      </c>
      <c r="G22" s="55">
        <v>158</v>
      </c>
      <c r="H22" s="55"/>
      <c r="I22" s="55">
        <v>7</v>
      </c>
      <c r="J22" s="55">
        <v>0</v>
      </c>
      <c r="K22" s="55">
        <f t="shared" si="49"/>
        <v>16</v>
      </c>
      <c r="L22" s="57">
        <f t="shared" si="32"/>
        <v>0.91160220994475138</v>
      </c>
      <c r="M22" s="57">
        <f t="shared" si="33"/>
        <v>0</v>
      </c>
      <c r="N22" s="55">
        <v>131</v>
      </c>
      <c r="O22" s="55"/>
      <c r="P22" s="55">
        <v>5</v>
      </c>
      <c r="Q22" s="55">
        <v>18</v>
      </c>
      <c r="R22" s="55">
        <f t="shared" si="34"/>
        <v>27</v>
      </c>
      <c r="S22" s="58">
        <f t="shared" si="35"/>
        <v>0.850828729281768</v>
      </c>
      <c r="T22" s="57">
        <f t="shared" si="36"/>
        <v>9.9447513812154692E-2</v>
      </c>
      <c r="U22" s="55">
        <v>63</v>
      </c>
      <c r="V22" s="55"/>
      <c r="W22" s="55">
        <v>2</v>
      </c>
      <c r="X22" s="55">
        <v>83</v>
      </c>
      <c r="Y22" s="55">
        <f t="shared" si="37"/>
        <v>33</v>
      </c>
      <c r="Z22" s="58">
        <f t="shared" si="38"/>
        <v>0.81767955801104975</v>
      </c>
      <c r="AA22" s="57">
        <f t="shared" si="39"/>
        <v>0.4585635359116022</v>
      </c>
      <c r="AB22" s="55">
        <v>15</v>
      </c>
      <c r="AC22" s="55"/>
      <c r="AD22" s="55">
        <v>2</v>
      </c>
      <c r="AE22" s="55">
        <v>129</v>
      </c>
      <c r="AF22" s="55">
        <f t="shared" si="40"/>
        <v>35</v>
      </c>
      <c r="AG22" s="58">
        <f t="shared" si="41"/>
        <v>0.8066298342541437</v>
      </c>
      <c r="AH22" s="57">
        <f t="shared" si="42"/>
        <v>0.71270718232044195</v>
      </c>
      <c r="AI22" s="55">
        <v>3</v>
      </c>
      <c r="AJ22" s="55"/>
      <c r="AK22" s="55">
        <v>2</v>
      </c>
      <c r="AL22" s="55">
        <v>139</v>
      </c>
      <c r="AM22" s="55">
        <f t="shared" ref="AM22" si="59">F22-AL22-AK22-AI22</f>
        <v>37</v>
      </c>
      <c r="AN22" s="57">
        <f t="shared" ref="AN22" si="60">IF($F22="","",((AI22+AJ22+AK22+AL22)/$F22))</f>
        <v>0.79558011049723754</v>
      </c>
      <c r="AO22" s="57">
        <f t="shared" ref="AO22" si="61">IF($F22="","",(AL22/$F22))</f>
        <v>0.76795580110497241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56">
        <v>140</v>
      </c>
      <c r="D23" s="56"/>
      <c r="E23" s="56"/>
      <c r="F23" s="56">
        <f t="shared" si="31"/>
        <v>140</v>
      </c>
      <c r="G23" s="55">
        <v>121</v>
      </c>
      <c r="H23" s="55"/>
      <c r="I23" s="55">
        <v>5</v>
      </c>
      <c r="J23" s="55">
        <v>0</v>
      </c>
      <c r="K23" s="55">
        <f t="shared" si="49"/>
        <v>14</v>
      </c>
      <c r="L23" s="57">
        <f t="shared" si="32"/>
        <v>0.9</v>
      </c>
      <c r="M23" s="57">
        <f t="shared" si="33"/>
        <v>0</v>
      </c>
      <c r="N23" s="55">
        <v>103</v>
      </c>
      <c r="O23" s="55"/>
      <c r="P23" s="55">
        <v>2</v>
      </c>
      <c r="Q23" s="55">
        <v>15</v>
      </c>
      <c r="R23" s="55">
        <f t="shared" si="34"/>
        <v>20</v>
      </c>
      <c r="S23" s="58">
        <f t="shared" si="35"/>
        <v>0.8571428571428571</v>
      </c>
      <c r="T23" s="57">
        <f t="shared" si="36"/>
        <v>0.10714285714285714</v>
      </c>
      <c r="U23" s="55">
        <v>49</v>
      </c>
      <c r="V23" s="55"/>
      <c r="W23" s="55">
        <v>1</v>
      </c>
      <c r="X23" s="55">
        <v>68</v>
      </c>
      <c r="Y23" s="55">
        <f t="shared" si="37"/>
        <v>22</v>
      </c>
      <c r="Z23" s="58">
        <f t="shared" si="38"/>
        <v>0.84285714285714286</v>
      </c>
      <c r="AA23" s="57">
        <f t="shared" si="39"/>
        <v>0.48571428571428571</v>
      </c>
      <c r="AB23" s="55">
        <v>20</v>
      </c>
      <c r="AC23" s="55"/>
      <c r="AD23" s="55">
        <v>0</v>
      </c>
      <c r="AE23" s="55">
        <v>98</v>
      </c>
      <c r="AF23" s="55">
        <f t="shared" si="40"/>
        <v>22</v>
      </c>
      <c r="AG23" s="58">
        <f t="shared" si="41"/>
        <v>0.84285714285714286</v>
      </c>
      <c r="AH23" s="57">
        <f t="shared" si="42"/>
        <v>0.7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56">
        <v>129</v>
      </c>
      <c r="D24" s="56">
        <v>1</v>
      </c>
      <c r="E24" s="56"/>
      <c r="F24" s="56">
        <f t="shared" si="31"/>
        <v>128</v>
      </c>
      <c r="G24" s="55">
        <v>109</v>
      </c>
      <c r="H24" s="55"/>
      <c r="I24" s="55">
        <v>4</v>
      </c>
      <c r="J24" s="55">
        <v>0</v>
      </c>
      <c r="K24" s="55">
        <f t="shared" si="49"/>
        <v>15</v>
      </c>
      <c r="L24" s="57">
        <f t="shared" si="32"/>
        <v>0.8828125</v>
      </c>
      <c r="M24" s="57">
        <f t="shared" si="33"/>
        <v>0</v>
      </c>
      <c r="N24" s="55">
        <v>90</v>
      </c>
      <c r="O24" s="55"/>
      <c r="P24" s="55">
        <v>1</v>
      </c>
      <c r="Q24" s="55">
        <v>14</v>
      </c>
      <c r="R24" s="55">
        <f t="shared" si="34"/>
        <v>23</v>
      </c>
      <c r="S24" s="58">
        <f t="shared" si="35"/>
        <v>0.8203125</v>
      </c>
      <c r="T24" s="57">
        <f t="shared" si="36"/>
        <v>0.109375</v>
      </c>
      <c r="U24" s="55">
        <v>45</v>
      </c>
      <c r="V24" s="55"/>
      <c r="W24" s="55">
        <v>2</v>
      </c>
      <c r="X24" s="55">
        <v>58</v>
      </c>
      <c r="Y24" s="55">
        <f t="shared" si="37"/>
        <v>23</v>
      </c>
      <c r="Z24" s="58">
        <f t="shared" si="38"/>
        <v>0.8203125</v>
      </c>
      <c r="AA24" s="57">
        <f t="shared" si="39"/>
        <v>0.453125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56">
        <v>111</v>
      </c>
      <c r="D25" s="56">
        <v>1</v>
      </c>
      <c r="E25" s="56"/>
      <c r="F25" s="56">
        <f t="shared" si="31"/>
        <v>110</v>
      </c>
      <c r="G25" s="55">
        <v>95</v>
      </c>
      <c r="H25" s="55"/>
      <c r="I25" s="55">
        <v>3</v>
      </c>
      <c r="J25" s="55">
        <v>0</v>
      </c>
      <c r="K25" s="55">
        <f t="shared" si="49"/>
        <v>12</v>
      </c>
      <c r="L25" s="57">
        <f t="shared" si="32"/>
        <v>0.89090909090909087</v>
      </c>
      <c r="M25" s="57">
        <f t="shared" si="33"/>
        <v>0</v>
      </c>
      <c r="N25" s="55">
        <v>76</v>
      </c>
      <c r="O25" s="55"/>
      <c r="P25" s="55">
        <v>1</v>
      </c>
      <c r="Q25" s="55">
        <v>14</v>
      </c>
      <c r="R25" s="55">
        <f t="shared" si="34"/>
        <v>19</v>
      </c>
      <c r="S25" s="58">
        <f t="shared" si="35"/>
        <v>0.82727272727272727</v>
      </c>
      <c r="T25" s="57">
        <f t="shared" si="36"/>
        <v>0.12727272727272726</v>
      </c>
      <c r="U25" s="55"/>
      <c r="V25" s="55"/>
      <c r="W25" s="55"/>
      <c r="X25" s="55"/>
      <c r="Y25" s="55"/>
      <c r="Z25" s="58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56">
        <v>131</v>
      </c>
      <c r="D26" s="56"/>
      <c r="E26" s="56"/>
      <c r="F26" s="56">
        <f t="shared" si="31"/>
        <v>131</v>
      </c>
      <c r="G26" s="55">
        <v>116</v>
      </c>
      <c r="H26" s="55"/>
      <c r="I26" s="55">
        <v>3</v>
      </c>
      <c r="J26" s="55">
        <v>0</v>
      </c>
      <c r="K26" s="55">
        <f t="shared" si="49"/>
        <v>12</v>
      </c>
      <c r="L26" s="57">
        <f t="shared" si="32"/>
        <v>0.90839694656488545</v>
      </c>
      <c r="M26" s="57">
        <f t="shared" si="33"/>
        <v>0</v>
      </c>
      <c r="N26" s="55"/>
      <c r="O26" s="55"/>
      <c r="P26" s="55"/>
      <c r="Q26" s="55"/>
      <c r="R26" s="55"/>
      <c r="S26" s="58"/>
      <c r="T26" s="57"/>
      <c r="U26" s="55"/>
      <c r="V26" s="55"/>
      <c r="W26" s="55"/>
      <c r="X26" s="55"/>
      <c r="Y26" s="55"/>
      <c r="Z26" s="57"/>
      <c r="AA26" s="57"/>
      <c r="AB26" s="55"/>
      <c r="AC26" s="55"/>
      <c r="AD26" s="55"/>
      <c r="AE26" s="55"/>
      <c r="AF26" s="55"/>
      <c r="AG26" s="58"/>
      <c r="AH26" s="57"/>
      <c r="AI26" s="55"/>
      <c r="AJ26" s="55"/>
      <c r="AK26" s="55"/>
      <c r="AL26" s="55"/>
      <c r="AM26" s="55"/>
      <c r="AN26" s="57"/>
      <c r="AO26" s="57"/>
      <c r="AP26" s="55"/>
      <c r="AQ26" s="55"/>
      <c r="AR26" s="55"/>
      <c r="AS26" s="55"/>
      <c r="AT26" s="55"/>
      <c r="AU26" s="58"/>
      <c r="AV26" s="57"/>
      <c r="AW26" s="55"/>
      <c r="AX26" s="55"/>
      <c r="AY26" s="55"/>
      <c r="AZ26" s="55"/>
      <c r="BA26" s="55"/>
      <c r="BB26" s="57"/>
      <c r="BC26" s="57"/>
    </row>
    <row r="27" spans="2:55">
      <c r="B27" s="55" t="s">
        <v>28</v>
      </c>
      <c r="C27" s="56">
        <v>157</v>
      </c>
      <c r="D27" s="56"/>
      <c r="E27" s="56"/>
      <c r="F27" s="56">
        <f t="shared" si="31"/>
        <v>157</v>
      </c>
      <c r="G27" s="55"/>
      <c r="H27" s="55"/>
      <c r="I27" s="55"/>
      <c r="J27" s="55"/>
      <c r="K27" s="55"/>
      <c r="L27" s="57"/>
      <c r="M27" s="57"/>
      <c r="N27" s="55"/>
      <c r="O27" s="55"/>
      <c r="P27" s="55"/>
      <c r="Q27" s="55"/>
      <c r="R27" s="55"/>
      <c r="S27" s="58"/>
      <c r="T27" s="57"/>
      <c r="U27" s="55"/>
      <c r="V27" s="55"/>
      <c r="W27" s="55"/>
      <c r="X27" s="55"/>
      <c r="Y27" s="55"/>
      <c r="Z27" s="57"/>
      <c r="AA27" s="57"/>
      <c r="AB27" s="55"/>
      <c r="AC27" s="55"/>
      <c r="AD27" s="55"/>
      <c r="AE27" s="55"/>
      <c r="AF27" s="55"/>
      <c r="AG27" s="58"/>
      <c r="AH27" s="57"/>
      <c r="AI27" s="55"/>
      <c r="AJ27" s="55"/>
      <c r="AK27" s="55"/>
      <c r="AL27" s="55"/>
      <c r="AM27" s="55"/>
      <c r="AN27" s="57"/>
      <c r="AO27" s="57"/>
      <c r="AP27" s="55"/>
      <c r="AQ27" s="55"/>
      <c r="AR27" s="55"/>
      <c r="AS27" s="55"/>
      <c r="AT27" s="55"/>
      <c r="AU27" s="58"/>
      <c r="AV27" s="57"/>
      <c r="AW27" s="55"/>
      <c r="AX27" s="55"/>
      <c r="AY27" s="55"/>
      <c r="AZ27" s="55"/>
      <c r="BA27" s="55"/>
      <c r="BB27" s="57"/>
      <c r="BC27" s="57"/>
    </row>
    <row r="31" spans="2:55">
      <c r="B31" s="25" t="str">
        <f>"Graduate  Retention - "&amp;$A$1</f>
        <v>Graduate  Retention - All Students</v>
      </c>
    </row>
    <row r="32" spans="2:55">
      <c r="B32" s="84" t="s">
        <v>1</v>
      </c>
      <c r="C32" s="84" t="s">
        <v>2</v>
      </c>
      <c r="D32" s="84" t="s">
        <v>3</v>
      </c>
      <c r="E32" s="84" t="s">
        <v>4</v>
      </c>
      <c r="F32" s="86" t="s">
        <v>5</v>
      </c>
      <c r="G32" s="82" t="s">
        <v>6</v>
      </c>
      <c r="H32" s="83"/>
      <c r="I32" s="83"/>
      <c r="J32" s="83"/>
      <c r="K32" s="83"/>
      <c r="L32" s="83"/>
      <c r="M32" s="102"/>
      <c r="N32" s="82" t="s">
        <v>7</v>
      </c>
      <c r="O32" s="83"/>
      <c r="P32" s="83"/>
      <c r="Q32" s="83"/>
      <c r="R32" s="83"/>
      <c r="S32" s="83"/>
      <c r="T32" s="102"/>
      <c r="U32" s="82" t="s">
        <v>8</v>
      </c>
      <c r="V32" s="83"/>
      <c r="W32" s="83"/>
      <c r="X32" s="83"/>
      <c r="Y32" s="83"/>
      <c r="Z32" s="83"/>
      <c r="AA32" s="102"/>
      <c r="AB32" s="82" t="s">
        <v>9</v>
      </c>
      <c r="AC32" s="83"/>
      <c r="AD32" s="83"/>
      <c r="AE32" s="83"/>
      <c r="AF32" s="83"/>
      <c r="AG32" s="83"/>
      <c r="AH32" s="102"/>
      <c r="AI32" s="82" t="s">
        <v>10</v>
      </c>
      <c r="AJ32" s="83"/>
      <c r="AK32" s="83"/>
      <c r="AL32" s="83"/>
      <c r="AM32" s="83"/>
      <c r="AN32" s="83"/>
      <c r="AO32" s="102"/>
      <c r="AP32" s="82" t="s">
        <v>11</v>
      </c>
      <c r="AQ32" s="83"/>
      <c r="AR32" s="83"/>
      <c r="AS32" s="83"/>
      <c r="AT32" s="83"/>
      <c r="AU32" s="83"/>
      <c r="AV32" s="102"/>
      <c r="AW32" s="82" t="s">
        <v>12</v>
      </c>
      <c r="AX32" s="83"/>
      <c r="AY32" s="83"/>
      <c r="AZ32" s="83"/>
      <c r="BA32" s="83"/>
      <c r="BB32" s="83"/>
      <c r="BC32" s="102"/>
    </row>
    <row r="33" spans="2:55" ht="107.25">
      <c r="B33" s="85"/>
      <c r="C33" s="85"/>
      <c r="D33" s="85"/>
      <c r="E33" s="85"/>
      <c r="F33" s="87"/>
      <c r="G33" s="80" t="s">
        <v>13</v>
      </c>
      <c r="H33" s="80" t="s">
        <v>14</v>
      </c>
      <c r="I33" s="80" t="s">
        <v>15</v>
      </c>
      <c r="J33" s="80" t="s">
        <v>16</v>
      </c>
      <c r="K33" s="80" t="s">
        <v>17</v>
      </c>
      <c r="L33" s="80" t="s">
        <v>18</v>
      </c>
      <c r="M33" s="80" t="s">
        <v>19</v>
      </c>
      <c r="N33" s="80" t="s">
        <v>13</v>
      </c>
      <c r="O33" s="80" t="s">
        <v>14</v>
      </c>
      <c r="P33" s="80" t="s">
        <v>15</v>
      </c>
      <c r="Q33" s="80" t="s">
        <v>16</v>
      </c>
      <c r="R33" s="80" t="s">
        <v>17</v>
      </c>
      <c r="S33" s="80" t="s">
        <v>18</v>
      </c>
      <c r="T33" s="80" t="s">
        <v>19</v>
      </c>
      <c r="U33" s="80" t="s">
        <v>13</v>
      </c>
      <c r="V33" s="80" t="s">
        <v>14</v>
      </c>
      <c r="W33" s="80" t="s">
        <v>15</v>
      </c>
      <c r="X33" s="80" t="s">
        <v>16</v>
      </c>
      <c r="Y33" s="80" t="s">
        <v>17</v>
      </c>
      <c r="Z33" s="80" t="s">
        <v>18</v>
      </c>
      <c r="AA33" s="80" t="s">
        <v>19</v>
      </c>
      <c r="AB33" s="80" t="s">
        <v>13</v>
      </c>
      <c r="AC33" s="80" t="s">
        <v>14</v>
      </c>
      <c r="AD33" s="80" t="s">
        <v>15</v>
      </c>
      <c r="AE33" s="80" t="s">
        <v>16</v>
      </c>
      <c r="AF33" s="80" t="s">
        <v>17</v>
      </c>
      <c r="AG33" s="80" t="s">
        <v>18</v>
      </c>
      <c r="AH33" s="80" t="s">
        <v>19</v>
      </c>
      <c r="AI33" s="80" t="s">
        <v>13</v>
      </c>
      <c r="AJ33" s="80" t="s">
        <v>14</v>
      </c>
      <c r="AK33" s="80" t="s">
        <v>15</v>
      </c>
      <c r="AL33" s="80" t="s">
        <v>16</v>
      </c>
      <c r="AM33" s="80" t="s">
        <v>17</v>
      </c>
      <c r="AN33" s="80" t="s">
        <v>18</v>
      </c>
      <c r="AO33" s="80" t="s">
        <v>19</v>
      </c>
      <c r="AP33" s="80" t="s">
        <v>13</v>
      </c>
      <c r="AQ33" s="80" t="s">
        <v>14</v>
      </c>
      <c r="AR33" s="80" t="s">
        <v>15</v>
      </c>
      <c r="AS33" s="80" t="s">
        <v>16</v>
      </c>
      <c r="AT33" s="80" t="s">
        <v>17</v>
      </c>
      <c r="AU33" s="80" t="s">
        <v>18</v>
      </c>
      <c r="AV33" s="80" t="s">
        <v>19</v>
      </c>
      <c r="AW33" s="80" t="s">
        <v>13</v>
      </c>
      <c r="AX33" s="80" t="s">
        <v>14</v>
      </c>
      <c r="AY33" s="80" t="s">
        <v>15</v>
      </c>
      <c r="AZ33" s="80" t="s">
        <v>16</v>
      </c>
      <c r="BA33" s="80" t="s">
        <v>17</v>
      </c>
      <c r="BB33" s="80" t="s">
        <v>18</v>
      </c>
      <c r="BC33" s="80" t="s">
        <v>19</v>
      </c>
    </row>
    <row r="34" spans="2:55">
      <c r="B34" s="55" t="s">
        <v>20</v>
      </c>
      <c r="C34" s="56">
        <v>1652</v>
      </c>
      <c r="D34" s="56">
        <v>0</v>
      </c>
      <c r="E34" s="56">
        <v>1</v>
      </c>
      <c r="F34" s="56">
        <f>C34-D34-E34</f>
        <v>1651</v>
      </c>
      <c r="G34" s="55">
        <v>1145</v>
      </c>
      <c r="H34" s="55">
        <v>0</v>
      </c>
      <c r="I34" s="55">
        <v>13</v>
      </c>
      <c r="J34" s="55">
        <v>250</v>
      </c>
      <c r="K34" s="55">
        <f>$F34-(G34+I34+J34)</f>
        <v>243</v>
      </c>
      <c r="L34" s="57">
        <f t="shared" ref="L34" si="62">IF($F34="","",((G34+H34+I34+J34)/$F34))</f>
        <v>0.85281647486371892</v>
      </c>
      <c r="M34" s="57">
        <f t="shared" ref="M34" si="63">IF($F34="","",(J34/$F34))</f>
        <v>0.15142337976983647</v>
      </c>
      <c r="N34" s="55">
        <v>358</v>
      </c>
      <c r="O34" s="55">
        <v>0</v>
      </c>
      <c r="P34" s="55">
        <v>12</v>
      </c>
      <c r="Q34" s="55">
        <v>989</v>
      </c>
      <c r="R34" s="55">
        <f t="shared" ref="R34" si="64">$F34-(N34+P34+Q34)</f>
        <v>292</v>
      </c>
      <c r="S34" s="58">
        <f t="shared" ref="S34" si="65">IF($F34="","",((N34+O34+P34+Q34)/$F34))</f>
        <v>0.82313749242883105</v>
      </c>
      <c r="T34" s="57">
        <f t="shared" ref="T34" si="66">IF($F34="","",(Q34/$F34))</f>
        <v>0.5990308903694731</v>
      </c>
      <c r="U34" s="55">
        <v>78</v>
      </c>
      <c r="V34" s="55">
        <v>0</v>
      </c>
      <c r="W34" s="55">
        <v>7</v>
      </c>
      <c r="X34" s="55">
        <v>1265</v>
      </c>
      <c r="Y34" s="55">
        <f t="shared" ref="Y34" si="67">$F34-(U34+W34+X34)</f>
        <v>301</v>
      </c>
      <c r="Z34" s="57">
        <f t="shared" ref="Z34" si="68">IF($F34="","",((U34+V34+W34+X34)/$F34))</f>
        <v>0.81768625075711687</v>
      </c>
      <c r="AA34" s="57">
        <f t="shared" ref="AA34" si="69">IF($F34="","",(X34/$F34))</f>
        <v>0.76620230163537251</v>
      </c>
      <c r="AB34" s="55">
        <v>36</v>
      </c>
      <c r="AC34" s="55">
        <v>0</v>
      </c>
      <c r="AD34" s="55">
        <v>5</v>
      </c>
      <c r="AE34" s="55">
        <v>1309</v>
      </c>
      <c r="AF34" s="55">
        <f t="shared" ref="AF34" si="70">$F34-(AB34+AD34+AE34)</f>
        <v>301</v>
      </c>
      <c r="AG34" s="58">
        <f t="shared" ref="AG34" si="71">IF($F34="","",((AB34+AC34+AD34+AE34)/$F34))</f>
        <v>0.81768625075711687</v>
      </c>
      <c r="AH34" s="57">
        <f t="shared" ref="AH34" si="72">IF($F34="","",(AE34/$F34))</f>
        <v>0.79285281647486372</v>
      </c>
      <c r="AI34" s="55">
        <v>24</v>
      </c>
      <c r="AJ34" s="55">
        <v>0</v>
      </c>
      <c r="AK34" s="55">
        <v>0</v>
      </c>
      <c r="AL34" s="55">
        <v>1324</v>
      </c>
      <c r="AM34" s="55">
        <f t="shared" ref="AM34" si="73">$F34-(AI34+AK34+AL34)</f>
        <v>303</v>
      </c>
      <c r="AN34" s="57">
        <f t="shared" ref="AN34" si="74">IF($F34="","",((AI34+AJ34+AK34+AL34)/$F34))</f>
        <v>0.81647486371895817</v>
      </c>
      <c r="AO34" s="57">
        <f t="shared" ref="AO34" si="75">IF($F34="","",(AL34/$F34))</f>
        <v>0.80193821926105391</v>
      </c>
      <c r="AP34" s="55">
        <v>13</v>
      </c>
      <c r="AQ34" s="55">
        <v>0</v>
      </c>
      <c r="AR34" s="55">
        <v>2</v>
      </c>
      <c r="AS34" s="55">
        <v>1333</v>
      </c>
      <c r="AT34" s="55">
        <f t="shared" ref="AT34" si="76">$F34-(AP34+AR34+AS34)</f>
        <v>303</v>
      </c>
      <c r="AU34" s="58">
        <f t="shared" ref="AU34" si="77">IF($F34="","",((AP34+AQ34+AR34+AS34)/$F34))</f>
        <v>0.81647486371895817</v>
      </c>
      <c r="AV34" s="57">
        <f t="shared" ref="AV34" si="78">IF($F34="","",(AS34/$F34))</f>
        <v>0.80738946093276798</v>
      </c>
      <c r="AW34" s="55">
        <v>8</v>
      </c>
      <c r="AX34" s="55">
        <v>0</v>
      </c>
      <c r="AY34" s="55">
        <v>3</v>
      </c>
      <c r="AZ34" s="55">
        <v>1337</v>
      </c>
      <c r="BA34" s="55">
        <f t="shared" ref="BA34" si="79">$F34-(AW34+AY34+AZ34)</f>
        <v>303</v>
      </c>
      <c r="BB34" s="57">
        <f t="shared" ref="BB34" si="80">IF($F34="","",((AW34+AX34+AY34+AZ34)/$F34))</f>
        <v>0.81647486371895817</v>
      </c>
      <c r="BC34" s="57">
        <f>IF($F34="","",(AZ34/$F34))</f>
        <v>0.80981223500908539</v>
      </c>
    </row>
    <row r="35" spans="2:55">
      <c r="B35" s="55" t="s">
        <v>21</v>
      </c>
      <c r="C35" s="56">
        <v>1233</v>
      </c>
      <c r="D35" s="56">
        <v>0</v>
      </c>
      <c r="E35" s="56">
        <v>2</v>
      </c>
      <c r="F35" s="56">
        <f t="shared" ref="F35:F41" si="81">C35-D35-E35</f>
        <v>1231</v>
      </c>
      <c r="G35" s="55">
        <v>831</v>
      </c>
      <c r="H35" s="55">
        <v>0</v>
      </c>
      <c r="I35" s="55">
        <v>12</v>
      </c>
      <c r="J35" s="55">
        <v>209</v>
      </c>
      <c r="K35" s="55">
        <f t="shared" ref="K35:K40" si="82">$F35-(G35+I35+J35)</f>
        <v>179</v>
      </c>
      <c r="L35" s="57">
        <f t="shared" ref="L35:L40" si="83">IF($F35="","",((G35+H35+I35+J35)/$F35))</f>
        <v>0.85458976441917145</v>
      </c>
      <c r="M35" s="57">
        <f t="shared" ref="M35:M40" si="84">IF($F35="","",(J35/$F35))</f>
        <v>0.16978066612510154</v>
      </c>
      <c r="N35" s="55">
        <v>297</v>
      </c>
      <c r="O35" s="55">
        <v>0</v>
      </c>
      <c r="P35" s="55">
        <v>9</v>
      </c>
      <c r="Q35" s="55">
        <v>710</v>
      </c>
      <c r="R35" s="55">
        <f t="shared" ref="R35:R39" si="85">$F35-(N35+P35+Q35)</f>
        <v>215</v>
      </c>
      <c r="S35" s="58">
        <f t="shared" ref="S35:S38" si="86">IF($F35="","",((N35+O35+P35+Q35)/$F35))</f>
        <v>0.8253452477660439</v>
      </c>
      <c r="T35" s="57">
        <f t="shared" ref="T35:T39" si="87">IF($F35="","",(Q35/$F35))</f>
        <v>0.57676685621445978</v>
      </c>
      <c r="U35" s="55">
        <v>63</v>
      </c>
      <c r="V35" s="55">
        <v>0</v>
      </c>
      <c r="W35" s="55">
        <v>2</v>
      </c>
      <c r="X35" s="55">
        <v>940</v>
      </c>
      <c r="Y35" s="55">
        <f t="shared" ref="Y35:Y38" si="88">$F35-(U35+W35+X35)</f>
        <v>226</v>
      </c>
      <c r="Z35" s="57">
        <f t="shared" ref="Z35:Z38" si="89">IF($F35="","",((U35+V35+W35+X35)/$F35))</f>
        <v>0.81640942323314381</v>
      </c>
      <c r="AA35" s="57">
        <f t="shared" ref="AA35:AA38" si="90">IF($F35="","",(X35/$F35))</f>
        <v>0.76360682372055244</v>
      </c>
      <c r="AB35" s="55">
        <v>32</v>
      </c>
      <c r="AC35" s="55">
        <v>0</v>
      </c>
      <c r="AD35" s="55">
        <v>5</v>
      </c>
      <c r="AE35" s="55">
        <v>965</v>
      </c>
      <c r="AF35" s="55">
        <f t="shared" ref="AF35:AF37" si="91">$F35-(AB35+AD35+AE35)</f>
        <v>229</v>
      </c>
      <c r="AG35" s="58">
        <f t="shared" ref="AG35:AG37" si="92">IF($F35="","",((AB35+AC35+AD35+AE35)/$F35))</f>
        <v>0.81397238017871654</v>
      </c>
      <c r="AH35" s="57">
        <f t="shared" ref="AH35:AH37" si="93">IF($F35="","",(AE35/$F35))</f>
        <v>0.7839155158407799</v>
      </c>
      <c r="AI35" s="55">
        <v>21</v>
      </c>
      <c r="AJ35" s="55">
        <v>0</v>
      </c>
      <c r="AK35" s="55">
        <v>2</v>
      </c>
      <c r="AL35" s="55">
        <v>979</v>
      </c>
      <c r="AM35" s="55">
        <f t="shared" ref="AM35:AM36" si="94">$F35-(AI35+AK35+AL35)</f>
        <v>229</v>
      </c>
      <c r="AN35" s="57">
        <f t="shared" ref="AN35:AN36" si="95">IF($F35="","",((AI35+AJ35+AK35+AL35)/$F35))</f>
        <v>0.81397238017871654</v>
      </c>
      <c r="AO35" s="57">
        <f t="shared" ref="AO35:AO36" si="96">IF($F35="","",(AL35/$F35))</f>
        <v>0.79528838342810726</v>
      </c>
      <c r="AP35" s="55">
        <v>14</v>
      </c>
      <c r="AQ35" s="55">
        <v>0</v>
      </c>
      <c r="AR35" s="55">
        <v>3</v>
      </c>
      <c r="AS35" s="55">
        <v>985</v>
      </c>
      <c r="AT35" s="55">
        <f t="shared" ref="AT35" si="97">$F35-(AP35+AR35+AS35)</f>
        <v>229</v>
      </c>
      <c r="AU35" s="58">
        <f t="shared" ref="AU35" si="98">IF($F35="","",((AP35+AQ35+AR35+AS35)/$F35))</f>
        <v>0.81397238017871654</v>
      </c>
      <c r="AV35" s="57">
        <f t="shared" ref="AV35" si="99">IF($F35="","",(AS35/$F35))</f>
        <v>0.8001624695369618</v>
      </c>
      <c r="AW35" s="55"/>
      <c r="AX35" s="55"/>
      <c r="AY35" s="55"/>
      <c r="AZ35" s="55"/>
      <c r="BA35" s="55"/>
      <c r="BB35" s="57"/>
      <c r="BC35" s="57"/>
    </row>
    <row r="36" spans="2:55">
      <c r="B36" s="55" t="s">
        <v>22</v>
      </c>
      <c r="C36" s="56">
        <v>1062</v>
      </c>
      <c r="D36" s="56">
        <v>0</v>
      </c>
      <c r="E36" s="56">
        <v>1</v>
      </c>
      <c r="F36" s="56">
        <f t="shared" si="81"/>
        <v>1061</v>
      </c>
      <c r="G36" s="55">
        <v>740</v>
      </c>
      <c r="H36" s="55">
        <v>0</v>
      </c>
      <c r="I36" s="55">
        <v>6</v>
      </c>
      <c r="J36" s="55">
        <v>177</v>
      </c>
      <c r="K36" s="55">
        <f t="shared" si="82"/>
        <v>138</v>
      </c>
      <c r="L36" s="57">
        <f t="shared" si="83"/>
        <v>0.86993402450518376</v>
      </c>
      <c r="M36" s="57">
        <f t="shared" si="84"/>
        <v>0.16682375117813383</v>
      </c>
      <c r="N36" s="55">
        <v>302</v>
      </c>
      <c r="O36" s="55">
        <v>0</v>
      </c>
      <c r="P36" s="55">
        <v>10</v>
      </c>
      <c r="Q36" s="55">
        <v>572</v>
      </c>
      <c r="R36" s="55">
        <f t="shared" si="85"/>
        <v>177</v>
      </c>
      <c r="S36" s="58">
        <f t="shared" si="86"/>
        <v>0.83317624882186614</v>
      </c>
      <c r="T36" s="57">
        <f t="shared" si="87"/>
        <v>0.5391140433553252</v>
      </c>
      <c r="U36" s="55">
        <v>57</v>
      </c>
      <c r="V36" s="55">
        <v>0</v>
      </c>
      <c r="W36" s="55">
        <v>11</v>
      </c>
      <c r="X36" s="55">
        <v>811</v>
      </c>
      <c r="Y36" s="55">
        <f t="shared" si="88"/>
        <v>182</v>
      </c>
      <c r="Z36" s="57">
        <f t="shared" si="89"/>
        <v>0.82846371347785108</v>
      </c>
      <c r="AA36" s="57">
        <f t="shared" si="90"/>
        <v>0.76437323279924596</v>
      </c>
      <c r="AB36" s="55">
        <v>37</v>
      </c>
      <c r="AC36" s="55">
        <v>0</v>
      </c>
      <c r="AD36" s="55">
        <v>6</v>
      </c>
      <c r="AE36" s="55">
        <v>836</v>
      </c>
      <c r="AF36" s="55">
        <f t="shared" si="91"/>
        <v>182</v>
      </c>
      <c r="AG36" s="58">
        <f t="shared" si="92"/>
        <v>0.82846371347785108</v>
      </c>
      <c r="AH36" s="57">
        <f t="shared" si="93"/>
        <v>0.78793590951932135</v>
      </c>
      <c r="AI36" s="55">
        <v>24</v>
      </c>
      <c r="AJ36" s="55">
        <v>0</v>
      </c>
      <c r="AK36" s="55">
        <v>4</v>
      </c>
      <c r="AL36" s="55">
        <v>851</v>
      </c>
      <c r="AM36" s="55">
        <f t="shared" si="94"/>
        <v>182</v>
      </c>
      <c r="AN36" s="57">
        <f t="shared" si="95"/>
        <v>0.82846371347785108</v>
      </c>
      <c r="AO36" s="57">
        <f t="shared" si="96"/>
        <v>0.80207351555136663</v>
      </c>
      <c r="AP36" s="55"/>
      <c r="AQ36" s="55"/>
      <c r="AR36" s="55"/>
      <c r="AS36" s="55"/>
      <c r="AT36" s="55"/>
      <c r="AU36" s="58"/>
      <c r="AV36" s="57"/>
      <c r="AW36" s="55"/>
      <c r="AX36" s="55"/>
      <c r="AY36" s="55"/>
      <c r="AZ36" s="55"/>
      <c r="BA36" s="55"/>
      <c r="BB36" s="57"/>
      <c r="BC36" s="57"/>
    </row>
    <row r="37" spans="2:55">
      <c r="B37" s="55" t="s">
        <v>23</v>
      </c>
      <c r="C37" s="56">
        <v>1102</v>
      </c>
      <c r="D37" s="56">
        <v>0</v>
      </c>
      <c r="E37" s="56">
        <v>0</v>
      </c>
      <c r="F37" s="56">
        <f t="shared" si="81"/>
        <v>1102</v>
      </c>
      <c r="G37" s="55">
        <v>756</v>
      </c>
      <c r="H37" s="55">
        <v>0</v>
      </c>
      <c r="I37" s="55">
        <v>12</v>
      </c>
      <c r="J37" s="55">
        <v>197</v>
      </c>
      <c r="K37" s="55">
        <f t="shared" si="82"/>
        <v>137</v>
      </c>
      <c r="L37" s="57">
        <f t="shared" si="83"/>
        <v>0.87568058076225042</v>
      </c>
      <c r="M37" s="57">
        <f t="shared" si="84"/>
        <v>0.17876588021778583</v>
      </c>
      <c r="N37" s="55">
        <v>317</v>
      </c>
      <c r="O37" s="55">
        <v>0</v>
      </c>
      <c r="P37" s="55">
        <v>11</v>
      </c>
      <c r="Q37" s="55">
        <v>596</v>
      </c>
      <c r="R37" s="55">
        <f t="shared" si="85"/>
        <v>178</v>
      </c>
      <c r="S37" s="58">
        <f t="shared" si="86"/>
        <v>0.83847549909255903</v>
      </c>
      <c r="T37" s="57">
        <f t="shared" si="87"/>
        <v>0.54083484573502727</v>
      </c>
      <c r="U37" s="55">
        <v>85</v>
      </c>
      <c r="V37" s="55">
        <v>0</v>
      </c>
      <c r="W37" s="55">
        <v>7</v>
      </c>
      <c r="X37" s="55">
        <v>830</v>
      </c>
      <c r="Y37" s="55">
        <f t="shared" si="88"/>
        <v>180</v>
      </c>
      <c r="Z37" s="57">
        <f t="shared" si="89"/>
        <v>0.83666061705989114</v>
      </c>
      <c r="AA37" s="57">
        <f t="shared" si="90"/>
        <v>0.75317604355716883</v>
      </c>
      <c r="AB37" s="55">
        <v>47</v>
      </c>
      <c r="AC37" s="55">
        <v>0</v>
      </c>
      <c r="AD37" s="55">
        <v>1</v>
      </c>
      <c r="AE37" s="55">
        <v>873</v>
      </c>
      <c r="AF37" s="55">
        <f t="shared" si="91"/>
        <v>181</v>
      </c>
      <c r="AG37" s="58">
        <f t="shared" si="92"/>
        <v>0.83575317604355714</v>
      </c>
      <c r="AH37" s="57">
        <f t="shared" si="93"/>
        <v>0.7921960072595281</v>
      </c>
      <c r="AI37" s="55"/>
      <c r="AJ37" s="55"/>
      <c r="AK37" s="55"/>
      <c r="AL37" s="55"/>
      <c r="AM37" s="55"/>
      <c r="AN37" s="57"/>
      <c r="AO37" s="57"/>
      <c r="AP37" s="55"/>
      <c r="AQ37" s="55"/>
      <c r="AR37" s="55"/>
      <c r="AS37" s="55"/>
      <c r="AT37" s="55"/>
      <c r="AU37" s="58"/>
      <c r="AV37" s="57"/>
      <c r="AW37" s="55"/>
      <c r="AX37" s="55"/>
      <c r="AY37" s="55"/>
      <c r="AZ37" s="55"/>
      <c r="BA37" s="55"/>
      <c r="BB37" s="57"/>
      <c r="BC37" s="57"/>
    </row>
    <row r="38" spans="2:55">
      <c r="B38" s="55" t="s">
        <v>24</v>
      </c>
      <c r="C38" s="56">
        <v>857</v>
      </c>
      <c r="D38" s="56">
        <v>1</v>
      </c>
      <c r="E38" s="56">
        <v>0</v>
      </c>
      <c r="F38" s="56">
        <f t="shared" si="81"/>
        <v>856</v>
      </c>
      <c r="G38" s="55">
        <v>638</v>
      </c>
      <c r="H38" s="55">
        <v>0</v>
      </c>
      <c r="I38" s="55">
        <v>24</v>
      </c>
      <c r="J38" s="55">
        <v>41</v>
      </c>
      <c r="K38" s="55">
        <f t="shared" si="82"/>
        <v>153</v>
      </c>
      <c r="L38" s="57">
        <f t="shared" si="83"/>
        <v>0.82126168224299068</v>
      </c>
      <c r="M38" s="57">
        <f t="shared" si="84"/>
        <v>4.7897196261682241E-2</v>
      </c>
      <c r="N38" s="55">
        <v>355</v>
      </c>
      <c r="O38" s="55">
        <v>0</v>
      </c>
      <c r="P38" s="55">
        <v>16</v>
      </c>
      <c r="Q38" s="55">
        <v>282</v>
      </c>
      <c r="R38" s="55">
        <f t="shared" si="85"/>
        <v>203</v>
      </c>
      <c r="S38" s="58">
        <f t="shared" si="86"/>
        <v>0.76285046728971961</v>
      </c>
      <c r="T38" s="57">
        <f t="shared" si="87"/>
        <v>0.32943925233644861</v>
      </c>
      <c r="U38" s="55">
        <v>101</v>
      </c>
      <c r="V38" s="55">
        <v>0</v>
      </c>
      <c r="W38" s="55">
        <v>12</v>
      </c>
      <c r="X38" s="55">
        <v>532</v>
      </c>
      <c r="Y38" s="55">
        <f t="shared" si="88"/>
        <v>211</v>
      </c>
      <c r="Z38" s="57">
        <f t="shared" si="89"/>
        <v>0.75350467289719625</v>
      </c>
      <c r="AA38" s="57">
        <f t="shared" si="90"/>
        <v>0.62149532710280375</v>
      </c>
      <c r="AB38" s="55"/>
      <c r="AC38" s="55"/>
      <c r="AD38" s="55"/>
      <c r="AE38" s="55"/>
      <c r="AF38" s="55"/>
      <c r="AG38" s="58"/>
      <c r="AH38" s="57"/>
      <c r="AI38" s="55"/>
      <c r="AJ38" s="55"/>
      <c r="AK38" s="55"/>
      <c r="AL38" s="55"/>
      <c r="AM38" s="55"/>
      <c r="AN38" s="57"/>
      <c r="AO38" s="57"/>
      <c r="AP38" s="55"/>
      <c r="AQ38" s="55"/>
      <c r="AR38" s="55"/>
      <c r="AS38" s="55"/>
      <c r="AT38" s="55"/>
      <c r="AU38" s="58"/>
      <c r="AV38" s="57"/>
      <c r="AW38" s="55"/>
      <c r="AX38" s="55"/>
      <c r="AY38" s="55"/>
      <c r="AZ38" s="55"/>
      <c r="BA38" s="55"/>
      <c r="BB38" s="57"/>
      <c r="BC38" s="57"/>
    </row>
    <row r="39" spans="2:55">
      <c r="B39" s="55" t="s">
        <v>25</v>
      </c>
      <c r="C39" s="56">
        <v>1135</v>
      </c>
      <c r="D39" s="56">
        <v>1</v>
      </c>
      <c r="E39" s="56">
        <v>1</v>
      </c>
      <c r="F39" s="56">
        <f t="shared" si="81"/>
        <v>1133</v>
      </c>
      <c r="G39" s="55">
        <v>752</v>
      </c>
      <c r="H39" s="55">
        <v>0</v>
      </c>
      <c r="I39" s="55">
        <v>15</v>
      </c>
      <c r="J39" s="55">
        <v>165</v>
      </c>
      <c r="K39" s="55">
        <f t="shared" si="82"/>
        <v>201</v>
      </c>
      <c r="L39" s="57">
        <f t="shared" si="83"/>
        <v>0.82259488084730803</v>
      </c>
      <c r="M39" s="57">
        <f t="shared" si="84"/>
        <v>0.14563106796116504</v>
      </c>
      <c r="N39" s="55">
        <v>387</v>
      </c>
      <c r="O39" s="55">
        <v>0</v>
      </c>
      <c r="P39" s="55">
        <v>14</v>
      </c>
      <c r="Q39" s="55">
        <v>498</v>
      </c>
      <c r="R39" s="55">
        <f t="shared" si="85"/>
        <v>234</v>
      </c>
      <c r="S39" s="58">
        <f>IF($F39="","",((N39+O39+P39+Q39)/$F39))</f>
        <v>0.79346866725507503</v>
      </c>
      <c r="T39" s="57">
        <f t="shared" si="87"/>
        <v>0.43954104148278905</v>
      </c>
      <c r="U39" s="55"/>
      <c r="V39" s="55"/>
      <c r="W39" s="55"/>
      <c r="X39" s="55"/>
      <c r="Y39" s="55"/>
      <c r="Z39" s="57"/>
      <c r="AA39" s="57"/>
      <c r="AB39" s="55"/>
      <c r="AC39" s="55"/>
      <c r="AD39" s="55"/>
      <c r="AE39" s="55"/>
      <c r="AF39" s="55"/>
      <c r="AG39" s="58"/>
      <c r="AH39" s="57"/>
      <c r="AI39" s="55"/>
      <c r="AJ39" s="55"/>
      <c r="AK39" s="55"/>
      <c r="AL39" s="55"/>
      <c r="AM39" s="55"/>
      <c r="AN39" s="57"/>
      <c r="AO39" s="57"/>
      <c r="AP39" s="55"/>
      <c r="AQ39" s="55"/>
      <c r="AR39" s="55"/>
      <c r="AS39" s="55"/>
      <c r="AT39" s="55"/>
      <c r="AU39" s="58"/>
      <c r="AV39" s="57"/>
      <c r="AW39" s="55"/>
      <c r="AX39" s="55"/>
      <c r="AY39" s="55"/>
      <c r="AZ39" s="55"/>
      <c r="BA39" s="55"/>
      <c r="BB39" s="57"/>
      <c r="BC39" s="57"/>
    </row>
    <row r="40" spans="2:55">
      <c r="B40" s="55" t="s">
        <v>26</v>
      </c>
      <c r="C40" s="56">
        <v>1342</v>
      </c>
      <c r="D40" s="25">
        <v>2</v>
      </c>
      <c r="E40" s="56">
        <v>1</v>
      </c>
      <c r="F40" s="56">
        <f t="shared" si="81"/>
        <v>1339</v>
      </c>
      <c r="G40" s="55">
        <v>934</v>
      </c>
      <c r="H40" s="55">
        <v>0</v>
      </c>
      <c r="I40" s="55">
        <v>13</v>
      </c>
      <c r="J40" s="55">
        <v>184</v>
      </c>
      <c r="K40" s="55">
        <f t="shared" si="82"/>
        <v>208</v>
      </c>
      <c r="L40" s="57">
        <f t="shared" si="83"/>
        <v>0.84466019417475724</v>
      </c>
      <c r="M40" s="57">
        <f t="shared" si="84"/>
        <v>0.13741598207617625</v>
      </c>
      <c r="N40" s="55"/>
      <c r="O40" s="55"/>
      <c r="P40" s="55"/>
      <c r="Q40" s="55"/>
      <c r="R40" s="55"/>
      <c r="S40" s="58"/>
      <c r="T40" s="57"/>
      <c r="U40" s="55"/>
      <c r="V40" s="55"/>
      <c r="W40" s="55"/>
      <c r="X40" s="55"/>
      <c r="Y40" s="55"/>
      <c r="Z40" s="57"/>
      <c r="AA40" s="57"/>
      <c r="AB40" s="55"/>
      <c r="AC40" s="55"/>
      <c r="AD40" s="55"/>
      <c r="AE40" s="55"/>
      <c r="AF40" s="55"/>
      <c r="AG40" s="58"/>
      <c r="AH40" s="57"/>
      <c r="AI40" s="55"/>
      <c r="AJ40" s="55"/>
      <c r="AK40" s="55"/>
      <c r="AL40" s="55"/>
      <c r="AM40" s="55"/>
      <c r="AN40" s="57"/>
      <c r="AO40" s="57"/>
      <c r="AP40" s="55"/>
      <c r="AQ40" s="55"/>
      <c r="AR40" s="55"/>
      <c r="AS40" s="55"/>
      <c r="AT40" s="55"/>
      <c r="AU40" s="58"/>
      <c r="AV40" s="57"/>
      <c r="AW40" s="55"/>
      <c r="AX40" s="55"/>
      <c r="AY40" s="55"/>
      <c r="AZ40" s="55"/>
      <c r="BA40" s="55"/>
      <c r="BB40" s="57"/>
      <c r="BC40" s="57"/>
    </row>
    <row r="41" spans="2:55">
      <c r="B41" s="55" t="s">
        <v>27</v>
      </c>
      <c r="C41" s="56">
        <v>2060</v>
      </c>
      <c r="D41" s="56">
        <v>0</v>
      </c>
      <c r="E41" s="56">
        <v>0</v>
      </c>
      <c r="F41" s="56">
        <f t="shared" si="81"/>
        <v>2060</v>
      </c>
      <c r="Z41" s="57"/>
      <c r="AA41" s="57"/>
      <c r="AG41" s="58"/>
      <c r="AH41" s="57"/>
      <c r="AN41" s="57"/>
      <c r="AO41" s="57"/>
      <c r="AU41" s="58"/>
      <c r="AV41" s="57"/>
      <c r="BB41" s="57"/>
      <c r="BC41" s="57"/>
    </row>
    <row r="44" spans="2:55">
      <c r="B44" s="25" t="str">
        <f>"Graduate PHD/JD Retention - "&amp;$A$1</f>
        <v>Graduate PHD/JD Retention - All Students</v>
      </c>
    </row>
    <row r="45" spans="2:55">
      <c r="B45" s="84" t="s">
        <v>1</v>
      </c>
      <c r="C45" s="84" t="s">
        <v>2</v>
      </c>
      <c r="D45" s="84" t="s">
        <v>3</v>
      </c>
      <c r="E45" s="84" t="s">
        <v>4</v>
      </c>
      <c r="F45" s="86" t="s">
        <v>5</v>
      </c>
      <c r="G45" s="82" t="s">
        <v>6</v>
      </c>
      <c r="H45" s="83"/>
      <c r="I45" s="83"/>
      <c r="J45" s="83"/>
      <c r="K45" s="83"/>
      <c r="L45" s="83"/>
      <c r="M45" s="102"/>
      <c r="N45" s="82" t="s">
        <v>7</v>
      </c>
      <c r="O45" s="83"/>
      <c r="P45" s="83"/>
      <c r="Q45" s="83"/>
      <c r="R45" s="83"/>
      <c r="S45" s="83"/>
      <c r="T45" s="102"/>
      <c r="U45" s="82" t="s">
        <v>8</v>
      </c>
      <c r="V45" s="83"/>
      <c r="W45" s="83"/>
      <c r="X45" s="83"/>
      <c r="Y45" s="83"/>
      <c r="Z45" s="83"/>
      <c r="AA45" s="102"/>
      <c r="AB45" s="82" t="s">
        <v>9</v>
      </c>
      <c r="AC45" s="83"/>
      <c r="AD45" s="83"/>
      <c r="AE45" s="83"/>
      <c r="AF45" s="83"/>
      <c r="AG45" s="83"/>
      <c r="AH45" s="102"/>
      <c r="AI45" s="82" t="s">
        <v>10</v>
      </c>
      <c r="AJ45" s="83"/>
      <c r="AK45" s="83"/>
      <c r="AL45" s="83"/>
      <c r="AM45" s="83"/>
      <c r="AN45" s="83"/>
      <c r="AO45" s="102"/>
      <c r="AP45" s="82" t="s">
        <v>11</v>
      </c>
      <c r="AQ45" s="83"/>
      <c r="AR45" s="83"/>
      <c r="AS45" s="83"/>
      <c r="AT45" s="83"/>
      <c r="AU45" s="83"/>
      <c r="AV45" s="102"/>
      <c r="AW45" s="82" t="s">
        <v>12</v>
      </c>
      <c r="AX45" s="83"/>
      <c r="AY45" s="83"/>
      <c r="AZ45" s="83"/>
      <c r="BA45" s="83"/>
      <c r="BB45" s="83"/>
      <c r="BC45" s="102"/>
    </row>
    <row r="46" spans="2:55" ht="107.25">
      <c r="B46" s="85"/>
      <c r="C46" s="85"/>
      <c r="D46" s="85"/>
      <c r="E46" s="85"/>
      <c r="F46" s="87"/>
      <c r="G46" s="80" t="s">
        <v>13</v>
      </c>
      <c r="H46" s="80" t="s">
        <v>14</v>
      </c>
      <c r="I46" s="80" t="s">
        <v>15</v>
      </c>
      <c r="J46" s="80" t="s">
        <v>16</v>
      </c>
      <c r="K46" s="80" t="s">
        <v>17</v>
      </c>
      <c r="L46" s="80" t="s">
        <v>18</v>
      </c>
      <c r="M46" s="80" t="s">
        <v>19</v>
      </c>
      <c r="N46" s="80" t="s">
        <v>13</v>
      </c>
      <c r="O46" s="80" t="s">
        <v>14</v>
      </c>
      <c r="P46" s="80" t="s">
        <v>15</v>
      </c>
      <c r="Q46" s="80" t="s">
        <v>16</v>
      </c>
      <c r="R46" s="80" t="s">
        <v>17</v>
      </c>
      <c r="S46" s="80" t="s">
        <v>18</v>
      </c>
      <c r="T46" s="80" t="s">
        <v>19</v>
      </c>
      <c r="U46" s="80" t="s">
        <v>13</v>
      </c>
      <c r="V46" s="80" t="s">
        <v>14</v>
      </c>
      <c r="W46" s="80" t="s">
        <v>15</v>
      </c>
      <c r="X46" s="80" t="s">
        <v>16</v>
      </c>
      <c r="Y46" s="80" t="s">
        <v>17</v>
      </c>
      <c r="Z46" s="80" t="s">
        <v>18</v>
      </c>
      <c r="AA46" s="80" t="s">
        <v>19</v>
      </c>
      <c r="AB46" s="80" t="s">
        <v>13</v>
      </c>
      <c r="AC46" s="80" t="s">
        <v>14</v>
      </c>
      <c r="AD46" s="80" t="s">
        <v>15</v>
      </c>
      <c r="AE46" s="80" t="s">
        <v>16</v>
      </c>
      <c r="AF46" s="80" t="s">
        <v>17</v>
      </c>
      <c r="AG46" s="80" t="s">
        <v>18</v>
      </c>
      <c r="AH46" s="80" t="s">
        <v>19</v>
      </c>
      <c r="AI46" s="80" t="s">
        <v>13</v>
      </c>
      <c r="AJ46" s="80" t="s">
        <v>14</v>
      </c>
      <c r="AK46" s="80" t="s">
        <v>15</v>
      </c>
      <c r="AL46" s="80" t="s">
        <v>16</v>
      </c>
      <c r="AM46" s="80" t="s">
        <v>17</v>
      </c>
      <c r="AN46" s="80" t="s">
        <v>18</v>
      </c>
      <c r="AO46" s="80" t="s">
        <v>19</v>
      </c>
      <c r="AP46" s="80" t="s">
        <v>13</v>
      </c>
      <c r="AQ46" s="80" t="s">
        <v>14</v>
      </c>
      <c r="AR46" s="80" t="s">
        <v>15</v>
      </c>
      <c r="AS46" s="80" t="s">
        <v>16</v>
      </c>
      <c r="AT46" s="80" t="s">
        <v>17</v>
      </c>
      <c r="AU46" s="80" t="s">
        <v>18</v>
      </c>
      <c r="AV46" s="80" t="s">
        <v>19</v>
      </c>
      <c r="AW46" s="80" t="s">
        <v>13</v>
      </c>
      <c r="AX46" s="80" t="s">
        <v>14</v>
      </c>
      <c r="AY46" s="80" t="s">
        <v>15</v>
      </c>
      <c r="AZ46" s="80" t="s">
        <v>16</v>
      </c>
      <c r="BA46" s="80" t="s">
        <v>17</v>
      </c>
      <c r="BB46" s="80" t="s">
        <v>18</v>
      </c>
      <c r="BC46" s="80" t="s">
        <v>19</v>
      </c>
    </row>
    <row r="47" spans="2:55">
      <c r="B47" s="55" t="s">
        <v>20</v>
      </c>
      <c r="C47" s="56">
        <v>273</v>
      </c>
      <c r="D47" s="56">
        <v>0</v>
      </c>
      <c r="E47" s="56">
        <v>1</v>
      </c>
      <c r="F47" s="56">
        <f t="shared" ref="F47:F54" si="100">C47-D47-E47</f>
        <v>272</v>
      </c>
      <c r="G47" s="55">
        <v>235</v>
      </c>
      <c r="H47" s="55">
        <v>0</v>
      </c>
      <c r="I47" s="55">
        <v>3</v>
      </c>
      <c r="J47" s="55">
        <v>0</v>
      </c>
      <c r="K47" s="55">
        <f t="shared" ref="K47:K53" si="101">$F47-(G47+I47+J47)</f>
        <v>34</v>
      </c>
      <c r="L47" s="57">
        <f t="shared" ref="L47:L53" si="102">IF($F47="","",((G47+H47+I47+J47)/$F47))</f>
        <v>0.875</v>
      </c>
      <c r="M47" s="57">
        <f t="shared" ref="M47:M53" si="103">IF($F47="","",(J47/$F47))</f>
        <v>0</v>
      </c>
      <c r="N47" s="55">
        <v>217</v>
      </c>
      <c r="O47" s="55">
        <v>0</v>
      </c>
      <c r="P47" s="55">
        <v>1</v>
      </c>
      <c r="Q47" s="55">
        <v>9</v>
      </c>
      <c r="R47" s="55">
        <f t="shared" ref="R47:R52" si="104">$F47-(N47+P47+Q47)</f>
        <v>45</v>
      </c>
      <c r="S47" s="58">
        <f t="shared" ref="S47:S52" si="105">IF($F47="","",((N47+O47+P47+Q47)/$F47))</f>
        <v>0.8345588235294118</v>
      </c>
      <c r="T47" s="57">
        <f t="shared" ref="T47:T52" si="106">IF($F47="","",(Q47/$F47))</f>
        <v>3.3088235294117647E-2</v>
      </c>
      <c r="U47" s="55">
        <v>53</v>
      </c>
      <c r="V47" s="55">
        <v>0</v>
      </c>
      <c r="W47" s="55">
        <v>1</v>
      </c>
      <c r="X47" s="55">
        <v>169</v>
      </c>
      <c r="Y47" s="55">
        <f t="shared" ref="Y47:Y51" si="107">$F47-(U47+W47+X47)</f>
        <v>49</v>
      </c>
      <c r="Z47" s="57">
        <f t="shared" ref="Z47:Z51" si="108">IF($F47="","",((U47+V47+W47+X47)/$F47))</f>
        <v>0.81985294117647056</v>
      </c>
      <c r="AA47" s="57">
        <f t="shared" ref="AA47:AA51" si="109">IF($F47="","",(X47/$F47))</f>
        <v>0.62132352941176472</v>
      </c>
      <c r="AB47" s="55">
        <v>27</v>
      </c>
      <c r="AC47" s="55">
        <v>0</v>
      </c>
      <c r="AD47" s="55">
        <v>1</v>
      </c>
      <c r="AE47" s="55">
        <v>192</v>
      </c>
      <c r="AF47" s="55">
        <f t="shared" ref="AF47:AF50" si="110">$F47-(AB47+AD47+AE47)</f>
        <v>52</v>
      </c>
      <c r="AG47" s="58">
        <f t="shared" ref="AG47:AG50" si="111">IF($F47="","",((AB47+AC47+AD47+AE47)/$F47))</f>
        <v>0.80882352941176472</v>
      </c>
      <c r="AH47" s="57">
        <f t="shared" ref="AH47:AH50" si="112">IF($F47="","",(AE47/$F47))</f>
        <v>0.70588235294117652</v>
      </c>
      <c r="AI47" s="55">
        <v>16</v>
      </c>
      <c r="AJ47" s="55">
        <v>0</v>
      </c>
      <c r="AK47" s="55">
        <v>0</v>
      </c>
      <c r="AL47" s="55">
        <v>202</v>
      </c>
      <c r="AM47" s="55">
        <f t="shared" ref="AM47:AM49" si="113">$F47-(AI47+AK47+AL47)</f>
        <v>54</v>
      </c>
      <c r="AN47" s="57">
        <f t="shared" ref="AN47:AN49" si="114">IF($F47="","",((AI47+AJ47+AK47+AL47)/$F47))</f>
        <v>0.80147058823529416</v>
      </c>
      <c r="AO47" s="57">
        <f t="shared" ref="AO47:AO49" si="115">IF($F47="","",(AL47/$F47))</f>
        <v>0.74264705882352944</v>
      </c>
      <c r="AP47" s="55">
        <v>7</v>
      </c>
      <c r="AQ47" s="55">
        <v>0</v>
      </c>
      <c r="AR47" s="55">
        <v>1</v>
      </c>
      <c r="AS47" s="55">
        <v>209</v>
      </c>
      <c r="AT47" s="55">
        <f t="shared" ref="AT47" si="116">$F47-(AP47+AR47+AS47)</f>
        <v>55</v>
      </c>
      <c r="AU47" s="58">
        <f t="shared" ref="AU47" si="117">IF($F47="","",((AP47+AQ47+AR47+AS47)/$F47))</f>
        <v>0.79779411764705888</v>
      </c>
      <c r="AV47" s="57">
        <f t="shared" ref="AV47" si="118">IF($F47="","",(AS47/$F47))</f>
        <v>0.76838235294117652</v>
      </c>
      <c r="AW47" s="55">
        <v>3</v>
      </c>
      <c r="AX47" s="55">
        <v>0</v>
      </c>
      <c r="AY47" s="55">
        <v>1</v>
      </c>
      <c r="AZ47" s="55">
        <v>213</v>
      </c>
      <c r="BA47" s="55">
        <f t="shared" ref="BA47" si="119">$F47-(AW47+AY47+AZ47)</f>
        <v>55</v>
      </c>
      <c r="BB47" s="57">
        <f t="shared" ref="BB47" si="120">IF($F47="","",((AW47+AX47+AY47+AZ47)/$F47))</f>
        <v>0.79779411764705888</v>
      </c>
      <c r="BC47" s="57">
        <f t="shared" ref="BC47" si="121">IF($F47="","",(AZ47/$F47))</f>
        <v>0.78308823529411764</v>
      </c>
    </row>
    <row r="48" spans="2:55">
      <c r="B48" s="55" t="s">
        <v>21</v>
      </c>
      <c r="C48" s="56">
        <v>249</v>
      </c>
      <c r="D48" s="56">
        <v>0</v>
      </c>
      <c r="E48" s="56">
        <v>2</v>
      </c>
      <c r="F48" s="56">
        <f t="shared" ref="F48" si="122">C48-D48-E48</f>
        <v>247</v>
      </c>
      <c r="G48" s="55">
        <v>213</v>
      </c>
      <c r="H48" s="55">
        <v>0</v>
      </c>
      <c r="I48" s="55">
        <v>2</v>
      </c>
      <c r="J48" s="55">
        <v>1</v>
      </c>
      <c r="K48" s="55">
        <f t="shared" ref="K48" si="123">$F48-(G48+I48+J48)</f>
        <v>31</v>
      </c>
      <c r="L48" s="57">
        <f t="shared" ref="L48" si="124">IF($F48="","",((G48+H48+I48+J48)/$F48))</f>
        <v>0.87449392712550611</v>
      </c>
      <c r="M48" s="57">
        <f t="shared" ref="M48" si="125">IF($F48="","",(J48/$F48))</f>
        <v>4.048582995951417E-3</v>
      </c>
      <c r="N48" s="55">
        <v>200</v>
      </c>
      <c r="O48" s="55">
        <v>0</v>
      </c>
      <c r="P48" s="55">
        <v>2</v>
      </c>
      <c r="Q48" s="55">
        <v>6</v>
      </c>
      <c r="R48" s="55">
        <f t="shared" ref="R48" si="126">$F48-(N48+P48+Q48)</f>
        <v>39</v>
      </c>
      <c r="S48" s="58">
        <f t="shared" ref="S48" si="127">IF($F48="","",((N48+O48+P48+Q48)/$F48))</f>
        <v>0.84210526315789469</v>
      </c>
      <c r="T48" s="57">
        <f t="shared" ref="T48" si="128">IF($F48="","",(Q48/$F48))</f>
        <v>2.4291497975708502E-2</v>
      </c>
      <c r="U48" s="55">
        <v>46</v>
      </c>
      <c r="V48" s="55">
        <v>0</v>
      </c>
      <c r="W48" s="55">
        <v>1</v>
      </c>
      <c r="X48" s="55">
        <v>160</v>
      </c>
      <c r="Y48" s="55">
        <f t="shared" ref="Y48" si="129">$F48-(U48+W48+X48)</f>
        <v>40</v>
      </c>
      <c r="Z48" s="57">
        <f t="shared" ref="Z48" si="130">IF($F48="","",((U48+V48+W48+X48)/$F48))</f>
        <v>0.83805668016194335</v>
      </c>
      <c r="AA48" s="57">
        <f t="shared" ref="AA48" si="131">IF($F48="","",(X48/$F48))</f>
        <v>0.64777327935222673</v>
      </c>
      <c r="AB48" s="55">
        <v>28</v>
      </c>
      <c r="AC48" s="55">
        <v>0</v>
      </c>
      <c r="AD48" s="55">
        <v>5</v>
      </c>
      <c r="AE48" s="55">
        <v>174</v>
      </c>
      <c r="AF48" s="55">
        <f t="shared" ref="AF48" si="132">$F48-(AB48+AD48+AE48)</f>
        <v>40</v>
      </c>
      <c r="AG48" s="58">
        <f t="shared" ref="AG48" si="133">IF($F48="","",((AB48+AC48+AD48+AE48)/$F48))</f>
        <v>0.83805668016194335</v>
      </c>
      <c r="AH48" s="57">
        <f t="shared" ref="AH48" si="134">IF($F48="","",(AE48/$F48))</f>
        <v>0.70445344129554655</v>
      </c>
      <c r="AI48" s="55">
        <v>19</v>
      </c>
      <c r="AJ48" s="55">
        <v>0</v>
      </c>
      <c r="AK48" s="55">
        <v>3</v>
      </c>
      <c r="AL48" s="55">
        <v>185</v>
      </c>
      <c r="AM48" s="55">
        <f t="shared" ref="AM48" si="135">$F48-(AI48+AK48+AL48)</f>
        <v>40</v>
      </c>
      <c r="AN48" s="57">
        <f t="shared" ref="AN48" si="136">IF($F48="","",((AI48+AJ48+AK48+AL48)/$F48))</f>
        <v>0.83805668016194335</v>
      </c>
      <c r="AO48" s="57">
        <f t="shared" ref="AO48" si="137">IF($F48="","",(AL48/$F48))</f>
        <v>0.74898785425101211</v>
      </c>
      <c r="AP48" s="55">
        <v>13</v>
      </c>
      <c r="AQ48" s="55">
        <v>0</v>
      </c>
      <c r="AR48" s="55">
        <v>3</v>
      </c>
      <c r="AS48" s="55">
        <v>191</v>
      </c>
      <c r="AT48" s="55">
        <f t="shared" ref="AT48" si="138">$F48-(AP48+AR48+AS48)</f>
        <v>40</v>
      </c>
      <c r="AU48" s="58">
        <f t="shared" ref="AU48" si="139">IF($F48="","",((AP48+AQ48+AR48+AS48)/$F48))</f>
        <v>0.83805668016194335</v>
      </c>
      <c r="AV48" s="57">
        <f t="shared" ref="AV48" si="140">IF($F48="","",(AS48/$F48))</f>
        <v>0.77327935222672062</v>
      </c>
      <c r="AW48" s="55"/>
      <c r="AX48" s="55"/>
      <c r="AY48" s="55"/>
      <c r="AZ48" s="55"/>
      <c r="BA48" s="55"/>
      <c r="BB48" s="57"/>
      <c r="BC48" s="57"/>
    </row>
    <row r="49" spans="2:55">
      <c r="B49" s="55" t="s">
        <v>22</v>
      </c>
      <c r="C49" s="56">
        <v>239</v>
      </c>
      <c r="D49" s="56">
        <v>0</v>
      </c>
      <c r="E49" s="56">
        <v>1</v>
      </c>
      <c r="F49" s="56">
        <f t="shared" si="100"/>
        <v>238</v>
      </c>
      <c r="G49" s="55">
        <v>222</v>
      </c>
      <c r="H49" s="55">
        <v>0</v>
      </c>
      <c r="I49" s="55">
        <v>0</v>
      </c>
      <c r="J49" s="55">
        <v>0</v>
      </c>
      <c r="K49" s="55">
        <f t="shared" si="101"/>
        <v>16</v>
      </c>
      <c r="L49" s="57">
        <f t="shared" si="102"/>
        <v>0.9327731092436975</v>
      </c>
      <c r="M49" s="57">
        <f t="shared" si="103"/>
        <v>0</v>
      </c>
      <c r="N49" s="55">
        <v>202</v>
      </c>
      <c r="O49" s="55">
        <v>0</v>
      </c>
      <c r="P49" s="55">
        <v>8</v>
      </c>
      <c r="Q49" s="55">
        <v>5</v>
      </c>
      <c r="R49" s="55">
        <f t="shared" si="104"/>
        <v>23</v>
      </c>
      <c r="S49" s="58">
        <f t="shared" si="105"/>
        <v>0.90336134453781514</v>
      </c>
      <c r="T49" s="57">
        <f t="shared" si="106"/>
        <v>2.100840336134454E-2</v>
      </c>
      <c r="U49" s="55">
        <v>42</v>
      </c>
      <c r="V49" s="55">
        <v>0</v>
      </c>
      <c r="W49" s="55">
        <v>9</v>
      </c>
      <c r="X49" s="55">
        <v>164</v>
      </c>
      <c r="Y49" s="55">
        <f t="shared" si="107"/>
        <v>23</v>
      </c>
      <c r="Z49" s="57">
        <f t="shared" si="108"/>
        <v>0.90336134453781514</v>
      </c>
      <c r="AA49" s="57">
        <f t="shared" si="109"/>
        <v>0.68907563025210083</v>
      </c>
      <c r="AB49" s="55">
        <v>32</v>
      </c>
      <c r="AC49" s="55">
        <v>0</v>
      </c>
      <c r="AD49" s="55">
        <v>4</v>
      </c>
      <c r="AE49" s="55">
        <v>179</v>
      </c>
      <c r="AF49" s="55">
        <f t="shared" si="110"/>
        <v>23</v>
      </c>
      <c r="AG49" s="58">
        <f t="shared" si="111"/>
        <v>0.90336134453781514</v>
      </c>
      <c r="AH49" s="57">
        <f t="shared" si="112"/>
        <v>0.75210084033613445</v>
      </c>
      <c r="AI49" s="55">
        <v>22</v>
      </c>
      <c r="AJ49" s="55">
        <v>0</v>
      </c>
      <c r="AK49" s="55">
        <v>3</v>
      </c>
      <c r="AL49" s="55">
        <v>190</v>
      </c>
      <c r="AM49" s="55">
        <f t="shared" si="113"/>
        <v>23</v>
      </c>
      <c r="AN49" s="57">
        <f t="shared" si="114"/>
        <v>0.90336134453781514</v>
      </c>
      <c r="AO49" s="57">
        <f t="shared" si="115"/>
        <v>0.79831932773109249</v>
      </c>
      <c r="AP49" s="55"/>
      <c r="AQ49" s="55"/>
      <c r="AR49" s="55"/>
      <c r="AS49" s="55"/>
      <c r="AT49" s="55"/>
      <c r="AU49" s="58"/>
      <c r="AV49" s="57"/>
      <c r="AW49" s="55"/>
      <c r="AX49" s="55"/>
      <c r="AY49" s="55"/>
      <c r="AZ49" s="55"/>
      <c r="BA49" s="55"/>
      <c r="BB49" s="57"/>
      <c r="BC49" s="57"/>
    </row>
    <row r="50" spans="2:55">
      <c r="B50" s="55" t="s">
        <v>23</v>
      </c>
      <c r="C50" s="56">
        <v>247</v>
      </c>
      <c r="D50" s="56">
        <v>0</v>
      </c>
      <c r="E50" s="56">
        <v>0</v>
      </c>
      <c r="F50" s="56">
        <f t="shared" si="100"/>
        <v>247</v>
      </c>
      <c r="G50" s="55">
        <v>220</v>
      </c>
      <c r="H50" s="55">
        <v>0</v>
      </c>
      <c r="I50" s="55">
        <v>3</v>
      </c>
      <c r="J50" s="55">
        <v>0</v>
      </c>
      <c r="K50" s="55">
        <f t="shared" si="101"/>
        <v>24</v>
      </c>
      <c r="L50" s="57">
        <f t="shared" si="102"/>
        <v>0.90283400809716596</v>
      </c>
      <c r="M50" s="57">
        <f t="shared" si="103"/>
        <v>0</v>
      </c>
      <c r="N50" s="55">
        <v>204</v>
      </c>
      <c r="O50" s="55">
        <v>0</v>
      </c>
      <c r="P50" s="55">
        <v>6</v>
      </c>
      <c r="Q50" s="55">
        <v>4</v>
      </c>
      <c r="R50" s="55">
        <f t="shared" si="104"/>
        <v>33</v>
      </c>
      <c r="S50" s="58">
        <f t="shared" si="105"/>
        <v>0.8663967611336032</v>
      </c>
      <c r="T50" s="57">
        <f t="shared" si="106"/>
        <v>1.6194331983805668E-2</v>
      </c>
      <c r="U50" s="55">
        <v>53</v>
      </c>
      <c r="V50" s="55">
        <v>0</v>
      </c>
      <c r="W50" s="55">
        <v>5</v>
      </c>
      <c r="X50" s="55">
        <v>155</v>
      </c>
      <c r="Y50" s="55">
        <f t="shared" si="107"/>
        <v>34</v>
      </c>
      <c r="Z50" s="57">
        <f t="shared" si="108"/>
        <v>0.86234817813765186</v>
      </c>
      <c r="AA50" s="57">
        <f t="shared" si="109"/>
        <v>0.62753036437246967</v>
      </c>
      <c r="AB50" s="55">
        <v>34</v>
      </c>
      <c r="AC50" s="55">
        <v>0</v>
      </c>
      <c r="AD50" s="55">
        <v>1</v>
      </c>
      <c r="AE50" s="55">
        <v>178</v>
      </c>
      <c r="AF50" s="55">
        <f t="shared" si="110"/>
        <v>34</v>
      </c>
      <c r="AG50" s="58">
        <f t="shared" si="111"/>
        <v>0.86234817813765186</v>
      </c>
      <c r="AH50" s="57">
        <f t="shared" si="112"/>
        <v>0.72064777327935226</v>
      </c>
      <c r="AI50" s="55"/>
      <c r="AJ50" s="55"/>
      <c r="AK50" s="55"/>
      <c r="AL50" s="55"/>
      <c r="AM50" s="55"/>
      <c r="AN50" s="57"/>
      <c r="AO50" s="57"/>
      <c r="AP50" s="55"/>
      <c r="AQ50" s="55"/>
      <c r="AR50" s="55"/>
      <c r="AS50" s="55"/>
      <c r="AT50" s="55"/>
      <c r="AU50" s="58"/>
      <c r="AV50" s="57"/>
      <c r="AW50" s="55"/>
      <c r="AX50" s="55"/>
      <c r="AY50" s="55"/>
      <c r="AZ50" s="55"/>
      <c r="BA50" s="55"/>
      <c r="BB50" s="57"/>
      <c r="BC50" s="57"/>
    </row>
    <row r="51" spans="2:55">
      <c r="B51" s="55" t="s">
        <v>24</v>
      </c>
      <c r="C51" s="56">
        <v>232</v>
      </c>
      <c r="D51" s="56">
        <v>0</v>
      </c>
      <c r="E51" s="56">
        <v>0</v>
      </c>
      <c r="F51" s="56">
        <f t="shared" si="100"/>
        <v>232</v>
      </c>
      <c r="G51" s="55">
        <v>206</v>
      </c>
      <c r="H51" s="55">
        <v>0</v>
      </c>
      <c r="I51" s="55">
        <v>0</v>
      </c>
      <c r="J51" s="55">
        <v>0</v>
      </c>
      <c r="K51" s="55">
        <f t="shared" si="101"/>
        <v>26</v>
      </c>
      <c r="L51" s="57">
        <f t="shared" si="102"/>
        <v>0.88793103448275867</v>
      </c>
      <c r="M51" s="57">
        <f t="shared" si="103"/>
        <v>0</v>
      </c>
      <c r="N51" s="55">
        <v>187</v>
      </c>
      <c r="O51" s="55">
        <v>0</v>
      </c>
      <c r="P51" s="55">
        <v>5</v>
      </c>
      <c r="Q51" s="55">
        <v>7</v>
      </c>
      <c r="R51" s="55">
        <f t="shared" si="104"/>
        <v>33</v>
      </c>
      <c r="S51" s="58">
        <f t="shared" si="105"/>
        <v>0.85775862068965514</v>
      </c>
      <c r="T51" s="57">
        <f t="shared" si="106"/>
        <v>3.017241379310345E-2</v>
      </c>
      <c r="U51" s="55">
        <v>43</v>
      </c>
      <c r="V51" s="55">
        <v>0</v>
      </c>
      <c r="W51" s="55">
        <v>6</v>
      </c>
      <c r="X51" s="55">
        <v>150</v>
      </c>
      <c r="Y51" s="55">
        <f t="shared" si="107"/>
        <v>33</v>
      </c>
      <c r="Z51" s="57">
        <f t="shared" si="108"/>
        <v>0.85775862068965514</v>
      </c>
      <c r="AA51" s="57">
        <f t="shared" si="109"/>
        <v>0.64655172413793105</v>
      </c>
      <c r="AB51" s="55"/>
      <c r="AC51" s="55"/>
      <c r="AD51" s="55"/>
      <c r="AE51" s="55"/>
      <c r="AF51" s="55"/>
      <c r="AG51" s="58"/>
      <c r="AH51" s="57"/>
      <c r="AI51" s="55"/>
      <c r="AJ51" s="55"/>
      <c r="AK51" s="55"/>
      <c r="AL51" s="55"/>
      <c r="AM51" s="55"/>
      <c r="AN51" s="57"/>
      <c r="AO51" s="57"/>
      <c r="AP51" s="55"/>
      <c r="AQ51" s="55"/>
      <c r="AR51" s="55"/>
      <c r="AS51" s="55"/>
      <c r="AT51" s="55"/>
      <c r="AU51" s="58"/>
      <c r="AV51" s="57"/>
      <c r="AW51" s="55"/>
      <c r="AX51" s="55"/>
      <c r="AY51" s="55"/>
      <c r="AZ51" s="55"/>
      <c r="BA51" s="55"/>
      <c r="BB51" s="57"/>
      <c r="BC51" s="57"/>
    </row>
    <row r="52" spans="2:55">
      <c r="B52" s="55" t="s">
        <v>25</v>
      </c>
      <c r="C52" s="56">
        <v>273</v>
      </c>
      <c r="D52" s="56">
        <v>0</v>
      </c>
      <c r="E52" s="56">
        <v>0</v>
      </c>
      <c r="F52" s="56">
        <f t="shared" si="100"/>
        <v>273</v>
      </c>
      <c r="G52" s="55">
        <v>237</v>
      </c>
      <c r="H52" s="55">
        <v>0</v>
      </c>
      <c r="I52" s="55">
        <v>2</v>
      </c>
      <c r="J52" s="55">
        <v>0</v>
      </c>
      <c r="K52" s="55">
        <f t="shared" si="101"/>
        <v>34</v>
      </c>
      <c r="L52" s="57">
        <f t="shared" si="102"/>
        <v>0.87545787545787546</v>
      </c>
      <c r="M52" s="57">
        <f t="shared" si="103"/>
        <v>0</v>
      </c>
      <c r="N52" s="55">
        <v>225</v>
      </c>
      <c r="O52" s="55">
        <v>0</v>
      </c>
      <c r="P52" s="55">
        <v>5</v>
      </c>
      <c r="Q52" s="55">
        <v>2</v>
      </c>
      <c r="R52" s="55">
        <f t="shared" si="104"/>
        <v>41</v>
      </c>
      <c r="S52" s="58">
        <f t="shared" si="105"/>
        <v>0.8498168498168498</v>
      </c>
      <c r="T52" s="57">
        <f t="shared" si="106"/>
        <v>7.326007326007326E-3</v>
      </c>
      <c r="Z52" s="57"/>
      <c r="AA52" s="57"/>
      <c r="AG52" s="58"/>
      <c r="AH52" s="57"/>
      <c r="AN52" s="57"/>
      <c r="AO52" s="57"/>
      <c r="AU52" s="58"/>
      <c r="AV52" s="57"/>
      <c r="BB52" s="57"/>
      <c r="BC52" s="57"/>
    </row>
    <row r="53" spans="2:55">
      <c r="B53" s="55" t="s">
        <v>26</v>
      </c>
      <c r="C53" s="56">
        <v>260</v>
      </c>
      <c r="D53" s="56">
        <v>0</v>
      </c>
      <c r="E53" s="56">
        <v>0</v>
      </c>
      <c r="F53" s="56">
        <f t="shared" si="100"/>
        <v>260</v>
      </c>
      <c r="G53" s="55">
        <v>241</v>
      </c>
      <c r="H53" s="55">
        <v>0</v>
      </c>
      <c r="I53" s="55">
        <v>4</v>
      </c>
      <c r="J53" s="55">
        <v>0</v>
      </c>
      <c r="K53" s="55">
        <f t="shared" si="101"/>
        <v>15</v>
      </c>
      <c r="L53" s="57">
        <f t="shared" si="102"/>
        <v>0.94230769230769229</v>
      </c>
      <c r="M53" s="57">
        <f t="shared" si="103"/>
        <v>0</v>
      </c>
    </row>
    <row r="54" spans="2:55">
      <c r="B54" s="55" t="s">
        <v>27</v>
      </c>
      <c r="C54" s="56">
        <v>251</v>
      </c>
      <c r="D54" s="56">
        <v>0</v>
      </c>
      <c r="E54" s="56">
        <v>0</v>
      </c>
      <c r="F54" s="56">
        <f t="shared" si="100"/>
        <v>251</v>
      </c>
    </row>
    <row r="55" spans="2:55">
      <c r="B55" s="55"/>
    </row>
    <row r="57" spans="2:55">
      <c r="B57" s="25" t="str">
        <f>"Graduate MASTER Retention - "&amp;$A$1</f>
        <v>Graduate MASTER Retention - All Students</v>
      </c>
    </row>
    <row r="58" spans="2:55">
      <c r="B58" s="84" t="s">
        <v>1</v>
      </c>
      <c r="C58" s="84" t="s">
        <v>2</v>
      </c>
      <c r="D58" s="84" t="s">
        <v>3</v>
      </c>
      <c r="E58" s="84" t="s">
        <v>4</v>
      </c>
      <c r="F58" s="86" t="s">
        <v>5</v>
      </c>
      <c r="G58" s="82" t="s">
        <v>6</v>
      </c>
      <c r="H58" s="83"/>
      <c r="I58" s="83"/>
      <c r="J58" s="83"/>
      <c r="K58" s="83"/>
      <c r="L58" s="83"/>
      <c r="M58" s="102"/>
      <c r="N58" s="82" t="s">
        <v>7</v>
      </c>
      <c r="O58" s="83"/>
      <c r="P58" s="83"/>
      <c r="Q58" s="83"/>
      <c r="R58" s="83"/>
      <c r="S58" s="83"/>
      <c r="T58" s="102"/>
      <c r="U58" s="82" t="s">
        <v>8</v>
      </c>
      <c r="V58" s="83"/>
      <c r="W58" s="83"/>
      <c r="X58" s="83"/>
      <c r="Y58" s="83"/>
      <c r="Z58" s="83"/>
      <c r="AA58" s="102"/>
      <c r="AB58" s="82" t="s">
        <v>9</v>
      </c>
      <c r="AC58" s="83"/>
      <c r="AD58" s="83"/>
      <c r="AE58" s="83"/>
      <c r="AF58" s="83"/>
      <c r="AG58" s="83"/>
      <c r="AH58" s="102"/>
      <c r="AI58" s="82" t="s">
        <v>10</v>
      </c>
      <c r="AJ58" s="83"/>
      <c r="AK58" s="83"/>
      <c r="AL58" s="83"/>
      <c r="AM58" s="83"/>
      <c r="AN58" s="83"/>
      <c r="AO58" s="102"/>
      <c r="AP58" s="82" t="s">
        <v>11</v>
      </c>
      <c r="AQ58" s="83"/>
      <c r="AR58" s="83"/>
      <c r="AS58" s="83"/>
      <c r="AT58" s="83"/>
      <c r="AU58" s="83"/>
      <c r="AV58" s="102"/>
      <c r="AW58" s="82" t="s">
        <v>12</v>
      </c>
      <c r="AX58" s="83"/>
      <c r="AY58" s="83"/>
      <c r="AZ58" s="83"/>
      <c r="BA58" s="83"/>
      <c r="BB58" s="83"/>
      <c r="BC58" s="102"/>
    </row>
    <row r="59" spans="2:55" ht="107.25">
      <c r="B59" s="85"/>
      <c r="C59" s="85"/>
      <c r="D59" s="85"/>
      <c r="E59" s="85"/>
      <c r="F59" s="87"/>
      <c r="G59" s="80" t="s">
        <v>13</v>
      </c>
      <c r="H59" s="80" t="s">
        <v>14</v>
      </c>
      <c r="I59" s="80" t="s">
        <v>15</v>
      </c>
      <c r="J59" s="80" t="s">
        <v>16</v>
      </c>
      <c r="K59" s="80" t="s">
        <v>17</v>
      </c>
      <c r="L59" s="80" t="s">
        <v>18</v>
      </c>
      <c r="M59" s="80" t="s">
        <v>19</v>
      </c>
      <c r="N59" s="80" t="s">
        <v>13</v>
      </c>
      <c r="O59" s="80" t="s">
        <v>14</v>
      </c>
      <c r="P59" s="80" t="s">
        <v>15</v>
      </c>
      <c r="Q59" s="80" t="s">
        <v>16</v>
      </c>
      <c r="R59" s="80" t="s">
        <v>17</v>
      </c>
      <c r="S59" s="80" t="s">
        <v>18</v>
      </c>
      <c r="T59" s="80" t="s">
        <v>19</v>
      </c>
      <c r="U59" s="80" t="s">
        <v>13</v>
      </c>
      <c r="V59" s="80" t="s">
        <v>14</v>
      </c>
      <c r="W59" s="80" t="s">
        <v>15</v>
      </c>
      <c r="X59" s="80" t="s">
        <v>16</v>
      </c>
      <c r="Y59" s="80" t="s">
        <v>17</v>
      </c>
      <c r="Z59" s="80" t="s">
        <v>18</v>
      </c>
      <c r="AA59" s="80" t="s">
        <v>19</v>
      </c>
      <c r="AB59" s="80" t="s">
        <v>13</v>
      </c>
      <c r="AC59" s="80" t="s">
        <v>14</v>
      </c>
      <c r="AD59" s="80" t="s">
        <v>15</v>
      </c>
      <c r="AE59" s="80" t="s">
        <v>16</v>
      </c>
      <c r="AF59" s="80" t="s">
        <v>17</v>
      </c>
      <c r="AG59" s="80" t="s">
        <v>18</v>
      </c>
      <c r="AH59" s="80" t="s">
        <v>19</v>
      </c>
      <c r="AI59" s="80" t="s">
        <v>13</v>
      </c>
      <c r="AJ59" s="80" t="s">
        <v>14</v>
      </c>
      <c r="AK59" s="80" t="s">
        <v>15</v>
      </c>
      <c r="AL59" s="80" t="s">
        <v>16</v>
      </c>
      <c r="AM59" s="80" t="s">
        <v>17</v>
      </c>
      <c r="AN59" s="80" t="s">
        <v>18</v>
      </c>
      <c r="AO59" s="80" t="s">
        <v>19</v>
      </c>
      <c r="AP59" s="80" t="s">
        <v>13</v>
      </c>
      <c r="AQ59" s="80" t="s">
        <v>14</v>
      </c>
      <c r="AR59" s="80" t="s">
        <v>15</v>
      </c>
      <c r="AS59" s="80" t="s">
        <v>16</v>
      </c>
      <c r="AT59" s="80" t="s">
        <v>17</v>
      </c>
      <c r="AU59" s="80" t="s">
        <v>18</v>
      </c>
      <c r="AV59" s="80" t="s">
        <v>19</v>
      </c>
      <c r="AW59" s="80" t="s">
        <v>13</v>
      </c>
      <c r="AX59" s="80" t="s">
        <v>14</v>
      </c>
      <c r="AY59" s="80" t="s">
        <v>15</v>
      </c>
      <c r="AZ59" s="80" t="s">
        <v>16</v>
      </c>
      <c r="BA59" s="80" t="s">
        <v>17</v>
      </c>
      <c r="BB59" s="80" t="s">
        <v>18</v>
      </c>
      <c r="BC59" s="80" t="s">
        <v>19</v>
      </c>
    </row>
    <row r="60" spans="2:55">
      <c r="B60" s="55" t="s">
        <v>20</v>
      </c>
      <c r="C60" s="56">
        <v>1379</v>
      </c>
      <c r="D60" s="56">
        <v>0</v>
      </c>
      <c r="E60" s="56">
        <v>0</v>
      </c>
      <c r="F60" s="56">
        <f t="shared" ref="F60:F67" si="141">C60-D60-E60</f>
        <v>1379</v>
      </c>
      <c r="G60" s="55">
        <v>910</v>
      </c>
      <c r="H60" s="55">
        <v>0</v>
      </c>
      <c r="I60" s="55">
        <v>10</v>
      </c>
      <c r="J60" s="55">
        <v>250</v>
      </c>
      <c r="K60" s="55">
        <f t="shared" ref="K60:K65" si="142">$F60-(G60+I60+J60)</f>
        <v>209</v>
      </c>
      <c r="L60" s="57">
        <f t="shared" ref="L60:L66" si="143">IF($F60="","",((G60+H60+I60+J60)/$F60))</f>
        <v>0.84844089920232058</v>
      </c>
      <c r="M60" s="57">
        <f t="shared" ref="M60:M66" si="144">IF($F60="","",(J60/$F60))</f>
        <v>0.18129079042784627</v>
      </c>
      <c r="N60" s="55">
        <v>141</v>
      </c>
      <c r="O60" s="55">
        <v>0</v>
      </c>
      <c r="P60" s="55">
        <v>11</v>
      </c>
      <c r="Q60" s="55">
        <v>980</v>
      </c>
      <c r="R60" s="55">
        <f t="shared" ref="R60:R65" si="145">$F60-(N60+P60+Q60)</f>
        <v>247</v>
      </c>
      <c r="S60" s="58">
        <f t="shared" ref="S60:S65" si="146">IF($F60="","",((N60+O60+P60+Q60)/$F60))</f>
        <v>0.82088469905728789</v>
      </c>
      <c r="T60" s="57">
        <f t="shared" ref="T60:T65" si="147">IF($F60="","",(Q60/$F60))</f>
        <v>0.71065989847715738</v>
      </c>
      <c r="U60" s="55">
        <v>25</v>
      </c>
      <c r="V60" s="55">
        <v>0</v>
      </c>
      <c r="W60" s="55">
        <v>6</v>
      </c>
      <c r="X60" s="55">
        <v>1096</v>
      </c>
      <c r="Y60" s="55">
        <f t="shared" ref="Y60:Y64" si="148">$F60-(U60+W60+X60)</f>
        <v>252</v>
      </c>
      <c r="Z60" s="57">
        <f t="shared" ref="Z60:Z64" si="149">IF($F60="","",((U60+V60+W60+X60)/$F60))</f>
        <v>0.81725888324873097</v>
      </c>
      <c r="AA60" s="57">
        <f t="shared" ref="AA60:AA64" si="150">IF($F60="","",(X60/$F60))</f>
        <v>0.794778825235678</v>
      </c>
      <c r="AB60" s="55">
        <v>9</v>
      </c>
      <c r="AC60" s="55">
        <v>0</v>
      </c>
      <c r="AD60" s="55">
        <v>5</v>
      </c>
      <c r="AE60" s="55">
        <v>1117</v>
      </c>
      <c r="AF60" s="55">
        <f t="shared" ref="AF60:AF63" si="151">$F60-(AB60+AD60+AE60)</f>
        <v>248</v>
      </c>
      <c r="AG60" s="58">
        <f t="shared" ref="AG60:AG63" si="152">IF($F60="","",((AB60+AC60+AD60+AE60)/$F60))</f>
        <v>0.82015953589557655</v>
      </c>
      <c r="AH60" s="57">
        <f t="shared" ref="AH60:AH63" si="153">IF($F60="","",(AE60/$F60))</f>
        <v>0.81000725163161713</v>
      </c>
      <c r="AI60" s="55">
        <v>8</v>
      </c>
      <c r="AJ60" s="55">
        <v>0</v>
      </c>
      <c r="AK60" s="55">
        <v>1</v>
      </c>
      <c r="AL60" s="55">
        <v>1122</v>
      </c>
      <c r="AM60" s="55">
        <f t="shared" ref="AM60:AM62" si="154">$F60-(AI60+AK60+AL60)</f>
        <v>248</v>
      </c>
      <c r="AN60" s="57">
        <f t="shared" ref="AN60:AN62" si="155">IF($F60="","",((AI60+AJ60+AK60+AL60)/$F60))</f>
        <v>0.82015953589557655</v>
      </c>
      <c r="AO60" s="57">
        <f t="shared" ref="AO60:AO62" si="156">IF($F60="","",(AL60/$F60))</f>
        <v>0.81363306744017405</v>
      </c>
      <c r="AP60" s="55">
        <v>6</v>
      </c>
      <c r="AQ60" s="55">
        <v>0</v>
      </c>
      <c r="AR60" s="55">
        <v>1</v>
      </c>
      <c r="AS60" s="55">
        <v>1124</v>
      </c>
      <c r="AT60" s="55">
        <f>$F60-(AP60+AR60+AS60)</f>
        <v>248</v>
      </c>
      <c r="AU60" s="58">
        <f t="shared" ref="AU60" si="157">IF($F60="","",((AP60+AQ60+AR60+AS60)/$F60))</f>
        <v>0.82015953589557655</v>
      </c>
      <c r="AV60" s="57">
        <f t="shared" ref="AV60" si="158">IF($F60="","",(AS60/$F60))</f>
        <v>0.81508339376359684</v>
      </c>
      <c r="AW60" s="55">
        <v>5</v>
      </c>
      <c r="AX60" s="55">
        <v>0</v>
      </c>
      <c r="AY60" s="55">
        <v>2</v>
      </c>
      <c r="AZ60" s="55">
        <v>1124</v>
      </c>
      <c r="BA60" s="55">
        <f t="shared" ref="BA60" si="159">$F60-(AW60+AY60+AZ60)</f>
        <v>248</v>
      </c>
      <c r="BB60" s="57">
        <f t="shared" ref="BB60" si="160">IF($F60="","",((AW60+AX60+AY60+AZ60)/$F60))</f>
        <v>0.82015953589557655</v>
      </c>
      <c r="BC60" s="57">
        <f t="shared" ref="BC60" si="161">IF($F60="","",(AZ60/$F60))</f>
        <v>0.81508339376359684</v>
      </c>
    </row>
    <row r="61" spans="2:55">
      <c r="B61" s="55" t="s">
        <v>21</v>
      </c>
      <c r="C61" s="56">
        <v>984</v>
      </c>
      <c r="D61" s="56">
        <v>0</v>
      </c>
      <c r="E61" s="56">
        <v>0</v>
      </c>
      <c r="F61" s="56">
        <f t="shared" ref="F61" si="162">C61-D61-E61</f>
        <v>984</v>
      </c>
      <c r="G61" s="55">
        <v>618</v>
      </c>
      <c r="H61" s="55">
        <v>0</v>
      </c>
      <c r="I61" s="55">
        <v>10</v>
      </c>
      <c r="J61" s="55">
        <v>208</v>
      </c>
      <c r="K61" s="55">
        <f t="shared" ref="K61" si="163">$F61-(G61+I61+J61)</f>
        <v>148</v>
      </c>
      <c r="L61" s="57">
        <f t="shared" ref="L61" si="164">IF($F61="","",((G61+H61+I61+J61)/$F61))</f>
        <v>0.84959349593495936</v>
      </c>
      <c r="M61" s="57">
        <f t="shared" ref="M61" si="165">IF($F61="","",(J61/$F61))</f>
        <v>0.21138211382113822</v>
      </c>
      <c r="N61" s="55">
        <v>97</v>
      </c>
      <c r="O61" s="55">
        <v>0</v>
      </c>
      <c r="P61" s="55">
        <v>3</v>
      </c>
      <c r="Q61" s="55">
        <v>704</v>
      </c>
      <c r="R61" s="55">
        <f t="shared" ref="R61" si="166">$F61-(N61+P61+Q61)</f>
        <v>180</v>
      </c>
      <c r="S61" s="58">
        <f t="shared" ref="S61" si="167">IF($F61="","",((N61+O61+P61+Q61)/$F61))</f>
        <v>0.81707317073170727</v>
      </c>
      <c r="T61" s="57">
        <f t="shared" ref="T61" si="168">IF($F61="","",(Q61/$F61))</f>
        <v>0.71544715447154472</v>
      </c>
      <c r="U61" s="55">
        <v>17</v>
      </c>
      <c r="V61" s="55">
        <v>0</v>
      </c>
      <c r="W61" s="55">
        <v>3</v>
      </c>
      <c r="X61" s="55">
        <v>780</v>
      </c>
      <c r="Y61" s="55">
        <f t="shared" ref="Y61" si="169">$F61-(U61+W61+X61)</f>
        <v>184</v>
      </c>
      <c r="Z61" s="57">
        <f t="shared" ref="Z61" si="170">IF($F61="","",((U61+V61+W61+X61)/$F61))</f>
        <v>0.81300813008130079</v>
      </c>
      <c r="AA61" s="57">
        <f t="shared" ref="AA61" si="171">IF($F61="","",(X61/$F61))</f>
        <v>0.79268292682926833</v>
      </c>
      <c r="AB61" s="55">
        <v>4</v>
      </c>
      <c r="AC61" s="55">
        <v>0</v>
      </c>
      <c r="AD61" s="55">
        <v>5</v>
      </c>
      <c r="AE61" s="55">
        <v>791</v>
      </c>
      <c r="AF61" s="55">
        <f t="shared" ref="AF61" si="172">$F61-(AB61+AD61+AE61)</f>
        <v>184</v>
      </c>
      <c r="AG61" s="58">
        <f t="shared" ref="AG61" si="173">IF($F61="","",((AB61+AC61+AD61+AE61)/$F61))</f>
        <v>0.81300813008130079</v>
      </c>
      <c r="AH61" s="57">
        <f t="shared" ref="AH61" si="174">IF($F61="","",(AE61/$F61))</f>
        <v>0.80386178861788615</v>
      </c>
      <c r="AI61" s="55">
        <v>6</v>
      </c>
      <c r="AJ61" s="55">
        <v>0</v>
      </c>
      <c r="AK61" s="55">
        <v>0</v>
      </c>
      <c r="AL61" s="55">
        <v>794</v>
      </c>
      <c r="AM61" s="55">
        <f t="shared" ref="AM61" si="175">$F61-(AI61+AK61+AL61)</f>
        <v>184</v>
      </c>
      <c r="AN61" s="57">
        <f t="shared" ref="AN61" si="176">IF($F61="","",((AI61+AJ61+AK61+AL61)/$F61))</f>
        <v>0.81300813008130079</v>
      </c>
      <c r="AO61" s="57">
        <f t="shared" ref="AO61" si="177">IF($F61="","",(AL61/$F61))</f>
        <v>0.80691056910569103</v>
      </c>
      <c r="AP61" s="55">
        <v>1</v>
      </c>
      <c r="AQ61" s="55">
        <v>0</v>
      </c>
      <c r="AR61" s="55">
        <v>0</v>
      </c>
      <c r="AS61" s="55">
        <v>794</v>
      </c>
      <c r="AT61" s="55">
        <f>$F61-(AP61+AR61+AS61)</f>
        <v>189</v>
      </c>
      <c r="AU61" s="58">
        <f t="shared" ref="AU61" si="178">IF($F61="","",((AP61+AQ61+AR61+AS61)/$F61))</f>
        <v>0.80792682926829273</v>
      </c>
      <c r="AV61" s="57">
        <f t="shared" ref="AV61" si="179">IF($F61="","",(AS61/$F61))</f>
        <v>0.80691056910569103</v>
      </c>
      <c r="AW61" s="55"/>
      <c r="AX61" s="55"/>
      <c r="AY61" s="55"/>
      <c r="AZ61" s="55"/>
      <c r="BA61" s="55"/>
      <c r="BB61" s="57"/>
      <c r="BC61" s="57"/>
    </row>
    <row r="62" spans="2:55">
      <c r="B62" s="55" t="s">
        <v>22</v>
      </c>
      <c r="C62" s="56">
        <v>823</v>
      </c>
      <c r="D62" s="56">
        <v>0</v>
      </c>
      <c r="E62" s="56">
        <v>0</v>
      </c>
      <c r="F62" s="56">
        <f t="shared" si="141"/>
        <v>823</v>
      </c>
      <c r="G62" s="55">
        <v>518</v>
      </c>
      <c r="H62" s="55">
        <v>0</v>
      </c>
      <c r="I62" s="55">
        <v>6</v>
      </c>
      <c r="J62" s="55">
        <v>177</v>
      </c>
      <c r="K62" s="55">
        <f t="shared" si="142"/>
        <v>122</v>
      </c>
      <c r="L62" s="57">
        <f t="shared" si="143"/>
        <v>0.85176184690157963</v>
      </c>
      <c r="M62" s="57">
        <f t="shared" si="144"/>
        <v>0.21506682867557717</v>
      </c>
      <c r="N62" s="55">
        <v>100</v>
      </c>
      <c r="O62" s="55">
        <v>0</v>
      </c>
      <c r="P62" s="55">
        <v>2</v>
      </c>
      <c r="Q62" s="55">
        <v>567</v>
      </c>
      <c r="R62" s="55">
        <f t="shared" si="145"/>
        <v>154</v>
      </c>
      <c r="S62" s="58">
        <f t="shared" si="146"/>
        <v>0.81287970838396106</v>
      </c>
      <c r="T62" s="57">
        <f t="shared" si="147"/>
        <v>0.68894289185905222</v>
      </c>
      <c r="U62" s="55">
        <v>15</v>
      </c>
      <c r="V62" s="55">
        <v>0</v>
      </c>
      <c r="W62" s="55">
        <v>2</v>
      </c>
      <c r="X62" s="55">
        <v>647</v>
      </c>
      <c r="Y62" s="55">
        <f t="shared" si="148"/>
        <v>159</v>
      </c>
      <c r="Z62" s="57">
        <f t="shared" si="149"/>
        <v>0.80680437424058327</v>
      </c>
      <c r="AA62" s="57">
        <f t="shared" si="150"/>
        <v>0.78614823815309842</v>
      </c>
      <c r="AB62" s="55">
        <v>5</v>
      </c>
      <c r="AC62" s="55">
        <v>0</v>
      </c>
      <c r="AD62" s="55">
        <v>2</v>
      </c>
      <c r="AE62" s="55">
        <v>657</v>
      </c>
      <c r="AF62" s="55">
        <f t="shared" si="151"/>
        <v>159</v>
      </c>
      <c r="AG62" s="58">
        <f t="shared" si="152"/>
        <v>0.80680437424058327</v>
      </c>
      <c r="AH62" s="57">
        <f t="shared" si="153"/>
        <v>0.79829890643985424</v>
      </c>
      <c r="AI62" s="55">
        <v>2</v>
      </c>
      <c r="AJ62" s="55">
        <v>0</v>
      </c>
      <c r="AK62" s="55">
        <v>1</v>
      </c>
      <c r="AL62" s="55">
        <v>661</v>
      </c>
      <c r="AM62" s="55">
        <f t="shared" si="154"/>
        <v>159</v>
      </c>
      <c r="AN62" s="57">
        <f t="shared" si="155"/>
        <v>0.80680437424058327</v>
      </c>
      <c r="AO62" s="57">
        <f t="shared" si="156"/>
        <v>0.80315917375455648</v>
      </c>
      <c r="AP62" s="55"/>
      <c r="AQ62" s="55"/>
      <c r="AR62" s="55"/>
      <c r="AS62" s="55"/>
      <c r="AT62" s="55"/>
      <c r="AU62" s="58"/>
      <c r="AV62" s="57"/>
      <c r="AW62" s="55"/>
      <c r="AX62" s="55"/>
      <c r="AY62" s="55"/>
      <c r="AZ62" s="55"/>
      <c r="BA62" s="55"/>
      <c r="BB62" s="57"/>
      <c r="BC62" s="57"/>
    </row>
    <row r="63" spans="2:55">
      <c r="B63" s="55" t="s">
        <v>23</v>
      </c>
      <c r="C63" s="56">
        <v>855</v>
      </c>
      <c r="D63" s="56">
        <v>0</v>
      </c>
      <c r="E63" s="56">
        <v>0</v>
      </c>
      <c r="F63" s="56">
        <f t="shared" si="141"/>
        <v>855</v>
      </c>
      <c r="G63" s="55">
        <v>536</v>
      </c>
      <c r="H63" s="55">
        <v>0</v>
      </c>
      <c r="I63" s="55">
        <v>9</v>
      </c>
      <c r="J63" s="55">
        <v>197</v>
      </c>
      <c r="K63" s="55">
        <f t="shared" si="142"/>
        <v>113</v>
      </c>
      <c r="L63" s="57">
        <f t="shared" si="143"/>
        <v>0.86783625730994152</v>
      </c>
      <c r="M63" s="57">
        <f t="shared" si="144"/>
        <v>0.2304093567251462</v>
      </c>
      <c r="N63" s="55">
        <v>113</v>
      </c>
      <c r="O63" s="55">
        <v>0</v>
      </c>
      <c r="P63" s="55">
        <v>5</v>
      </c>
      <c r="Q63" s="55">
        <v>592</v>
      </c>
      <c r="R63" s="55">
        <f t="shared" si="145"/>
        <v>145</v>
      </c>
      <c r="S63" s="58">
        <f t="shared" si="146"/>
        <v>0.83040935672514615</v>
      </c>
      <c r="T63" s="57">
        <f t="shared" si="147"/>
        <v>0.69239766081871346</v>
      </c>
      <c r="U63" s="55">
        <v>32</v>
      </c>
      <c r="V63" s="55">
        <v>0</v>
      </c>
      <c r="W63" s="55">
        <v>3</v>
      </c>
      <c r="X63" s="55">
        <v>675</v>
      </c>
      <c r="Y63" s="55">
        <f t="shared" si="148"/>
        <v>145</v>
      </c>
      <c r="Z63" s="57">
        <f t="shared" si="149"/>
        <v>0.83040935672514615</v>
      </c>
      <c r="AA63" s="57">
        <f t="shared" si="150"/>
        <v>0.78947368421052633</v>
      </c>
      <c r="AB63" s="55">
        <v>13</v>
      </c>
      <c r="AC63" s="55">
        <v>0</v>
      </c>
      <c r="AD63" s="55">
        <v>0</v>
      </c>
      <c r="AE63" s="55">
        <v>695</v>
      </c>
      <c r="AF63" s="55">
        <f t="shared" si="151"/>
        <v>147</v>
      </c>
      <c r="AG63" s="58">
        <f t="shared" si="152"/>
        <v>0.82807017543859651</v>
      </c>
      <c r="AH63" s="57">
        <f t="shared" si="153"/>
        <v>0.8128654970760234</v>
      </c>
      <c r="AI63" s="55"/>
      <c r="AJ63" s="55"/>
      <c r="AK63" s="55"/>
      <c r="AL63" s="55"/>
      <c r="AM63" s="55"/>
      <c r="AN63" s="57"/>
      <c r="AO63" s="57"/>
      <c r="AP63" s="55"/>
      <c r="AQ63" s="55"/>
      <c r="AR63" s="55"/>
      <c r="AS63" s="55"/>
      <c r="AT63" s="55"/>
      <c r="AU63" s="58"/>
      <c r="AV63" s="57"/>
      <c r="AW63" s="55"/>
      <c r="AX63" s="55"/>
      <c r="AY63" s="55"/>
      <c r="AZ63" s="55"/>
      <c r="BA63" s="55"/>
      <c r="BB63" s="57"/>
      <c r="BC63" s="57"/>
    </row>
    <row r="64" spans="2:55">
      <c r="B64" s="55" t="s">
        <v>24</v>
      </c>
      <c r="C64" s="56">
        <v>625</v>
      </c>
      <c r="D64" s="25">
        <v>1</v>
      </c>
      <c r="E64" s="56">
        <v>0</v>
      </c>
      <c r="F64" s="56">
        <f t="shared" si="141"/>
        <v>624</v>
      </c>
      <c r="G64" s="55">
        <v>432</v>
      </c>
      <c r="H64" s="55">
        <v>0</v>
      </c>
      <c r="I64" s="55">
        <v>24</v>
      </c>
      <c r="J64" s="55">
        <v>41</v>
      </c>
      <c r="K64" s="55">
        <f t="shared" si="142"/>
        <v>127</v>
      </c>
      <c r="L64" s="57">
        <f t="shared" si="143"/>
        <v>0.79647435897435892</v>
      </c>
      <c r="M64" s="57">
        <f t="shared" si="144"/>
        <v>6.5705128205128208E-2</v>
      </c>
      <c r="N64" s="55">
        <v>168</v>
      </c>
      <c r="O64" s="55">
        <v>0</v>
      </c>
      <c r="P64" s="55">
        <v>15</v>
      </c>
      <c r="Q64" s="55">
        <v>275</v>
      </c>
      <c r="R64" s="55">
        <f t="shared" si="145"/>
        <v>166</v>
      </c>
      <c r="S64" s="58">
        <f t="shared" si="146"/>
        <v>0.73397435897435892</v>
      </c>
      <c r="T64" s="57">
        <f t="shared" si="147"/>
        <v>0.44070512820512819</v>
      </c>
      <c r="U64" s="55">
        <v>58</v>
      </c>
      <c r="V64" s="55">
        <v>0</v>
      </c>
      <c r="W64" s="55">
        <v>6</v>
      </c>
      <c r="X64" s="55">
        <v>382</v>
      </c>
      <c r="Y64" s="55">
        <f t="shared" si="148"/>
        <v>178</v>
      </c>
      <c r="Z64" s="57">
        <f t="shared" si="149"/>
        <v>0.71474358974358976</v>
      </c>
      <c r="AA64" s="57">
        <f t="shared" si="150"/>
        <v>0.61217948717948723</v>
      </c>
      <c r="AB64" s="55"/>
      <c r="AC64" s="55"/>
      <c r="AD64" s="55"/>
      <c r="AE64" s="55"/>
      <c r="AF64" s="55"/>
      <c r="AG64" s="58"/>
      <c r="AH64" s="57"/>
      <c r="AI64" s="55"/>
      <c r="AJ64" s="55"/>
      <c r="AK64" s="55"/>
      <c r="AL64" s="55"/>
      <c r="AM64" s="55"/>
      <c r="AN64" s="57"/>
      <c r="AO64" s="57"/>
      <c r="AP64" s="55"/>
      <c r="AQ64" s="55"/>
      <c r="AR64" s="55"/>
      <c r="AS64" s="55"/>
      <c r="AT64" s="55"/>
      <c r="AU64" s="58"/>
      <c r="AV64" s="57"/>
      <c r="AW64" s="55"/>
      <c r="AX64" s="55"/>
      <c r="AY64" s="55"/>
      <c r="AZ64" s="55"/>
      <c r="BA64" s="55"/>
      <c r="BB64" s="57"/>
      <c r="BC64" s="57"/>
    </row>
    <row r="65" spans="2:55">
      <c r="B65" s="55" t="s">
        <v>25</v>
      </c>
      <c r="C65" s="56">
        <v>862</v>
      </c>
      <c r="D65" s="25">
        <v>1</v>
      </c>
      <c r="E65" s="56">
        <v>1</v>
      </c>
      <c r="F65" s="56">
        <f t="shared" si="141"/>
        <v>860</v>
      </c>
      <c r="G65" s="55">
        <v>515</v>
      </c>
      <c r="H65" s="55">
        <v>0</v>
      </c>
      <c r="I65" s="55">
        <v>13</v>
      </c>
      <c r="J65" s="55">
        <v>165</v>
      </c>
      <c r="K65" s="55">
        <f t="shared" si="142"/>
        <v>167</v>
      </c>
      <c r="L65" s="57">
        <f t="shared" si="143"/>
        <v>0.80581395348837215</v>
      </c>
      <c r="M65" s="57">
        <f t="shared" si="144"/>
        <v>0.19186046511627908</v>
      </c>
      <c r="N65" s="55">
        <v>162</v>
      </c>
      <c r="O65" s="55">
        <v>0</v>
      </c>
      <c r="P65" s="55">
        <v>9</v>
      </c>
      <c r="Q65" s="55">
        <v>496</v>
      </c>
      <c r="R65" s="55">
        <f t="shared" si="145"/>
        <v>193</v>
      </c>
      <c r="S65" s="58">
        <f t="shared" si="146"/>
        <v>0.77558139534883719</v>
      </c>
      <c r="T65" s="57">
        <f t="shared" si="147"/>
        <v>0.57674418604651168</v>
      </c>
      <c r="Z65" s="57"/>
      <c r="AA65" s="57"/>
      <c r="AG65" s="58"/>
      <c r="AH65" s="57"/>
      <c r="AN65" s="57"/>
      <c r="AO65" s="57"/>
      <c r="AU65" s="58"/>
      <c r="AV65" s="57"/>
      <c r="BB65" s="57"/>
      <c r="BC65" s="57"/>
    </row>
    <row r="66" spans="2:55">
      <c r="B66" s="55" t="s">
        <v>26</v>
      </c>
      <c r="C66" s="56">
        <v>1082</v>
      </c>
      <c r="D66" s="25">
        <v>2</v>
      </c>
      <c r="E66" s="56">
        <v>1</v>
      </c>
      <c r="F66" s="56">
        <f t="shared" si="141"/>
        <v>1079</v>
      </c>
      <c r="G66" s="55">
        <v>693</v>
      </c>
      <c r="H66" s="55">
        <v>0</v>
      </c>
      <c r="I66" s="55">
        <v>9</v>
      </c>
      <c r="J66" s="55">
        <v>184</v>
      </c>
      <c r="K66" s="55">
        <f>$F66-(G66+I66+J66)</f>
        <v>193</v>
      </c>
      <c r="L66" s="57">
        <f t="shared" si="143"/>
        <v>0.82113067655236327</v>
      </c>
      <c r="M66" s="57">
        <f t="shared" si="144"/>
        <v>0.1705282669138091</v>
      </c>
    </row>
    <row r="67" spans="2:55">
      <c r="B67" s="55" t="s">
        <v>27</v>
      </c>
      <c r="C67" s="56">
        <v>1809</v>
      </c>
      <c r="D67" s="25">
        <v>0</v>
      </c>
      <c r="E67" s="56">
        <v>0</v>
      </c>
      <c r="F67" s="56">
        <f t="shared" si="141"/>
        <v>1809</v>
      </c>
    </row>
  </sheetData>
  <mergeCells count="60">
    <mergeCell ref="B3:B4"/>
    <mergeCell ref="C3:C4"/>
    <mergeCell ref="D3:D4"/>
    <mergeCell ref="E3:E4"/>
    <mergeCell ref="G3:M3"/>
    <mergeCell ref="F3:F4"/>
    <mergeCell ref="B17:B18"/>
    <mergeCell ref="C17:C18"/>
    <mergeCell ref="D17:D18"/>
    <mergeCell ref="E17:E18"/>
    <mergeCell ref="G17:M17"/>
    <mergeCell ref="F17:F18"/>
    <mergeCell ref="N17:T17"/>
    <mergeCell ref="U3:AA3"/>
    <mergeCell ref="AB3:AH3"/>
    <mergeCell ref="AI3:AO3"/>
    <mergeCell ref="AP3:AV3"/>
    <mergeCell ref="N3:T3"/>
    <mergeCell ref="AW3:BC3"/>
    <mergeCell ref="B32:B33"/>
    <mergeCell ref="C32:C33"/>
    <mergeCell ref="D32:D33"/>
    <mergeCell ref="E32:E33"/>
    <mergeCell ref="G32:M32"/>
    <mergeCell ref="N32:T32"/>
    <mergeCell ref="U17:AA17"/>
    <mergeCell ref="AB17:AH17"/>
    <mergeCell ref="AI17:AO17"/>
    <mergeCell ref="AP17:AV17"/>
    <mergeCell ref="AW17:BC17"/>
    <mergeCell ref="AW32:BC32"/>
    <mergeCell ref="U32:AA32"/>
    <mergeCell ref="AB32:AH32"/>
    <mergeCell ref="AI32:AO32"/>
    <mergeCell ref="AP32:AV32"/>
    <mergeCell ref="B45:B46"/>
    <mergeCell ref="C45:C46"/>
    <mergeCell ref="D45:D46"/>
    <mergeCell ref="E45:E46"/>
    <mergeCell ref="G45:M45"/>
    <mergeCell ref="F32:F33"/>
    <mergeCell ref="F45:F46"/>
    <mergeCell ref="B58:B59"/>
    <mergeCell ref="C58:C59"/>
    <mergeCell ref="D58:D59"/>
    <mergeCell ref="E58:E59"/>
    <mergeCell ref="G58:M58"/>
    <mergeCell ref="F58:F59"/>
    <mergeCell ref="N58:T58"/>
    <mergeCell ref="U45:AA45"/>
    <mergeCell ref="AB45:AH45"/>
    <mergeCell ref="AI45:AO45"/>
    <mergeCell ref="AP45:AV45"/>
    <mergeCell ref="N45:T45"/>
    <mergeCell ref="AW45:BC45"/>
    <mergeCell ref="U58:AA58"/>
    <mergeCell ref="AB58:AH58"/>
    <mergeCell ref="AI58:AO58"/>
    <mergeCell ref="AP58:AV58"/>
    <mergeCell ref="AW58:BC5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847B2-81C9-48EE-B1FB-3069783CE3DE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38</v>
      </c>
    </row>
    <row r="2" spans="1:55">
      <c r="B2" s="25" t="str">
        <f>"Freshmen Retention - "&amp;$A$1</f>
        <v>Freshmen Retention - Applied Mathemtics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5</v>
      </c>
      <c r="D5" s="73"/>
      <c r="E5" s="77"/>
      <c r="F5" s="56">
        <f t="shared" ref="F5:F13" si="0">C5-D5-E5</f>
        <v>5</v>
      </c>
      <c r="G5" s="73">
        <v>5</v>
      </c>
      <c r="H5" s="56"/>
      <c r="I5" s="78">
        <v>0</v>
      </c>
      <c r="J5" s="78">
        <v>0</v>
      </c>
      <c r="K5" s="55">
        <f t="shared" ref="K5:K12" si="1">F5-(G5+I5+J5)</f>
        <v>0</v>
      </c>
      <c r="L5" s="57">
        <f t="shared" ref="L5:L12" si="2">IF($F5="","",((G5+H5+I5+J5)/$F5))</f>
        <v>1</v>
      </c>
      <c r="M5" s="57">
        <f t="shared" ref="M5:M12" si="3">IF($F5="","",(J5/$F5))</f>
        <v>0</v>
      </c>
      <c r="N5" s="73">
        <v>4</v>
      </c>
      <c r="O5" s="56"/>
      <c r="P5" s="78">
        <v>0</v>
      </c>
      <c r="Q5" s="78">
        <v>0</v>
      </c>
      <c r="R5" s="55">
        <f t="shared" ref="R5:R11" si="4">F5-Q5-P5-N5</f>
        <v>1</v>
      </c>
      <c r="S5" s="58">
        <f t="shared" ref="S5:S7" si="5">IF($F5="","",((N5+O5+P5+Q5)/$F5))</f>
        <v>0.8</v>
      </c>
      <c r="T5" s="57">
        <f t="shared" ref="T5:T11" si="6">IF($F5="","",(Q5/$F5))</f>
        <v>0</v>
      </c>
      <c r="U5" s="73">
        <v>4</v>
      </c>
      <c r="V5" s="56"/>
      <c r="W5" s="78">
        <v>0</v>
      </c>
      <c r="X5" s="78">
        <v>0</v>
      </c>
      <c r="Y5" s="55">
        <f t="shared" ref="Y5:Y10" si="7">F5-(U5+W5+X5)</f>
        <v>1</v>
      </c>
      <c r="Z5" s="57">
        <f t="shared" ref="Z5:Z10" si="8">IF($F5="","",((U5+V5+W5+X5)/$F5))</f>
        <v>0.8</v>
      </c>
      <c r="AA5" s="57">
        <f t="shared" ref="AA5:AA10" si="9">IF($F5="","",(X5/$F5))</f>
        <v>0</v>
      </c>
      <c r="AB5" s="78">
        <v>0</v>
      </c>
      <c r="AC5" s="56"/>
      <c r="AD5" s="78">
        <v>0</v>
      </c>
      <c r="AE5" s="73">
        <v>4</v>
      </c>
      <c r="AF5" s="55">
        <f t="shared" ref="AF5:AF9" si="10">F5-(AB5+AD5+AE5)</f>
        <v>1</v>
      </c>
      <c r="AG5" s="58">
        <f t="shared" ref="AG5:AG9" si="11">IF($F5="","",((AB5+AC5+AD5+AE5)/$F5))</f>
        <v>0.8</v>
      </c>
      <c r="AH5" s="57">
        <f t="shared" ref="AH5:AH9" si="12">IF($F5="","",(AE5/$F5))</f>
        <v>0.8</v>
      </c>
      <c r="AI5" s="78">
        <v>0</v>
      </c>
      <c r="AJ5" s="56"/>
      <c r="AK5" s="78">
        <v>0</v>
      </c>
      <c r="AL5" s="73">
        <v>4</v>
      </c>
      <c r="AM5" s="55">
        <f t="shared" ref="AM5:AM7" si="13">F5-AL5-AK5-AI5</f>
        <v>1</v>
      </c>
      <c r="AN5" s="57">
        <f t="shared" ref="AN5:AN7" si="14">IF($F5="","",((AI5+AJ5+AK5+AL5)/$F5))</f>
        <v>0.8</v>
      </c>
      <c r="AO5" s="57">
        <f t="shared" ref="AO5:AO7" si="15">IF($F5="","",(AL5/$F5))</f>
        <v>0.8</v>
      </c>
      <c r="AP5" s="73">
        <v>0</v>
      </c>
      <c r="AQ5" s="56"/>
      <c r="AR5" s="73">
        <v>0</v>
      </c>
      <c r="AS5" s="73">
        <v>4</v>
      </c>
      <c r="AT5" s="55">
        <f>F5-AP5-AR5-AS5</f>
        <v>1</v>
      </c>
      <c r="AU5" s="58">
        <f>IF($F5="","",((AP5+AQ5+AR5+AS5)/$F5))</f>
        <v>0.8</v>
      </c>
      <c r="AV5" s="57">
        <f>IF($F5="","",(AS5/$F5))</f>
        <v>0.8</v>
      </c>
      <c r="AW5" s="73">
        <v>0</v>
      </c>
      <c r="AX5" s="56"/>
      <c r="AY5" s="73">
        <v>0</v>
      </c>
      <c r="AZ5" s="56">
        <v>4</v>
      </c>
      <c r="BA5" s="55">
        <f t="shared" ref="BA5" si="16">F5-AZ5-AW5</f>
        <v>1</v>
      </c>
      <c r="BB5" s="57">
        <f t="shared" ref="BB5" si="17">IF($F5="","",((AW5+AX5+AY5+AZ5)/$F5))</f>
        <v>0.8</v>
      </c>
      <c r="BC5" s="57">
        <f t="shared" ref="BC5" si="18">IF($F5="","",(AZ5/$F5))</f>
        <v>0.8</v>
      </c>
    </row>
    <row r="6" spans="1:55">
      <c r="B6" s="55" t="s">
        <v>21</v>
      </c>
      <c r="C6" s="73">
        <v>7</v>
      </c>
      <c r="D6" s="77"/>
      <c r="E6" s="77"/>
      <c r="F6" s="56">
        <f t="shared" si="0"/>
        <v>7</v>
      </c>
      <c r="G6" s="73">
        <v>7</v>
      </c>
      <c r="H6" s="56"/>
      <c r="I6" s="78">
        <v>0</v>
      </c>
      <c r="J6" s="78">
        <v>0</v>
      </c>
      <c r="K6" s="55">
        <f t="shared" si="1"/>
        <v>0</v>
      </c>
      <c r="L6" s="57">
        <f t="shared" si="2"/>
        <v>1</v>
      </c>
      <c r="M6" s="57">
        <f t="shared" si="3"/>
        <v>0</v>
      </c>
      <c r="N6" s="73">
        <v>7</v>
      </c>
      <c r="O6" s="56"/>
      <c r="P6" s="78">
        <v>0</v>
      </c>
      <c r="Q6" s="78">
        <v>0</v>
      </c>
      <c r="R6" s="55">
        <f t="shared" si="4"/>
        <v>0</v>
      </c>
      <c r="S6" s="58">
        <f t="shared" si="5"/>
        <v>1</v>
      </c>
      <c r="T6" s="57">
        <f t="shared" si="6"/>
        <v>0</v>
      </c>
      <c r="U6" s="73">
        <v>7</v>
      </c>
      <c r="V6" s="56"/>
      <c r="W6" s="78">
        <v>0</v>
      </c>
      <c r="X6" s="78">
        <v>0</v>
      </c>
      <c r="Y6" s="55">
        <f t="shared" si="7"/>
        <v>0</v>
      </c>
      <c r="Z6" s="57">
        <f t="shared" si="8"/>
        <v>1</v>
      </c>
      <c r="AA6" s="57">
        <f t="shared" si="9"/>
        <v>0</v>
      </c>
      <c r="AB6" s="73">
        <v>1</v>
      </c>
      <c r="AC6" s="56"/>
      <c r="AD6" s="78">
        <v>0</v>
      </c>
      <c r="AE6" s="73">
        <v>6</v>
      </c>
      <c r="AF6" s="55">
        <f t="shared" si="10"/>
        <v>0</v>
      </c>
      <c r="AG6" s="58">
        <f t="shared" si="11"/>
        <v>1</v>
      </c>
      <c r="AH6" s="57">
        <f t="shared" si="12"/>
        <v>0.8571428571428571</v>
      </c>
      <c r="AI6" s="78">
        <v>0</v>
      </c>
      <c r="AJ6" s="56"/>
      <c r="AK6" s="78">
        <v>0</v>
      </c>
      <c r="AL6" s="73">
        <v>7</v>
      </c>
      <c r="AM6" s="55">
        <f t="shared" si="13"/>
        <v>0</v>
      </c>
      <c r="AN6" s="57">
        <f t="shared" si="14"/>
        <v>1</v>
      </c>
      <c r="AO6" s="57">
        <f t="shared" si="15"/>
        <v>1</v>
      </c>
      <c r="AP6" s="73">
        <v>0</v>
      </c>
      <c r="AQ6" s="56"/>
      <c r="AR6" s="73">
        <v>0</v>
      </c>
      <c r="AS6" s="56">
        <v>7</v>
      </c>
      <c r="AT6" s="55">
        <f>F6-AP6-AR6-AS6</f>
        <v>0</v>
      </c>
      <c r="AU6" s="58">
        <f>IF($F6="","",((AP6+AQ6+AR6+AS6)/$F6))</f>
        <v>1</v>
      </c>
      <c r="AV6" s="57">
        <f>IF($F6="","",(AS6/$F6))</f>
        <v>1</v>
      </c>
      <c r="AW6" s="73">
        <v>0</v>
      </c>
      <c r="AX6" s="56"/>
      <c r="AY6" s="73">
        <v>0</v>
      </c>
      <c r="AZ6" s="56">
        <v>7</v>
      </c>
      <c r="BA6" s="55">
        <f t="shared" ref="BA6" si="19">F6-AZ6-AW6</f>
        <v>0</v>
      </c>
      <c r="BB6" s="57">
        <f t="shared" ref="BB6" si="20">IF($F6="","",((AW6+AX6+AY6+AZ6)/$F6))</f>
        <v>1</v>
      </c>
      <c r="BC6" s="57">
        <f t="shared" ref="BC6" si="21">IF($F6="","",(AZ6/$F6))</f>
        <v>1</v>
      </c>
    </row>
    <row r="7" spans="1:55">
      <c r="B7" s="55" t="s">
        <v>22</v>
      </c>
      <c r="C7" s="73">
        <v>10</v>
      </c>
      <c r="D7" s="73"/>
      <c r="E7" s="77"/>
      <c r="F7" s="56">
        <f t="shared" si="0"/>
        <v>10</v>
      </c>
      <c r="G7" s="73">
        <v>10</v>
      </c>
      <c r="H7" s="56"/>
      <c r="I7" s="78">
        <v>0</v>
      </c>
      <c r="J7" s="78">
        <v>0</v>
      </c>
      <c r="K7" s="55">
        <f t="shared" si="1"/>
        <v>0</v>
      </c>
      <c r="L7" s="57">
        <f t="shared" si="2"/>
        <v>1</v>
      </c>
      <c r="M7" s="57">
        <f t="shared" si="3"/>
        <v>0</v>
      </c>
      <c r="N7" s="73">
        <v>8</v>
      </c>
      <c r="O7" s="56"/>
      <c r="P7" s="78">
        <v>0</v>
      </c>
      <c r="Q7" s="78">
        <v>0</v>
      </c>
      <c r="R7" s="55">
        <f t="shared" si="4"/>
        <v>2</v>
      </c>
      <c r="S7" s="58">
        <f t="shared" si="5"/>
        <v>0.8</v>
      </c>
      <c r="T7" s="57">
        <f t="shared" si="6"/>
        <v>0</v>
      </c>
      <c r="U7" s="73">
        <v>8</v>
      </c>
      <c r="V7" s="56"/>
      <c r="W7" s="78">
        <v>0</v>
      </c>
      <c r="X7" s="78">
        <v>0</v>
      </c>
      <c r="Y7" s="55">
        <f t="shared" si="7"/>
        <v>2</v>
      </c>
      <c r="Z7" s="57">
        <f t="shared" si="8"/>
        <v>0.8</v>
      </c>
      <c r="AA7" s="57">
        <f t="shared" si="9"/>
        <v>0</v>
      </c>
      <c r="AB7" s="73">
        <v>3</v>
      </c>
      <c r="AC7" s="56"/>
      <c r="AD7" s="73">
        <v>2</v>
      </c>
      <c r="AE7" s="73">
        <v>3</v>
      </c>
      <c r="AF7" s="55">
        <f t="shared" si="10"/>
        <v>2</v>
      </c>
      <c r="AG7" s="58">
        <f t="shared" si="11"/>
        <v>0.8</v>
      </c>
      <c r="AH7" s="57">
        <f t="shared" si="12"/>
        <v>0.3</v>
      </c>
      <c r="AI7" s="73">
        <v>2</v>
      </c>
      <c r="AJ7" s="56"/>
      <c r="AK7" s="73">
        <v>0</v>
      </c>
      <c r="AL7" s="56">
        <v>5</v>
      </c>
      <c r="AM7" s="55">
        <f t="shared" si="13"/>
        <v>3</v>
      </c>
      <c r="AN7" s="57">
        <f t="shared" si="14"/>
        <v>0.7</v>
      </c>
      <c r="AO7" s="57">
        <f t="shared" si="15"/>
        <v>0.5</v>
      </c>
      <c r="AP7" s="73">
        <v>0</v>
      </c>
      <c r="AQ7" s="56"/>
      <c r="AR7" s="73">
        <v>0</v>
      </c>
      <c r="AS7" s="56">
        <v>6</v>
      </c>
      <c r="AT7" s="55">
        <f>F7-AP7-AR7-AS7</f>
        <v>4</v>
      </c>
      <c r="AU7" s="58">
        <f>IF($F7="","",((AP7+AQ7+AR7+AS7)/$F7))</f>
        <v>0.6</v>
      </c>
      <c r="AV7" s="57">
        <f>IF($F7="","",(AS7/$F7))</f>
        <v>0.6</v>
      </c>
      <c r="AW7" s="73"/>
      <c r="AX7" s="56"/>
      <c r="AY7" s="73"/>
      <c r="AZ7" s="56"/>
      <c r="BA7" s="55"/>
      <c r="BB7" s="57"/>
      <c r="BC7" s="57"/>
    </row>
    <row r="8" spans="1:55">
      <c r="B8" s="55" t="s">
        <v>23</v>
      </c>
      <c r="C8" s="73">
        <v>7</v>
      </c>
      <c r="D8" s="56">
        <v>1</v>
      </c>
      <c r="E8" s="73"/>
      <c r="F8" s="56">
        <f t="shared" si="0"/>
        <v>6</v>
      </c>
      <c r="G8" s="73">
        <v>6</v>
      </c>
      <c r="H8" s="74"/>
      <c r="I8" s="78">
        <v>0</v>
      </c>
      <c r="J8" s="78">
        <v>0</v>
      </c>
      <c r="K8" s="55">
        <f t="shared" si="1"/>
        <v>0</v>
      </c>
      <c r="L8" s="57">
        <f t="shared" si="2"/>
        <v>1</v>
      </c>
      <c r="M8" s="57">
        <f t="shared" si="3"/>
        <v>0</v>
      </c>
      <c r="N8" s="73">
        <v>4</v>
      </c>
      <c r="O8" s="74"/>
      <c r="P8" s="78">
        <v>0</v>
      </c>
      <c r="Q8" s="78">
        <v>0</v>
      </c>
      <c r="R8" s="55">
        <f t="shared" si="4"/>
        <v>2</v>
      </c>
      <c r="S8" s="58">
        <f>IF($F8="","",((N8+O8+P8+Q8)/$F8))</f>
        <v>0.66666666666666663</v>
      </c>
      <c r="T8" s="57">
        <f t="shared" si="6"/>
        <v>0</v>
      </c>
      <c r="U8" s="73">
        <v>3</v>
      </c>
      <c r="V8" s="74"/>
      <c r="W8" s="78">
        <v>2</v>
      </c>
      <c r="X8" s="73">
        <v>1</v>
      </c>
      <c r="Y8" s="55">
        <f t="shared" si="7"/>
        <v>0</v>
      </c>
      <c r="Z8" s="57">
        <f t="shared" si="8"/>
        <v>1</v>
      </c>
      <c r="AA8" s="57">
        <f t="shared" si="9"/>
        <v>0.16666666666666666</v>
      </c>
      <c r="AB8" s="73">
        <v>1</v>
      </c>
      <c r="AC8" s="74"/>
      <c r="AD8" s="73">
        <v>0</v>
      </c>
      <c r="AE8" s="56">
        <v>2</v>
      </c>
      <c r="AF8" s="55">
        <f t="shared" si="10"/>
        <v>3</v>
      </c>
      <c r="AG8" s="58">
        <f t="shared" si="11"/>
        <v>0.5</v>
      </c>
      <c r="AH8" s="57">
        <f t="shared" si="12"/>
        <v>0.33333333333333331</v>
      </c>
      <c r="AI8" s="73">
        <v>0</v>
      </c>
      <c r="AJ8" s="74"/>
      <c r="AK8" s="73">
        <v>0</v>
      </c>
      <c r="AL8" s="56">
        <v>4</v>
      </c>
      <c r="AM8" s="55">
        <f t="shared" ref="AM8" si="22">F8-AL8-AK8-AI8</f>
        <v>2</v>
      </c>
      <c r="AN8" s="57">
        <f t="shared" ref="AN8" si="23">IF($F8="","",((AI8+AJ8+AK8+AL8)/$F8))</f>
        <v>0.66666666666666663</v>
      </c>
      <c r="AO8" s="57">
        <f t="shared" ref="AO8" si="24">IF($F8="","",(AL8/$F8))</f>
        <v>0.66666666666666663</v>
      </c>
      <c r="AP8" s="73"/>
      <c r="AQ8" s="74"/>
      <c r="AR8" s="73"/>
      <c r="AS8" s="56"/>
      <c r="AT8" s="55"/>
      <c r="AU8" s="58"/>
      <c r="AV8" s="57"/>
      <c r="AW8" s="73"/>
      <c r="AX8" s="74"/>
      <c r="AY8" s="73"/>
      <c r="AZ8" s="56"/>
      <c r="BA8" s="55"/>
      <c r="BB8" s="57"/>
      <c r="BC8" s="57"/>
    </row>
    <row r="9" spans="1:55">
      <c r="B9" s="55" t="s">
        <v>24</v>
      </c>
      <c r="C9" s="73">
        <v>11</v>
      </c>
      <c r="D9" s="56"/>
      <c r="E9" s="56"/>
      <c r="F9" s="56">
        <f t="shared" si="0"/>
        <v>11</v>
      </c>
      <c r="G9" s="73">
        <v>8</v>
      </c>
      <c r="H9" s="74"/>
      <c r="I9" s="78">
        <v>0</v>
      </c>
      <c r="J9" s="78">
        <v>0</v>
      </c>
      <c r="K9" s="55">
        <f t="shared" si="1"/>
        <v>3</v>
      </c>
      <c r="L9" s="57">
        <f t="shared" si="2"/>
        <v>0.72727272727272729</v>
      </c>
      <c r="M9" s="57">
        <f t="shared" si="3"/>
        <v>0</v>
      </c>
      <c r="N9" s="73">
        <v>7</v>
      </c>
      <c r="O9" s="74"/>
      <c r="P9" s="73">
        <v>1</v>
      </c>
      <c r="Q9" s="78">
        <v>0</v>
      </c>
      <c r="R9" s="55">
        <f t="shared" si="4"/>
        <v>3</v>
      </c>
      <c r="S9" s="58">
        <f>IF($F9="","",((N9+O9+P9+Q9)/$F9))</f>
        <v>0.72727272727272729</v>
      </c>
      <c r="T9" s="57">
        <f t="shared" si="6"/>
        <v>0</v>
      </c>
      <c r="U9" s="73">
        <v>6</v>
      </c>
      <c r="V9" s="74"/>
      <c r="W9" s="73">
        <v>0</v>
      </c>
      <c r="X9" s="56">
        <v>1</v>
      </c>
      <c r="Y9" s="55">
        <f t="shared" si="7"/>
        <v>4</v>
      </c>
      <c r="Z9" s="57">
        <f t="shared" si="8"/>
        <v>0.63636363636363635</v>
      </c>
      <c r="AA9" s="57">
        <f t="shared" si="9"/>
        <v>9.0909090909090912E-2</v>
      </c>
      <c r="AB9" s="73">
        <v>0</v>
      </c>
      <c r="AC9" s="74"/>
      <c r="AD9" s="73">
        <v>0</v>
      </c>
      <c r="AE9" s="56">
        <v>7</v>
      </c>
      <c r="AF9" s="55">
        <f t="shared" si="10"/>
        <v>4</v>
      </c>
      <c r="AG9" s="58">
        <f t="shared" si="11"/>
        <v>0.63636363636363635</v>
      </c>
      <c r="AH9" s="57">
        <f t="shared" si="12"/>
        <v>0.63636363636363635</v>
      </c>
      <c r="AI9" s="73"/>
      <c r="AJ9" s="74"/>
      <c r="AK9" s="73"/>
      <c r="AL9" s="56"/>
      <c r="AM9" s="55"/>
      <c r="AN9" s="57"/>
      <c r="AO9" s="57"/>
      <c r="AP9" s="73"/>
      <c r="AQ9" s="74"/>
      <c r="AR9" s="73"/>
      <c r="AS9" s="56"/>
      <c r="AT9" s="55"/>
      <c r="AU9" s="58"/>
      <c r="AV9" s="57"/>
      <c r="AW9" s="73"/>
      <c r="AX9" s="74"/>
      <c r="AY9" s="73"/>
      <c r="AZ9" s="56"/>
      <c r="BA9" s="55"/>
      <c r="BB9" s="57"/>
      <c r="BC9" s="57"/>
    </row>
    <row r="10" spans="1:55">
      <c r="B10" s="55" t="s">
        <v>25</v>
      </c>
      <c r="C10" s="73">
        <v>7</v>
      </c>
      <c r="D10" s="56"/>
      <c r="E10" s="56"/>
      <c r="F10" s="56">
        <f t="shared" si="0"/>
        <v>7</v>
      </c>
      <c r="G10" s="73">
        <v>5</v>
      </c>
      <c r="H10" s="74"/>
      <c r="I10" s="73">
        <v>1</v>
      </c>
      <c r="J10" s="78">
        <v>0</v>
      </c>
      <c r="K10" s="55">
        <f t="shared" si="1"/>
        <v>1</v>
      </c>
      <c r="L10" s="57">
        <f t="shared" si="2"/>
        <v>0.8571428571428571</v>
      </c>
      <c r="M10" s="57">
        <f t="shared" si="3"/>
        <v>0</v>
      </c>
      <c r="N10" s="73">
        <v>5</v>
      </c>
      <c r="O10" s="74"/>
      <c r="P10" s="73">
        <v>0</v>
      </c>
      <c r="Q10" s="56">
        <v>0</v>
      </c>
      <c r="R10" s="55">
        <f t="shared" si="4"/>
        <v>2</v>
      </c>
      <c r="S10" s="58">
        <f>IF($F10="","",((N10+O10+P10+Q10)/$F10))</f>
        <v>0.7142857142857143</v>
      </c>
      <c r="T10" s="57">
        <f t="shared" si="6"/>
        <v>0</v>
      </c>
      <c r="U10" s="73">
        <v>4</v>
      </c>
      <c r="V10" s="74"/>
      <c r="W10" s="73">
        <v>0</v>
      </c>
      <c r="X10" s="56">
        <v>0</v>
      </c>
      <c r="Y10" s="55">
        <f t="shared" si="7"/>
        <v>3</v>
      </c>
      <c r="Z10" s="57">
        <f t="shared" si="8"/>
        <v>0.5714285714285714</v>
      </c>
      <c r="AA10" s="57">
        <f t="shared" si="9"/>
        <v>0</v>
      </c>
      <c r="AB10" s="73"/>
      <c r="AC10" s="74"/>
      <c r="AD10" s="73"/>
      <c r="AE10" s="56"/>
      <c r="AF10" s="55"/>
      <c r="AG10" s="58"/>
      <c r="AH10" s="57"/>
      <c r="AI10" s="73"/>
      <c r="AJ10" s="74"/>
      <c r="AK10" s="73"/>
      <c r="AL10" s="56"/>
      <c r="AM10" s="55"/>
      <c r="AN10" s="57"/>
      <c r="AO10" s="57"/>
      <c r="AP10" s="73"/>
      <c r="AQ10" s="74"/>
      <c r="AR10" s="73"/>
      <c r="AS10" s="56"/>
      <c r="AT10" s="55"/>
      <c r="AU10" s="58"/>
      <c r="AV10" s="57"/>
      <c r="AW10" s="73"/>
      <c r="AX10" s="74"/>
      <c r="AY10" s="73"/>
      <c r="AZ10" s="56"/>
      <c r="BA10" s="55"/>
      <c r="BB10" s="57"/>
      <c r="BC10" s="57"/>
    </row>
    <row r="11" spans="1:55">
      <c r="B11" s="55" t="s">
        <v>26</v>
      </c>
      <c r="C11" s="73">
        <v>7</v>
      </c>
      <c r="D11" s="56"/>
      <c r="E11" s="56"/>
      <c r="F11" s="56">
        <f t="shared" si="0"/>
        <v>7</v>
      </c>
      <c r="G11" s="55">
        <v>5</v>
      </c>
      <c r="H11" s="55"/>
      <c r="I11" s="55">
        <v>0</v>
      </c>
      <c r="J11" s="55">
        <v>0</v>
      </c>
      <c r="K11" s="55">
        <f t="shared" si="1"/>
        <v>2</v>
      </c>
      <c r="L11" s="57">
        <f t="shared" si="2"/>
        <v>0.7142857142857143</v>
      </c>
      <c r="M11" s="57">
        <f t="shared" si="3"/>
        <v>0</v>
      </c>
      <c r="N11" s="55">
        <v>4</v>
      </c>
      <c r="O11" s="55"/>
      <c r="P11" s="55">
        <v>0</v>
      </c>
      <c r="Q11" s="55">
        <v>0</v>
      </c>
      <c r="R11" s="55">
        <f t="shared" si="4"/>
        <v>3</v>
      </c>
      <c r="S11" s="58">
        <f>IF($F11="","",((N11+O11+P11+Q11)/$F11))</f>
        <v>0.5714285714285714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12</v>
      </c>
      <c r="D12" s="56"/>
      <c r="E12" s="56"/>
      <c r="F12" s="56">
        <f t="shared" si="0"/>
        <v>12</v>
      </c>
      <c r="G12" s="55">
        <v>11</v>
      </c>
      <c r="H12" s="55"/>
      <c r="I12" s="55">
        <v>1</v>
      </c>
      <c r="J12" s="55">
        <v>0</v>
      </c>
      <c r="K12" s="55">
        <f t="shared" si="1"/>
        <v>0</v>
      </c>
      <c r="L12" s="57">
        <f t="shared" si="2"/>
        <v>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9</v>
      </c>
      <c r="D13" s="56"/>
      <c r="E13" s="56"/>
      <c r="F13" s="56">
        <f t="shared" si="0"/>
        <v>9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Applied Mathemtics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4</v>
      </c>
      <c r="D19" s="56"/>
      <c r="E19" s="73"/>
      <c r="F19" s="56">
        <f t="shared" ref="F19:F27" si="25">C19-D19-E19</f>
        <v>4</v>
      </c>
      <c r="G19" s="73">
        <v>2</v>
      </c>
      <c r="H19" s="56"/>
      <c r="I19" s="73">
        <v>2</v>
      </c>
      <c r="J19" s="56">
        <v>0</v>
      </c>
      <c r="K19" s="55">
        <f t="shared" ref="K19:K26" si="26">F19-I19-G19-J19</f>
        <v>0</v>
      </c>
      <c r="L19" s="57">
        <f t="shared" ref="L19:L26" si="27">IF($F19="","",((G19+H19+I19+J19)/$F19))</f>
        <v>1</v>
      </c>
      <c r="M19" s="57">
        <f t="shared" ref="M19:M26" si="28">IF($F19="","",(J19/$F19))</f>
        <v>0</v>
      </c>
      <c r="N19" s="73">
        <v>2</v>
      </c>
      <c r="O19" s="56"/>
      <c r="P19" s="73">
        <v>1</v>
      </c>
      <c r="Q19" s="78">
        <v>0</v>
      </c>
      <c r="R19" s="55">
        <f t="shared" ref="R19:R25" si="29">F19-N19-O19-P19-Q19</f>
        <v>1</v>
      </c>
      <c r="S19" s="58">
        <f t="shared" ref="S19:S25" si="30">IF($F19="","",((N19+O19+P19+Q19)/$F19))</f>
        <v>0.75</v>
      </c>
      <c r="T19" s="57">
        <f t="shared" ref="T19:T25" si="31">IF($F19="","",(Q19/$F19))</f>
        <v>0</v>
      </c>
      <c r="U19" s="73">
        <v>2</v>
      </c>
      <c r="V19" s="56"/>
      <c r="W19" s="78">
        <v>0</v>
      </c>
      <c r="X19" s="78">
        <v>0</v>
      </c>
      <c r="Y19" s="55">
        <f t="shared" ref="Y19:Y23" si="32">F19-(U19+W19+X19)</f>
        <v>2</v>
      </c>
      <c r="Z19" s="57">
        <f t="shared" ref="Z19:Z23" si="33">IF($F19="","",((U19+V19+W19+X19)/$F19))</f>
        <v>0.5</v>
      </c>
      <c r="AA19" s="57">
        <f t="shared" ref="AA19:AA23" si="34">IF($F19="","",(X19/$F19))</f>
        <v>0</v>
      </c>
      <c r="AB19" s="73">
        <v>0</v>
      </c>
      <c r="AC19" s="56"/>
      <c r="AD19" s="73">
        <v>0</v>
      </c>
      <c r="AE19" s="73">
        <v>2</v>
      </c>
      <c r="AF19" s="55">
        <f t="shared" ref="AF19:AF21" si="35">F19-(AB19+AD19+AE19)</f>
        <v>2</v>
      </c>
      <c r="AG19" s="58">
        <f t="shared" ref="AG19:AG21" si="36">IF($F19="","",((AB19+AC19+AD19+AE19)/$F19))</f>
        <v>0.5</v>
      </c>
      <c r="AH19" s="57">
        <f t="shared" ref="AH19:AH21" si="37">IF($F19="","",(AE19/$F19))</f>
        <v>0.5</v>
      </c>
      <c r="AI19" s="73">
        <v>0</v>
      </c>
      <c r="AJ19" s="56"/>
      <c r="AK19" s="73">
        <v>0</v>
      </c>
      <c r="AL19" s="56">
        <v>2</v>
      </c>
      <c r="AM19" s="55">
        <f t="shared" ref="AM19:AM21" si="38">F19-AL19-AK19-AI19</f>
        <v>2</v>
      </c>
      <c r="AN19" s="57">
        <f t="shared" ref="AN19:AN21" si="39">IF($F19="","",((AI19+AJ19+AK19+AL19)/$F19))</f>
        <v>0.5</v>
      </c>
      <c r="AO19" s="57">
        <f t="shared" ref="AO19:AO21" si="40">IF($F19="","",(AL19/$F19))</f>
        <v>0.5</v>
      </c>
      <c r="AP19" s="73">
        <v>0</v>
      </c>
      <c r="AQ19" s="56"/>
      <c r="AR19" s="73">
        <v>0</v>
      </c>
      <c r="AS19" s="56">
        <v>2</v>
      </c>
      <c r="AT19" s="55">
        <f t="shared" ref="AT19" si="41">F19-AS19-AR19-AP19</f>
        <v>2</v>
      </c>
      <c r="AU19" s="58">
        <f t="shared" ref="AU19" si="42">IF($F19="","",((AP19+AQ19+AR19+AS19)/$F19))</f>
        <v>0.5</v>
      </c>
      <c r="AV19" s="57">
        <f t="shared" ref="AV19" si="43">IF($F19="","",(AS19/$F19))</f>
        <v>0.5</v>
      </c>
      <c r="AW19" s="73">
        <v>0</v>
      </c>
      <c r="AX19" s="56"/>
      <c r="AY19" s="73">
        <v>0</v>
      </c>
      <c r="AZ19" s="56">
        <v>2</v>
      </c>
      <c r="BA19" s="55">
        <f t="shared" ref="BA19" si="44">F19-AZ19-AW19</f>
        <v>2</v>
      </c>
      <c r="BB19" s="57">
        <f t="shared" ref="BB19" si="45">IF($F19="","",((AW19+AX19+AY19+AZ19)/$F19))</f>
        <v>0.5</v>
      </c>
      <c r="BC19" s="57">
        <f t="shared" ref="BC19" si="46">IF($F19="","",(AZ19/$F19))</f>
        <v>0.5</v>
      </c>
    </row>
    <row r="20" spans="2:55">
      <c r="B20" s="55" t="s">
        <v>21</v>
      </c>
      <c r="C20" s="79">
        <v>0</v>
      </c>
      <c r="D20" s="56"/>
      <c r="E20" s="77"/>
      <c r="F20" s="56">
        <f t="shared" si="25"/>
        <v>0</v>
      </c>
      <c r="G20" s="73">
        <v>0</v>
      </c>
      <c r="H20" s="56"/>
      <c r="I20" s="73">
        <v>0</v>
      </c>
      <c r="J20" s="56">
        <v>0</v>
      </c>
      <c r="K20" s="55">
        <f t="shared" si="26"/>
        <v>0</v>
      </c>
      <c r="L20" s="58" t="e">
        <f t="shared" si="27"/>
        <v>#DIV/0!</v>
      </c>
      <c r="M20" s="57" t="e">
        <f t="shared" si="28"/>
        <v>#DIV/0!</v>
      </c>
      <c r="N20" s="73">
        <v>0</v>
      </c>
      <c r="O20" s="56"/>
      <c r="P20" s="73">
        <v>0</v>
      </c>
      <c r="Q20" s="56">
        <v>0</v>
      </c>
      <c r="R20" s="55">
        <f t="shared" si="29"/>
        <v>0</v>
      </c>
      <c r="S20" s="58" t="e">
        <f t="shared" si="30"/>
        <v>#DIV/0!</v>
      </c>
      <c r="T20" s="57" t="e">
        <f t="shared" si="31"/>
        <v>#DIV/0!</v>
      </c>
      <c r="U20" s="73">
        <v>0</v>
      </c>
      <c r="V20" s="56"/>
      <c r="W20" s="73">
        <v>0</v>
      </c>
      <c r="X20" s="56">
        <v>0</v>
      </c>
      <c r="Y20" s="55">
        <f t="shared" si="32"/>
        <v>0</v>
      </c>
      <c r="Z20" s="58" t="e">
        <f t="shared" si="33"/>
        <v>#DIV/0!</v>
      </c>
      <c r="AA20" s="57" t="e">
        <f t="shared" si="34"/>
        <v>#DIV/0!</v>
      </c>
      <c r="AB20" s="73">
        <v>0</v>
      </c>
      <c r="AC20" s="56"/>
      <c r="AD20" s="73">
        <v>0</v>
      </c>
      <c r="AE20" s="56">
        <v>0</v>
      </c>
      <c r="AF20" s="55">
        <f t="shared" si="35"/>
        <v>0</v>
      </c>
      <c r="AG20" s="58" t="e">
        <f t="shared" si="36"/>
        <v>#DIV/0!</v>
      </c>
      <c r="AH20" s="57" t="e">
        <f t="shared" si="37"/>
        <v>#DIV/0!</v>
      </c>
      <c r="AI20" s="73">
        <v>0</v>
      </c>
      <c r="AJ20" s="56"/>
      <c r="AK20" s="73">
        <v>0</v>
      </c>
      <c r="AL20" s="56">
        <v>0</v>
      </c>
      <c r="AM20" s="55">
        <f t="shared" si="38"/>
        <v>0</v>
      </c>
      <c r="AN20" s="57" t="e">
        <f t="shared" si="39"/>
        <v>#DIV/0!</v>
      </c>
      <c r="AO20" s="57" t="e">
        <f t="shared" si="40"/>
        <v>#DIV/0!</v>
      </c>
      <c r="AP20" s="73">
        <v>0</v>
      </c>
      <c r="AQ20" s="56"/>
      <c r="AR20" s="73">
        <v>0</v>
      </c>
      <c r="AS20" s="56">
        <v>0</v>
      </c>
      <c r="AT20" s="55">
        <f t="shared" ref="AT20" si="47">F20-AS20-AR20-AP20</f>
        <v>0</v>
      </c>
      <c r="AU20" s="58" t="e">
        <f t="shared" ref="AU20" si="48">IF($F20="","",((AP20+AQ20+AR20+AS20)/$F20))</f>
        <v>#DIV/0!</v>
      </c>
      <c r="AV20" s="57" t="e">
        <f t="shared" ref="AV20" si="49">IF($F20="","",(AS20/$F20))</f>
        <v>#DIV/0!</v>
      </c>
      <c r="AW20" s="73">
        <v>0</v>
      </c>
      <c r="AX20" s="56"/>
      <c r="AY20" s="73">
        <v>0</v>
      </c>
      <c r="AZ20" s="56">
        <v>0</v>
      </c>
      <c r="BA20" s="55">
        <f t="shared" ref="BA20" si="50">F20-AZ20-AW20</f>
        <v>0</v>
      </c>
      <c r="BB20" s="57" t="e">
        <f t="shared" ref="BB20" si="51">IF($F20="","",((AW20+AX20+AY20+AZ20)/$F20))</f>
        <v>#DIV/0!</v>
      </c>
      <c r="BC20" s="57" t="e">
        <f t="shared" ref="BC20" si="52">IF($F20="","",(AZ20/$F20))</f>
        <v>#DIV/0!</v>
      </c>
    </row>
    <row r="21" spans="2:55">
      <c r="B21" s="55" t="s">
        <v>22</v>
      </c>
      <c r="C21" s="79">
        <v>3</v>
      </c>
      <c r="D21" s="56"/>
      <c r="E21" s="77"/>
      <c r="F21" s="56">
        <f t="shared" si="25"/>
        <v>3</v>
      </c>
      <c r="G21" s="73">
        <v>2</v>
      </c>
      <c r="H21" s="56"/>
      <c r="I21" s="73">
        <v>1</v>
      </c>
      <c r="J21" s="56">
        <v>0</v>
      </c>
      <c r="K21" s="55">
        <f t="shared" si="26"/>
        <v>0</v>
      </c>
      <c r="L21" s="57">
        <f t="shared" si="27"/>
        <v>1</v>
      </c>
      <c r="M21" s="57">
        <f t="shared" si="28"/>
        <v>0</v>
      </c>
      <c r="N21" s="73">
        <v>2</v>
      </c>
      <c r="O21" s="56"/>
      <c r="P21" s="73">
        <v>0</v>
      </c>
      <c r="Q21" s="56">
        <v>0</v>
      </c>
      <c r="R21" s="55">
        <f t="shared" si="29"/>
        <v>1</v>
      </c>
      <c r="S21" s="58">
        <f t="shared" si="30"/>
        <v>0.66666666666666663</v>
      </c>
      <c r="T21" s="57">
        <f t="shared" si="31"/>
        <v>0</v>
      </c>
      <c r="U21" s="78">
        <v>0</v>
      </c>
      <c r="V21" s="56"/>
      <c r="W21" s="73">
        <v>0</v>
      </c>
      <c r="X21" s="73">
        <v>2</v>
      </c>
      <c r="Y21" s="55">
        <f t="shared" si="32"/>
        <v>1</v>
      </c>
      <c r="Z21" s="58">
        <f t="shared" si="33"/>
        <v>0.66666666666666663</v>
      </c>
      <c r="AA21" s="57">
        <f t="shared" si="34"/>
        <v>0.66666666666666663</v>
      </c>
      <c r="AB21" s="73">
        <v>0</v>
      </c>
      <c r="AC21" s="56"/>
      <c r="AD21" s="73">
        <v>0</v>
      </c>
      <c r="AE21" s="56">
        <v>2</v>
      </c>
      <c r="AF21" s="55">
        <f t="shared" si="35"/>
        <v>1</v>
      </c>
      <c r="AG21" s="58">
        <f t="shared" si="36"/>
        <v>0.66666666666666663</v>
      </c>
      <c r="AH21" s="57">
        <f t="shared" si="37"/>
        <v>0.66666666666666663</v>
      </c>
      <c r="AI21" s="73">
        <v>0</v>
      </c>
      <c r="AJ21" s="56"/>
      <c r="AK21" s="73">
        <v>0</v>
      </c>
      <c r="AL21" s="56">
        <v>2</v>
      </c>
      <c r="AM21" s="55">
        <f t="shared" si="38"/>
        <v>1</v>
      </c>
      <c r="AN21" s="57">
        <f t="shared" si="39"/>
        <v>0.66666666666666663</v>
      </c>
      <c r="AO21" s="57">
        <f t="shared" si="40"/>
        <v>0.66666666666666663</v>
      </c>
      <c r="AP21" s="73">
        <v>0</v>
      </c>
      <c r="AQ21" s="56"/>
      <c r="AR21" s="73">
        <v>0</v>
      </c>
      <c r="AS21" s="56">
        <v>1</v>
      </c>
      <c r="AT21" s="55">
        <f t="shared" ref="AT21" si="53">F21-AS21-AR21-AP21</f>
        <v>2</v>
      </c>
      <c r="AU21" s="58">
        <f t="shared" ref="AU21" si="54">IF($F21="","",((AP21+AQ21+AR21+AS21)/$F21))</f>
        <v>0.33333333333333331</v>
      </c>
      <c r="AV21" s="57">
        <f t="shared" ref="AV21" si="55">IF($F21="","",(AS21/$F21))</f>
        <v>0.33333333333333331</v>
      </c>
      <c r="AW21" s="73"/>
      <c r="AX21" s="56"/>
      <c r="AY21" s="73"/>
      <c r="AZ21" s="56"/>
      <c r="BA21" s="55"/>
      <c r="BB21" s="57"/>
      <c r="BC21" s="57"/>
    </row>
    <row r="22" spans="2:55">
      <c r="B22" s="55" t="s">
        <v>23</v>
      </c>
      <c r="C22" s="79">
        <v>3</v>
      </c>
      <c r="D22" s="56"/>
      <c r="E22" s="77"/>
      <c r="F22" s="56">
        <f t="shared" si="25"/>
        <v>3</v>
      </c>
      <c r="G22" s="73">
        <v>2</v>
      </c>
      <c r="H22" s="74"/>
      <c r="I22" s="73">
        <v>0</v>
      </c>
      <c r="J22" s="56">
        <v>0</v>
      </c>
      <c r="K22" s="55">
        <f t="shared" si="26"/>
        <v>1</v>
      </c>
      <c r="L22" s="57">
        <f t="shared" si="27"/>
        <v>0.66666666666666663</v>
      </c>
      <c r="M22" s="57">
        <f t="shared" si="28"/>
        <v>0</v>
      </c>
      <c r="N22" s="73">
        <v>2</v>
      </c>
      <c r="O22" s="74"/>
      <c r="P22" s="73">
        <v>0</v>
      </c>
      <c r="Q22" s="56">
        <v>0</v>
      </c>
      <c r="R22" s="55">
        <f t="shared" si="29"/>
        <v>1</v>
      </c>
      <c r="S22" s="58">
        <f t="shared" si="30"/>
        <v>0.66666666666666663</v>
      </c>
      <c r="T22" s="57">
        <f t="shared" si="31"/>
        <v>0</v>
      </c>
      <c r="U22" s="73">
        <v>1</v>
      </c>
      <c r="V22" s="74"/>
      <c r="W22" s="73">
        <v>0</v>
      </c>
      <c r="X22" s="78">
        <v>0</v>
      </c>
      <c r="Y22" s="55">
        <f t="shared" si="32"/>
        <v>2</v>
      </c>
      <c r="Z22" s="58">
        <f t="shared" si="33"/>
        <v>0.33333333333333331</v>
      </c>
      <c r="AA22" s="57">
        <f t="shared" si="34"/>
        <v>0</v>
      </c>
      <c r="AB22" s="73">
        <v>0</v>
      </c>
      <c r="AC22" s="74"/>
      <c r="AD22" s="73">
        <v>0</v>
      </c>
      <c r="AE22" s="56">
        <v>2</v>
      </c>
      <c r="AF22" s="55">
        <f t="shared" ref="AF22:AF23" si="56">F22-(AB22+AD22+AE22)</f>
        <v>1</v>
      </c>
      <c r="AG22" s="58">
        <f t="shared" ref="AG22:AG23" si="57">IF($F22="","",((AB22+AC22+AD22+AE22)/$F22))</f>
        <v>0.66666666666666663</v>
      </c>
      <c r="AH22" s="57">
        <f t="shared" ref="AH22:AH23" si="58">IF($F22="","",(AE22/$F22))</f>
        <v>0.66666666666666663</v>
      </c>
      <c r="AI22" s="73">
        <v>0</v>
      </c>
      <c r="AJ22" s="74"/>
      <c r="AK22" s="73">
        <v>0</v>
      </c>
      <c r="AL22" s="56">
        <v>2</v>
      </c>
      <c r="AM22" s="55">
        <f t="shared" ref="AM22" si="59">F22-AL22-AK22-AI22</f>
        <v>1</v>
      </c>
      <c r="AN22" s="57">
        <f t="shared" ref="AN22" si="60">IF($F22="","",((AI22+AJ22+AK22+AL22)/$F22))</f>
        <v>0.66666666666666663</v>
      </c>
      <c r="AO22" s="57">
        <f t="shared" ref="AO22" si="61">IF($F22="","",(AL22/$F22))</f>
        <v>0.66666666666666663</v>
      </c>
      <c r="AP22" s="73"/>
      <c r="AQ22" s="74"/>
      <c r="AR22" s="73"/>
      <c r="AS22" s="56"/>
      <c r="AT22" s="55"/>
      <c r="AU22" s="58"/>
      <c r="AV22" s="57"/>
      <c r="AW22" s="73"/>
      <c r="AX22" s="74"/>
      <c r="AY22" s="73"/>
      <c r="AZ22" s="56"/>
      <c r="BA22" s="55"/>
      <c r="BB22" s="57"/>
      <c r="BC22" s="57"/>
    </row>
    <row r="23" spans="2:55">
      <c r="B23" s="55" t="s">
        <v>24</v>
      </c>
      <c r="C23" s="79">
        <v>2</v>
      </c>
      <c r="D23" s="56"/>
      <c r="E23" s="77"/>
      <c r="F23" s="56">
        <f t="shared" si="25"/>
        <v>2</v>
      </c>
      <c r="G23" s="73">
        <v>2</v>
      </c>
      <c r="H23" s="74"/>
      <c r="I23" s="73">
        <v>0</v>
      </c>
      <c r="J23" s="56">
        <v>0</v>
      </c>
      <c r="K23" s="55">
        <f t="shared" si="26"/>
        <v>0</v>
      </c>
      <c r="L23" s="57">
        <f t="shared" si="27"/>
        <v>1</v>
      </c>
      <c r="M23" s="57">
        <f t="shared" si="28"/>
        <v>0</v>
      </c>
      <c r="N23" s="73">
        <v>2</v>
      </c>
      <c r="O23" s="74"/>
      <c r="P23" s="73">
        <v>0</v>
      </c>
      <c r="Q23" s="56">
        <v>0</v>
      </c>
      <c r="R23" s="55">
        <f t="shared" si="29"/>
        <v>0</v>
      </c>
      <c r="S23" s="58">
        <f t="shared" si="30"/>
        <v>1</v>
      </c>
      <c r="T23" s="57">
        <f t="shared" si="31"/>
        <v>0</v>
      </c>
      <c r="U23" s="73">
        <v>0</v>
      </c>
      <c r="V23" s="74"/>
      <c r="W23" s="73">
        <v>0</v>
      </c>
      <c r="X23" s="56">
        <v>2</v>
      </c>
      <c r="Y23" s="55">
        <f t="shared" si="32"/>
        <v>0</v>
      </c>
      <c r="Z23" s="58">
        <f t="shared" si="33"/>
        <v>1</v>
      </c>
      <c r="AA23" s="57">
        <f t="shared" si="34"/>
        <v>1</v>
      </c>
      <c r="AB23" s="73">
        <v>0</v>
      </c>
      <c r="AC23" s="74"/>
      <c r="AD23" s="73">
        <v>0</v>
      </c>
      <c r="AE23" s="56">
        <v>2</v>
      </c>
      <c r="AF23" s="55">
        <f t="shared" si="56"/>
        <v>0</v>
      </c>
      <c r="AG23" s="58">
        <f t="shared" si="57"/>
        <v>1</v>
      </c>
      <c r="AH23" s="57">
        <f t="shared" si="58"/>
        <v>1</v>
      </c>
      <c r="AI23" s="73"/>
      <c r="AJ23" s="74"/>
      <c r="AK23" s="73"/>
      <c r="AL23" s="56"/>
      <c r="AM23" s="55"/>
      <c r="AN23" s="57"/>
      <c r="AO23" s="57"/>
      <c r="AP23" s="73"/>
      <c r="AQ23" s="74"/>
      <c r="AR23" s="73"/>
      <c r="AS23" s="56"/>
      <c r="AT23" s="55"/>
      <c r="AU23" s="58"/>
      <c r="AV23" s="57"/>
      <c r="AW23" s="73"/>
      <c r="AX23" s="74"/>
      <c r="AY23" s="73"/>
      <c r="AZ23" s="56"/>
      <c r="BA23" s="55"/>
      <c r="BB23" s="57"/>
      <c r="BC23" s="57"/>
    </row>
    <row r="24" spans="2:55">
      <c r="B24" s="55" t="s">
        <v>25</v>
      </c>
      <c r="C24" s="79">
        <v>2</v>
      </c>
      <c r="D24" s="56"/>
      <c r="E24" s="77"/>
      <c r="F24" s="56">
        <f t="shared" si="25"/>
        <v>2</v>
      </c>
      <c r="G24" s="73">
        <v>1</v>
      </c>
      <c r="H24" s="74"/>
      <c r="I24" s="73">
        <v>0</v>
      </c>
      <c r="J24" s="56">
        <v>0</v>
      </c>
      <c r="K24" s="55">
        <f t="shared" si="26"/>
        <v>1</v>
      </c>
      <c r="L24" s="57">
        <f t="shared" si="27"/>
        <v>0.5</v>
      </c>
      <c r="M24" s="57">
        <f t="shared" si="28"/>
        <v>0</v>
      </c>
      <c r="N24" s="73">
        <v>1</v>
      </c>
      <c r="O24" s="74"/>
      <c r="P24" s="73">
        <v>0</v>
      </c>
      <c r="Q24" s="56">
        <v>0</v>
      </c>
      <c r="R24" s="55">
        <f t="shared" si="29"/>
        <v>1</v>
      </c>
      <c r="S24" s="58">
        <f t="shared" si="30"/>
        <v>0.5</v>
      </c>
      <c r="T24" s="57">
        <f t="shared" si="31"/>
        <v>0</v>
      </c>
      <c r="U24" s="73">
        <v>1</v>
      </c>
      <c r="V24" s="74"/>
      <c r="W24" s="73">
        <v>0</v>
      </c>
      <c r="X24" s="56">
        <v>0</v>
      </c>
      <c r="Y24" s="55">
        <f t="shared" ref="Y24" si="62">F24-(U24+W24+X24)</f>
        <v>1</v>
      </c>
      <c r="Z24" s="58">
        <f t="shared" ref="Z24" si="63">IF($F24="","",((U24+V24+W24+X24)/$F24))</f>
        <v>0.5</v>
      </c>
      <c r="AA24" s="57">
        <f t="shared" ref="AA24" si="64">IF($F24="","",(X24/$F24))</f>
        <v>0</v>
      </c>
      <c r="AB24" s="73"/>
      <c r="AC24" s="74"/>
      <c r="AD24" s="73"/>
      <c r="AE24" s="56"/>
      <c r="AF24" s="55"/>
      <c r="AG24" s="58"/>
      <c r="AH24" s="57"/>
      <c r="AI24" s="73"/>
      <c r="AJ24" s="74"/>
      <c r="AK24" s="73"/>
      <c r="AL24" s="56"/>
      <c r="AM24" s="55"/>
      <c r="AN24" s="57"/>
      <c r="AO24" s="57"/>
      <c r="AP24" s="73"/>
      <c r="AQ24" s="74"/>
      <c r="AR24" s="73"/>
      <c r="AS24" s="56"/>
      <c r="AT24" s="55"/>
      <c r="AU24" s="58"/>
      <c r="AV24" s="57"/>
      <c r="AW24" s="73"/>
      <c r="AX24" s="74"/>
      <c r="AY24" s="73"/>
      <c r="AZ24" s="56"/>
      <c r="BA24" s="55"/>
      <c r="BB24" s="57"/>
      <c r="BC24" s="57"/>
    </row>
    <row r="25" spans="2:55">
      <c r="B25" s="55" t="s">
        <v>26</v>
      </c>
      <c r="C25" s="79">
        <v>0</v>
      </c>
      <c r="D25" s="56"/>
      <c r="E25" s="77"/>
      <c r="F25" s="56">
        <f t="shared" si="25"/>
        <v>0</v>
      </c>
      <c r="G25" s="55">
        <v>0</v>
      </c>
      <c r="H25" s="55"/>
      <c r="I25" s="55">
        <v>0</v>
      </c>
      <c r="J25" s="55">
        <v>0</v>
      </c>
      <c r="K25" s="55">
        <f t="shared" si="26"/>
        <v>0</v>
      </c>
      <c r="L25" s="57" t="e">
        <f t="shared" si="27"/>
        <v>#DIV/0!</v>
      </c>
      <c r="M25" s="57" t="e">
        <f t="shared" si="28"/>
        <v>#DIV/0!</v>
      </c>
      <c r="N25" s="55">
        <v>0</v>
      </c>
      <c r="O25" s="55"/>
      <c r="P25" s="55">
        <v>0</v>
      </c>
      <c r="Q25" s="55">
        <v>0</v>
      </c>
      <c r="R25" s="55">
        <f t="shared" si="29"/>
        <v>0</v>
      </c>
      <c r="S25" s="58" t="e">
        <f t="shared" si="30"/>
        <v>#DIV/0!</v>
      </c>
      <c r="T25" s="57" t="e">
        <f t="shared" si="31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2</v>
      </c>
      <c r="F26" s="56">
        <f t="shared" si="25"/>
        <v>2</v>
      </c>
      <c r="G26" s="73">
        <v>1</v>
      </c>
      <c r="I26" s="73">
        <v>1</v>
      </c>
      <c r="J26" s="56">
        <v>0</v>
      </c>
      <c r="K26" s="55">
        <f t="shared" si="26"/>
        <v>0</v>
      </c>
      <c r="L26" s="57">
        <f t="shared" si="27"/>
        <v>1</v>
      </c>
      <c r="M26" s="57">
        <f t="shared" si="28"/>
        <v>0</v>
      </c>
    </row>
    <row r="27" spans="2:55">
      <c r="B27" s="55" t="s">
        <v>28</v>
      </c>
      <c r="C27" s="79">
        <v>3</v>
      </c>
      <c r="F27" s="56">
        <f t="shared" si="25"/>
        <v>3</v>
      </c>
    </row>
    <row r="30" spans="2:55">
      <c r="B30" s="25" t="str">
        <f>"Graduate  Retention - "&amp;$A$1</f>
        <v>Graduate  Retention - Applied Mathemtics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45"/>
      <c r="H33" s="36"/>
      <c r="I33" s="36"/>
      <c r="J33" s="36"/>
      <c r="K33" s="36">
        <f>$F33-(G33+I33+J33)</f>
        <v>0</v>
      </c>
      <c r="L33" s="49" t="e">
        <f t="shared" ref="L33:L39" si="65">IF($F33="","",((G33+H33+I33+J33)/$F33))</f>
        <v>#DIV/0!</v>
      </c>
      <c r="M33" s="50" t="e">
        <f t="shared" ref="M33:M39" si="66">IF($F33="","",(J33/$F33))</f>
        <v>#DIV/0!</v>
      </c>
      <c r="N33" s="45"/>
      <c r="O33" s="36"/>
      <c r="P33" s="36"/>
      <c r="Q33" s="36"/>
      <c r="R33" s="36">
        <f t="shared" ref="R33:R38" si="67">$F33-(N33+P33+Q33)</f>
        <v>0</v>
      </c>
      <c r="S33" s="37" t="e">
        <f t="shared" ref="S33:S37" si="68">IF($F33="","",((N33+O33+P33+Q33)/$F33))</f>
        <v>#DIV/0!</v>
      </c>
      <c r="T33" s="44" t="e">
        <f t="shared" ref="T33:T38" si="69">IF($F33="","",(Q33/$F33))</f>
        <v>#DIV/0!</v>
      </c>
      <c r="U33" s="45"/>
      <c r="V33" s="36"/>
      <c r="W33" s="36"/>
      <c r="X33" s="36"/>
      <c r="Y33" s="36">
        <f t="shared" ref="Y33:Y37" si="70">$F33-(U33+W33+X33)</f>
        <v>0</v>
      </c>
      <c r="Z33" s="49" t="e">
        <f t="shared" ref="Z33:Z40" si="71">IF($F33="","",((U33+V33+W33+X33)/$F33))</f>
        <v>#DIV/0!</v>
      </c>
      <c r="AA33" s="51" t="e">
        <f t="shared" ref="AA33:AA40" si="72">IF($F33="","",(X33/$F33))</f>
        <v>#DIV/0!</v>
      </c>
      <c r="AB33" s="45"/>
      <c r="AC33" s="36"/>
      <c r="AD33" s="36"/>
      <c r="AE33" s="36"/>
      <c r="AF33" s="36">
        <f t="shared" ref="AF33:AF36" si="73">$F33-(AB33+AD33+AE33)</f>
        <v>0</v>
      </c>
      <c r="AG33" s="37" t="e">
        <f t="shared" ref="AG33:AG40" si="74">IF($F33="","",((AB33+AC33+AD33+AE33)/$F33))</f>
        <v>#DIV/0!</v>
      </c>
      <c r="AH33" s="44" t="e">
        <f t="shared" ref="AH33:AH40" si="75">IF($F33="","",(AE33/$F33))</f>
        <v>#DIV/0!</v>
      </c>
      <c r="AI33" s="45"/>
      <c r="AJ33" s="36"/>
      <c r="AK33" s="36"/>
      <c r="AL33" s="36"/>
      <c r="AM33" s="36">
        <f t="shared" ref="AM33:AM36" si="76">$F33-(AI33+AK33+AL33)</f>
        <v>0</v>
      </c>
      <c r="AN33" s="49" t="e">
        <f t="shared" ref="AN33:AN40" si="77">IF($F33="","",((AI33+AJ33+AK33+AL33)/$F33))</f>
        <v>#DIV/0!</v>
      </c>
      <c r="AO33" s="51" t="e">
        <f t="shared" ref="AO33:AO40" si="78">IF($F33="","",(AL33/$F33))</f>
        <v>#DIV/0!</v>
      </c>
      <c r="AP33" s="45"/>
      <c r="AQ33" s="36"/>
      <c r="AR33" s="36"/>
      <c r="AS33" s="36"/>
      <c r="AT33" s="36">
        <f t="shared" ref="AT33:AT36" si="79">$F33-(AP33+AR33+AS33)</f>
        <v>0</v>
      </c>
      <c r="AU33" s="37" t="e">
        <f t="shared" ref="AU33:AU40" si="80">IF($F33="","",((AP33+AQ33+AR33+AS33)/$F33))</f>
        <v>#DIV/0!</v>
      </c>
      <c r="AV33" s="44" t="e">
        <f t="shared" ref="AV33:AV40" si="81">IF($F33="","",(AS33/$F33))</f>
        <v>#DIV/0!</v>
      </c>
      <c r="AW33" s="45"/>
      <c r="AX33" s="36"/>
      <c r="AY33" s="36"/>
      <c r="AZ33" s="36"/>
      <c r="BA33" s="36">
        <f t="shared" ref="BA33:BA36" si="82">$F33-(AW33+AY33+AZ33)</f>
        <v>0</v>
      </c>
      <c r="BB33" s="49" t="e">
        <f t="shared" ref="BB33:BB40" si="83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4">C34-D34-E34</f>
        <v>0</v>
      </c>
      <c r="G34" s="45"/>
      <c r="H34" s="36"/>
      <c r="I34" s="36"/>
      <c r="J34" s="36"/>
      <c r="K34" s="36">
        <f t="shared" ref="K34:K39" si="85">$F34-(G34+I34+J34)</f>
        <v>0</v>
      </c>
      <c r="L34" s="49" t="e">
        <f t="shared" si="65"/>
        <v>#DIV/0!</v>
      </c>
      <c r="M34" s="50" t="e">
        <f t="shared" si="66"/>
        <v>#DIV/0!</v>
      </c>
      <c r="N34" s="45"/>
      <c r="O34" s="36"/>
      <c r="P34" s="36"/>
      <c r="Q34" s="36"/>
      <c r="R34" s="36">
        <f t="shared" si="67"/>
        <v>0</v>
      </c>
      <c r="S34" s="37" t="e">
        <f t="shared" si="68"/>
        <v>#DIV/0!</v>
      </c>
      <c r="T34" s="44" t="e">
        <f t="shared" si="69"/>
        <v>#DIV/0!</v>
      </c>
      <c r="U34" s="45"/>
      <c r="V34" s="36"/>
      <c r="W34" s="36"/>
      <c r="X34" s="36"/>
      <c r="Y34" s="36">
        <f t="shared" si="70"/>
        <v>0</v>
      </c>
      <c r="Z34" s="49" t="e">
        <f t="shared" si="71"/>
        <v>#DIV/0!</v>
      </c>
      <c r="AA34" s="51" t="e">
        <f t="shared" si="72"/>
        <v>#DIV/0!</v>
      </c>
      <c r="AB34" s="45"/>
      <c r="AC34" s="36"/>
      <c r="AD34" s="36"/>
      <c r="AE34" s="36"/>
      <c r="AF34" s="36">
        <f t="shared" si="73"/>
        <v>0</v>
      </c>
      <c r="AG34" s="37" t="e">
        <f t="shared" si="74"/>
        <v>#DIV/0!</v>
      </c>
      <c r="AH34" s="44" t="e">
        <f t="shared" si="75"/>
        <v>#DIV/0!</v>
      </c>
      <c r="AI34" s="45"/>
      <c r="AJ34" s="36"/>
      <c r="AK34" s="36"/>
      <c r="AL34" s="36"/>
      <c r="AM34" s="36">
        <f t="shared" si="76"/>
        <v>0</v>
      </c>
      <c r="AN34" s="49" t="e">
        <f t="shared" si="77"/>
        <v>#DIV/0!</v>
      </c>
      <c r="AO34" s="51" t="e">
        <f t="shared" si="78"/>
        <v>#DIV/0!</v>
      </c>
      <c r="AP34" s="45"/>
      <c r="AQ34" s="36"/>
      <c r="AR34" s="36"/>
      <c r="AS34" s="36"/>
      <c r="AT34" s="36">
        <f t="shared" si="79"/>
        <v>0</v>
      </c>
      <c r="AU34" s="37" t="e">
        <f t="shared" si="80"/>
        <v>#DIV/0!</v>
      </c>
      <c r="AV34" s="44" t="e">
        <f t="shared" si="81"/>
        <v>#DIV/0!</v>
      </c>
      <c r="AW34" s="45"/>
      <c r="AX34" s="36"/>
      <c r="AY34" s="36"/>
      <c r="AZ34" s="36"/>
      <c r="BA34" s="36">
        <f t="shared" si="82"/>
        <v>0</v>
      </c>
      <c r="BB34" s="49" t="e">
        <f t="shared" si="83"/>
        <v>#DIV/0!</v>
      </c>
      <c r="BC34" s="51" t="e">
        <f t="shared" ref="BC34:BC40" si="86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4"/>
        <v>0</v>
      </c>
      <c r="G35" s="45"/>
      <c r="H35" s="36"/>
      <c r="I35" s="36"/>
      <c r="J35" s="36"/>
      <c r="K35" s="36">
        <f t="shared" si="85"/>
        <v>0</v>
      </c>
      <c r="L35" s="47" t="e">
        <f t="shared" si="65"/>
        <v>#DIV/0!</v>
      </c>
      <c r="M35" s="48" t="e">
        <f t="shared" si="66"/>
        <v>#DIV/0!</v>
      </c>
      <c r="N35" s="45"/>
      <c r="O35" s="36"/>
      <c r="P35" s="36"/>
      <c r="Q35" s="36"/>
      <c r="R35" s="36">
        <f t="shared" si="67"/>
        <v>0</v>
      </c>
      <c r="S35" s="37" t="e">
        <f t="shared" si="68"/>
        <v>#DIV/0!</v>
      </c>
      <c r="T35" s="44" t="e">
        <f t="shared" si="69"/>
        <v>#DIV/0!</v>
      </c>
      <c r="U35" s="45"/>
      <c r="V35" s="36"/>
      <c r="W35" s="36"/>
      <c r="X35" s="36"/>
      <c r="Y35" s="36">
        <f t="shared" si="70"/>
        <v>0</v>
      </c>
      <c r="Z35" s="47" t="e">
        <f t="shared" si="71"/>
        <v>#DIV/0!</v>
      </c>
      <c r="AA35" s="48" t="e">
        <f t="shared" si="72"/>
        <v>#DIV/0!</v>
      </c>
      <c r="AB35" s="45"/>
      <c r="AC35" s="36"/>
      <c r="AD35" s="36"/>
      <c r="AE35" s="36"/>
      <c r="AF35" s="36">
        <f t="shared" si="73"/>
        <v>0</v>
      </c>
      <c r="AG35" s="37" t="e">
        <f t="shared" si="74"/>
        <v>#DIV/0!</v>
      </c>
      <c r="AH35" s="44" t="e">
        <f t="shared" si="75"/>
        <v>#DIV/0!</v>
      </c>
      <c r="AI35" s="45"/>
      <c r="AJ35" s="36"/>
      <c r="AK35" s="36"/>
      <c r="AL35" s="36"/>
      <c r="AM35" s="36">
        <f t="shared" si="76"/>
        <v>0</v>
      </c>
      <c r="AN35" s="47" t="e">
        <f t="shared" si="77"/>
        <v>#DIV/0!</v>
      </c>
      <c r="AO35" s="48" t="e">
        <f t="shared" si="78"/>
        <v>#DIV/0!</v>
      </c>
      <c r="AP35" s="45"/>
      <c r="AQ35" s="36"/>
      <c r="AR35" s="36"/>
      <c r="AS35" s="36"/>
      <c r="AT35" s="36">
        <f t="shared" si="79"/>
        <v>0</v>
      </c>
      <c r="AU35" s="37" t="e">
        <f t="shared" si="80"/>
        <v>#DIV/0!</v>
      </c>
      <c r="AV35" s="46" t="e">
        <f t="shared" si="81"/>
        <v>#DIV/0!</v>
      </c>
      <c r="AW35" s="45"/>
      <c r="AX35" s="36"/>
      <c r="AY35" s="36"/>
      <c r="AZ35" s="36"/>
      <c r="BA35" s="36">
        <f t="shared" si="82"/>
        <v>0</v>
      </c>
      <c r="BB35" s="47" t="e">
        <f t="shared" si="83"/>
        <v>#DIV/0!</v>
      </c>
      <c r="BC35" s="48" t="e">
        <f t="shared" si="86"/>
        <v>#DIV/0!</v>
      </c>
    </row>
    <row r="36" spans="2:55">
      <c r="B36" s="41" t="s">
        <v>22</v>
      </c>
      <c r="C36" s="35"/>
      <c r="D36" s="35"/>
      <c r="E36" s="35"/>
      <c r="F36" s="42">
        <f t="shared" si="84"/>
        <v>0</v>
      </c>
      <c r="G36" s="45"/>
      <c r="H36" s="36"/>
      <c r="I36" s="36"/>
      <c r="J36" s="36"/>
      <c r="K36" s="36">
        <f t="shared" si="85"/>
        <v>0</v>
      </c>
      <c r="L36" s="47" t="e">
        <f t="shared" si="65"/>
        <v>#DIV/0!</v>
      </c>
      <c r="M36" s="48" t="e">
        <f t="shared" si="66"/>
        <v>#DIV/0!</v>
      </c>
      <c r="N36" s="45"/>
      <c r="O36" s="36"/>
      <c r="P36" s="36"/>
      <c r="Q36" s="36"/>
      <c r="R36" s="36">
        <f t="shared" si="67"/>
        <v>0</v>
      </c>
      <c r="S36" s="37" t="e">
        <f t="shared" si="68"/>
        <v>#DIV/0!</v>
      </c>
      <c r="T36" s="44" t="e">
        <f t="shared" si="69"/>
        <v>#DIV/0!</v>
      </c>
      <c r="U36" s="45"/>
      <c r="V36" s="36"/>
      <c r="W36" s="36"/>
      <c r="X36" s="36"/>
      <c r="Y36" s="36">
        <f t="shared" si="70"/>
        <v>0</v>
      </c>
      <c r="Z36" s="47" t="e">
        <f t="shared" si="71"/>
        <v>#DIV/0!</v>
      </c>
      <c r="AA36" s="48" t="e">
        <f t="shared" si="72"/>
        <v>#DIV/0!</v>
      </c>
      <c r="AB36" s="45"/>
      <c r="AC36" s="36"/>
      <c r="AD36" s="36"/>
      <c r="AE36" s="36"/>
      <c r="AF36" s="36">
        <f t="shared" si="73"/>
        <v>0</v>
      </c>
      <c r="AG36" s="37" t="e">
        <f t="shared" si="74"/>
        <v>#DIV/0!</v>
      </c>
      <c r="AH36" s="44" t="e">
        <f t="shared" si="75"/>
        <v>#DIV/0!</v>
      </c>
      <c r="AI36" s="45"/>
      <c r="AJ36" s="36"/>
      <c r="AK36" s="36"/>
      <c r="AL36" s="36"/>
      <c r="AM36" s="36">
        <f t="shared" si="76"/>
        <v>0</v>
      </c>
      <c r="AN36" s="47" t="e">
        <f t="shared" si="77"/>
        <v>#DIV/0!</v>
      </c>
      <c r="AO36" s="48" t="e">
        <f t="shared" si="78"/>
        <v>#DIV/0!</v>
      </c>
      <c r="AP36" s="45"/>
      <c r="AQ36" s="36"/>
      <c r="AR36" s="36"/>
      <c r="AS36" s="36"/>
      <c r="AT36" s="36">
        <f t="shared" si="79"/>
        <v>0</v>
      </c>
      <c r="AU36" s="37" t="e">
        <f t="shared" si="80"/>
        <v>#DIV/0!</v>
      </c>
      <c r="AV36" s="46" t="e">
        <f t="shared" si="81"/>
        <v>#DIV/0!</v>
      </c>
      <c r="AW36" s="45"/>
      <c r="AX36" s="36"/>
      <c r="AY36" s="36"/>
      <c r="AZ36" s="36"/>
      <c r="BA36" s="36">
        <f t="shared" si="82"/>
        <v>0</v>
      </c>
      <c r="BB36" s="47" t="e">
        <f t="shared" si="83"/>
        <v>#DIV/0!</v>
      </c>
      <c r="BC36" s="48" t="e">
        <f t="shared" si="86"/>
        <v>#DIV/0!</v>
      </c>
    </row>
    <row r="37" spans="2:55">
      <c r="B37" s="41" t="s">
        <v>23</v>
      </c>
      <c r="C37" s="35"/>
      <c r="D37" s="35"/>
      <c r="E37" s="35"/>
      <c r="F37" s="42">
        <f t="shared" si="84"/>
        <v>0</v>
      </c>
      <c r="G37" s="45"/>
      <c r="H37" s="36"/>
      <c r="I37" s="36"/>
      <c r="J37" s="36"/>
      <c r="K37" s="36">
        <f t="shared" si="85"/>
        <v>0</v>
      </c>
      <c r="L37" s="53" t="e">
        <f t="shared" si="65"/>
        <v>#DIV/0!</v>
      </c>
      <c r="M37" s="54" t="e">
        <f t="shared" si="66"/>
        <v>#DIV/0!</v>
      </c>
      <c r="N37" s="45"/>
      <c r="O37" s="36"/>
      <c r="P37" s="36"/>
      <c r="Q37" s="36"/>
      <c r="R37" s="36">
        <f t="shared" si="67"/>
        <v>0</v>
      </c>
      <c r="S37" s="37" t="e">
        <f t="shared" si="68"/>
        <v>#DIV/0!</v>
      </c>
      <c r="T37" s="44" t="e">
        <f t="shared" si="69"/>
        <v>#DIV/0!</v>
      </c>
      <c r="U37" s="45"/>
      <c r="V37" s="36"/>
      <c r="W37" s="36"/>
      <c r="X37" s="36"/>
      <c r="Y37" s="40">
        <f t="shared" si="70"/>
        <v>0</v>
      </c>
      <c r="Z37" s="53" t="e">
        <f t="shared" si="71"/>
        <v>#DIV/0!</v>
      </c>
      <c r="AA37" s="54" t="e">
        <f t="shared" si="72"/>
        <v>#DIV/0!</v>
      </c>
      <c r="AB37" s="45"/>
      <c r="AC37" s="36"/>
      <c r="AD37" s="36"/>
      <c r="AE37" s="36"/>
      <c r="AF37" s="36"/>
      <c r="AG37" s="37" t="e">
        <f t="shared" si="74"/>
        <v>#DIV/0!</v>
      </c>
      <c r="AH37" s="44" t="e">
        <f t="shared" si="75"/>
        <v>#DIV/0!</v>
      </c>
      <c r="AI37" s="45"/>
      <c r="AJ37" s="36"/>
      <c r="AK37" s="36"/>
      <c r="AL37" s="36"/>
      <c r="AM37" s="40"/>
      <c r="AN37" s="53" t="e">
        <f t="shared" si="77"/>
        <v>#DIV/0!</v>
      </c>
      <c r="AO37" s="54" t="e">
        <f t="shared" si="78"/>
        <v>#DIV/0!</v>
      </c>
      <c r="AP37" s="45"/>
      <c r="AQ37" s="36"/>
      <c r="AR37" s="36"/>
      <c r="AS37" s="36"/>
      <c r="AT37" s="36"/>
      <c r="AU37" s="37" t="e">
        <f t="shared" si="80"/>
        <v>#DIV/0!</v>
      </c>
      <c r="AV37" s="46" t="e">
        <f t="shared" si="81"/>
        <v>#DIV/0!</v>
      </c>
      <c r="AW37" s="45"/>
      <c r="AX37" s="36"/>
      <c r="AY37" s="36"/>
      <c r="AZ37" s="36"/>
      <c r="BA37" s="40"/>
      <c r="BB37" s="53" t="e">
        <f t="shared" si="83"/>
        <v>#DIV/0!</v>
      </c>
      <c r="BC37" s="54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55"/>
      <c r="I38" s="55"/>
      <c r="J38" s="55"/>
      <c r="K38" s="36">
        <f t="shared" si="85"/>
        <v>0</v>
      </c>
      <c r="L38" s="53" t="e">
        <f t="shared" si="65"/>
        <v>#DIV/0!</v>
      </c>
      <c r="M38" s="54" t="e">
        <f t="shared" si="66"/>
        <v>#DIV/0!</v>
      </c>
      <c r="N38" s="55"/>
      <c r="P38" s="55"/>
      <c r="Q38" s="55"/>
      <c r="R38" s="36">
        <f t="shared" si="67"/>
        <v>0</v>
      </c>
      <c r="S38" s="37" t="e">
        <f>IF($F38="","",((N38+O38+P38+Q38)/$F38))</f>
        <v>#DIV/0!</v>
      </c>
      <c r="T38" s="57" t="e">
        <f t="shared" si="69"/>
        <v>#DIV/0!</v>
      </c>
      <c r="U38" s="55"/>
      <c r="W38" s="55"/>
      <c r="X38" s="55"/>
      <c r="Y38" s="55"/>
      <c r="Z38" s="57" t="e">
        <f t="shared" si="71"/>
        <v>#DIV/0!</v>
      </c>
      <c r="AA38" s="57" t="e">
        <f t="shared" si="72"/>
        <v>#DIV/0!</v>
      </c>
      <c r="AB38" s="55"/>
      <c r="AD38" s="55"/>
      <c r="AE38" s="55"/>
      <c r="AF38" s="55"/>
      <c r="AG38" s="58" t="e">
        <f t="shared" si="74"/>
        <v>#DIV/0!</v>
      </c>
      <c r="AH38" s="57" t="e">
        <f t="shared" si="75"/>
        <v>#DIV/0!</v>
      </c>
      <c r="AI38" s="55"/>
      <c r="AK38" s="55"/>
      <c r="AL38" s="55"/>
      <c r="AM38" s="55"/>
      <c r="AN38" s="57" t="e">
        <f t="shared" si="77"/>
        <v>#DIV/0!</v>
      </c>
      <c r="AO38" s="57" t="e">
        <f t="shared" si="78"/>
        <v>#DIV/0!</v>
      </c>
      <c r="AP38" s="55"/>
      <c r="AR38" s="55"/>
      <c r="AS38" s="55"/>
      <c r="AT38" s="55"/>
      <c r="AU38" s="58" t="e">
        <f t="shared" si="80"/>
        <v>#DIV/0!</v>
      </c>
      <c r="AV38" s="57" t="e">
        <f t="shared" si="81"/>
        <v>#DIV/0!</v>
      </c>
      <c r="AW38" s="55"/>
      <c r="AY38" s="55"/>
      <c r="AZ38" s="55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K39" s="36">
        <f t="shared" si="85"/>
        <v>0</v>
      </c>
      <c r="L39" s="53" t="e">
        <f t="shared" si="65"/>
        <v>#DIV/0!</v>
      </c>
      <c r="M39" s="54" t="e">
        <f t="shared" si="66"/>
        <v>#DIV/0!</v>
      </c>
      <c r="R39" s="55"/>
      <c r="S39" s="58"/>
      <c r="T39" s="57"/>
      <c r="Y39" s="55"/>
      <c r="Z39" s="57" t="e">
        <f t="shared" si="71"/>
        <v>#DIV/0!</v>
      </c>
      <c r="AA39" s="57" t="e">
        <f t="shared" si="72"/>
        <v>#DIV/0!</v>
      </c>
      <c r="AF39" s="55"/>
      <c r="AG39" s="58" t="e">
        <f t="shared" si="74"/>
        <v>#DIV/0!</v>
      </c>
      <c r="AH39" s="57" t="e">
        <f t="shared" si="75"/>
        <v>#DIV/0!</v>
      </c>
      <c r="AM39" s="55"/>
      <c r="AN39" s="57" t="e">
        <f t="shared" si="77"/>
        <v>#DIV/0!</v>
      </c>
      <c r="AO39" s="57" t="e">
        <f t="shared" si="78"/>
        <v>#DIV/0!</v>
      </c>
      <c r="AT39" s="55"/>
      <c r="AU39" s="58" t="e">
        <f t="shared" si="80"/>
        <v>#DIV/0!</v>
      </c>
      <c r="AV39" s="57" t="e">
        <f t="shared" si="81"/>
        <v>#DIV/0!</v>
      </c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Z40" s="57" t="e">
        <f t="shared" si="71"/>
        <v>#DIV/0!</v>
      </c>
      <c r="AA40" s="57" t="e">
        <f t="shared" si="72"/>
        <v>#DIV/0!</v>
      </c>
      <c r="AG40" s="58" t="e">
        <f t="shared" si="74"/>
        <v>#DIV/0!</v>
      </c>
      <c r="AH40" s="57" t="e">
        <f t="shared" si="75"/>
        <v>#DIV/0!</v>
      </c>
      <c r="AN40" s="57" t="e">
        <f t="shared" si="77"/>
        <v>#DIV/0!</v>
      </c>
      <c r="AO40" s="57" t="e">
        <f t="shared" si="78"/>
        <v>#DIV/0!</v>
      </c>
      <c r="AU40" s="58" t="e">
        <f t="shared" si="80"/>
        <v>#DIV/0!</v>
      </c>
      <c r="AV40" s="57" t="e">
        <f t="shared" si="81"/>
        <v>#DIV/0!</v>
      </c>
      <c r="BB40" s="57" t="e">
        <f t="shared" si="83"/>
        <v>#DIV/0!</v>
      </c>
      <c r="BC40" s="57" t="e">
        <f t="shared" si="86"/>
        <v>#DIV/0!</v>
      </c>
    </row>
    <row r="43" spans="2:55">
      <c r="B43" s="25" t="str">
        <f>"Graduate PHD/JD Retention - "&amp;$A$1</f>
        <v>Graduate PHD/JD Retention - Applied Mathemtics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87">C46-D46-E46</f>
        <v>0</v>
      </c>
      <c r="G46" s="45"/>
      <c r="H46" s="36"/>
      <c r="I46" s="36"/>
      <c r="J46" s="36"/>
      <c r="K46" s="36">
        <f t="shared" ref="K46:K52" si="88">$F46-(G46+I46+J46)</f>
        <v>0</v>
      </c>
      <c r="L46" s="49" t="e">
        <f t="shared" ref="L46:L52" si="89">IF($F46="","",((G46+H46+I46+J46)/$F46))</f>
        <v>#DIV/0!</v>
      </c>
      <c r="M46" s="50" t="e">
        <f t="shared" ref="M46:M52" si="90">IF($F46="","",(J46/$F46))</f>
        <v>#DIV/0!</v>
      </c>
      <c r="N46" s="45"/>
      <c r="O46" s="36"/>
      <c r="P46" s="36"/>
      <c r="Q46" s="36"/>
      <c r="R46" s="36">
        <f t="shared" ref="R46:R51" si="91">$F46-(N46+P46+Q46)</f>
        <v>0</v>
      </c>
      <c r="S46" s="37" t="e">
        <f t="shared" ref="S46:S51" si="92">IF($F46="","",((N46+O46+P46+Q46)/$F46))</f>
        <v>#DIV/0!</v>
      </c>
      <c r="T46" s="44" t="e">
        <f t="shared" ref="T46:T51" si="93">IF($F46="","",(Q46/$F46))</f>
        <v>#DIV/0!</v>
      </c>
      <c r="U46" s="45"/>
      <c r="V46" s="36"/>
      <c r="W46" s="36"/>
      <c r="X46" s="36"/>
      <c r="Y46" s="36">
        <f t="shared" ref="Y46:Y50" si="94">$F46-(U46+W46+X46)</f>
        <v>0</v>
      </c>
      <c r="Z46" s="49" t="e">
        <f t="shared" ref="Z46:Z51" si="95">IF($F46="","",((U46+V46+W46+X46)/$F46))</f>
        <v>#DIV/0!</v>
      </c>
      <c r="AA46" s="51" t="e">
        <f t="shared" ref="AA46:AA51" si="96">IF($F46="","",(X46/$F46))</f>
        <v>#DIV/0!</v>
      </c>
      <c r="AB46" s="45"/>
      <c r="AC46" s="36"/>
      <c r="AD46" s="36"/>
      <c r="AE46" s="36"/>
      <c r="AF46" s="36">
        <f t="shared" ref="AF46:AF49" si="97">$F46-(AB46+AD46+AE46)</f>
        <v>0</v>
      </c>
      <c r="AG46" s="37" t="e">
        <f t="shared" ref="AG46:AG51" si="98">IF($F46="","",((AB46+AC46+AD46+AE46)/$F46))</f>
        <v>#DIV/0!</v>
      </c>
      <c r="AH46" s="44" t="e">
        <f t="shared" ref="AH46:AH51" si="99">IF($F46="","",(AE46/$F46))</f>
        <v>#DIV/0!</v>
      </c>
      <c r="AI46" s="45"/>
      <c r="AJ46" s="36"/>
      <c r="AK46" s="36"/>
      <c r="AL46" s="36"/>
      <c r="AM46" s="36">
        <f t="shared" ref="AM46:AM49" si="100">$F46-(AI46+AK46+AL46)</f>
        <v>0</v>
      </c>
      <c r="AN46" s="49" t="e">
        <f t="shared" ref="AN46:AN51" si="101">IF($F46="","",((AI46+AJ46+AK46+AL46)/$F46))</f>
        <v>#DIV/0!</v>
      </c>
      <c r="AO46" s="51" t="e">
        <f t="shared" ref="AO46:AO51" si="102">IF($F46="","",(AL46/$F46))</f>
        <v>#DIV/0!</v>
      </c>
      <c r="AP46" s="45"/>
      <c r="AQ46" s="36"/>
      <c r="AR46" s="36"/>
      <c r="AS46" s="36"/>
      <c r="AT46" s="36">
        <f t="shared" ref="AT46:AT49" si="103">$F46-(AP46+AR46+AS46)</f>
        <v>0</v>
      </c>
      <c r="AU46" s="37" t="e">
        <f t="shared" ref="AU46:AU51" si="104">IF($F46="","",((AP46+AQ46+AR46+AS46)/$F46))</f>
        <v>#DIV/0!</v>
      </c>
      <c r="AV46" s="44" t="e">
        <f t="shared" ref="AV46:AV51" si="105">IF($F46="","",(AS46/$F46))</f>
        <v>#DIV/0!</v>
      </c>
      <c r="AW46" s="45"/>
      <c r="AX46" s="36"/>
      <c r="AY46" s="36"/>
      <c r="AZ46" s="36"/>
      <c r="BA46" s="36">
        <f t="shared" ref="BA46:BA49" si="106">$F46-(AW46+AY46+AZ46)</f>
        <v>0</v>
      </c>
      <c r="BB46" s="49" t="e">
        <f t="shared" ref="BB46:BB51" si="107">IF($F46="","",((AW46+AX46+AY46+AZ46)/$F46))</f>
        <v>#DIV/0!</v>
      </c>
      <c r="BC46" s="51" t="e">
        <f t="shared" ref="BC46:BC51" si="108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87"/>
        <v>0</v>
      </c>
      <c r="G47" s="45"/>
      <c r="H47" s="36"/>
      <c r="I47" s="36"/>
      <c r="J47" s="36"/>
      <c r="K47" s="36">
        <f t="shared" si="88"/>
        <v>0</v>
      </c>
      <c r="L47" s="49" t="e">
        <f t="shared" si="89"/>
        <v>#DIV/0!</v>
      </c>
      <c r="M47" s="50" t="e">
        <f t="shared" si="90"/>
        <v>#DIV/0!</v>
      </c>
      <c r="N47" s="45"/>
      <c r="O47" s="36"/>
      <c r="P47" s="36"/>
      <c r="Q47" s="36"/>
      <c r="R47" s="36">
        <f t="shared" si="91"/>
        <v>0</v>
      </c>
      <c r="S47" s="37" t="e">
        <f t="shared" si="92"/>
        <v>#DIV/0!</v>
      </c>
      <c r="T47" s="44" t="e">
        <f t="shared" si="93"/>
        <v>#DIV/0!</v>
      </c>
      <c r="U47" s="45"/>
      <c r="V47" s="36"/>
      <c r="W47" s="36"/>
      <c r="X47" s="36"/>
      <c r="Y47" s="36">
        <f t="shared" si="94"/>
        <v>0</v>
      </c>
      <c r="Z47" s="49" t="e">
        <f t="shared" si="95"/>
        <v>#DIV/0!</v>
      </c>
      <c r="AA47" s="51" t="e">
        <f t="shared" si="96"/>
        <v>#DIV/0!</v>
      </c>
      <c r="AB47" s="45"/>
      <c r="AC47" s="36"/>
      <c r="AD47" s="36"/>
      <c r="AE47" s="36"/>
      <c r="AF47" s="36">
        <f t="shared" si="97"/>
        <v>0</v>
      </c>
      <c r="AG47" s="37" t="e">
        <f t="shared" si="98"/>
        <v>#DIV/0!</v>
      </c>
      <c r="AH47" s="44" t="e">
        <f t="shared" si="99"/>
        <v>#DIV/0!</v>
      </c>
      <c r="AI47" s="45"/>
      <c r="AJ47" s="36"/>
      <c r="AK47" s="36"/>
      <c r="AL47" s="36"/>
      <c r="AM47" s="36">
        <f t="shared" si="100"/>
        <v>0</v>
      </c>
      <c r="AN47" s="49" t="e">
        <f t="shared" si="101"/>
        <v>#DIV/0!</v>
      </c>
      <c r="AO47" s="51" t="e">
        <f t="shared" si="102"/>
        <v>#DIV/0!</v>
      </c>
      <c r="AP47" s="45"/>
      <c r="AQ47" s="36"/>
      <c r="AR47" s="36"/>
      <c r="AS47" s="36"/>
      <c r="AT47" s="36">
        <f t="shared" si="103"/>
        <v>0</v>
      </c>
      <c r="AU47" s="37" t="e">
        <f t="shared" si="104"/>
        <v>#DIV/0!</v>
      </c>
      <c r="AV47" s="44" t="e">
        <f t="shared" si="105"/>
        <v>#DIV/0!</v>
      </c>
      <c r="AW47" s="45"/>
      <c r="AX47" s="36"/>
      <c r="AY47" s="36"/>
      <c r="AZ47" s="36"/>
      <c r="BA47" s="36">
        <f t="shared" si="106"/>
        <v>0</v>
      </c>
      <c r="BB47" s="49" t="e">
        <f t="shared" si="107"/>
        <v>#DIV/0!</v>
      </c>
      <c r="BC47" s="51" t="e">
        <f t="shared" si="108"/>
        <v>#DIV/0!</v>
      </c>
    </row>
    <row r="48" spans="2:55">
      <c r="B48" s="41" t="s">
        <v>21</v>
      </c>
      <c r="C48" s="35"/>
      <c r="D48" s="35"/>
      <c r="E48" s="35"/>
      <c r="F48" s="42">
        <f t="shared" si="87"/>
        <v>0</v>
      </c>
      <c r="G48" s="45"/>
      <c r="H48" s="36"/>
      <c r="I48" s="36"/>
      <c r="J48" s="36"/>
      <c r="K48" s="36">
        <f t="shared" si="88"/>
        <v>0</v>
      </c>
      <c r="L48" s="47" t="e">
        <f t="shared" si="89"/>
        <v>#DIV/0!</v>
      </c>
      <c r="M48" s="48" t="e">
        <f t="shared" si="90"/>
        <v>#DIV/0!</v>
      </c>
      <c r="N48" s="45"/>
      <c r="O48" s="36"/>
      <c r="P48" s="36"/>
      <c r="Q48" s="36"/>
      <c r="R48" s="36">
        <f t="shared" si="91"/>
        <v>0</v>
      </c>
      <c r="S48" s="37" t="e">
        <f t="shared" si="92"/>
        <v>#DIV/0!</v>
      </c>
      <c r="T48" s="44" t="e">
        <f t="shared" si="93"/>
        <v>#DIV/0!</v>
      </c>
      <c r="U48" s="45"/>
      <c r="V48" s="36"/>
      <c r="W48" s="36"/>
      <c r="X48" s="36"/>
      <c r="Y48" s="36">
        <f t="shared" si="94"/>
        <v>0</v>
      </c>
      <c r="Z48" s="47" t="e">
        <f t="shared" si="95"/>
        <v>#DIV/0!</v>
      </c>
      <c r="AA48" s="48" t="e">
        <f t="shared" si="96"/>
        <v>#DIV/0!</v>
      </c>
      <c r="AB48" s="45"/>
      <c r="AC48" s="36"/>
      <c r="AD48" s="36"/>
      <c r="AE48" s="36"/>
      <c r="AF48" s="36">
        <f t="shared" si="97"/>
        <v>0</v>
      </c>
      <c r="AG48" s="37" t="e">
        <f t="shared" si="98"/>
        <v>#DIV/0!</v>
      </c>
      <c r="AH48" s="44" t="e">
        <f t="shared" si="99"/>
        <v>#DIV/0!</v>
      </c>
      <c r="AI48" s="45"/>
      <c r="AJ48" s="36"/>
      <c r="AK48" s="36"/>
      <c r="AL48" s="36"/>
      <c r="AM48" s="36">
        <f t="shared" si="100"/>
        <v>0</v>
      </c>
      <c r="AN48" s="47" t="e">
        <f t="shared" si="101"/>
        <v>#DIV/0!</v>
      </c>
      <c r="AO48" s="48" t="e">
        <f t="shared" si="102"/>
        <v>#DIV/0!</v>
      </c>
      <c r="AP48" s="45"/>
      <c r="AQ48" s="36"/>
      <c r="AR48" s="36"/>
      <c r="AS48" s="36"/>
      <c r="AT48" s="36">
        <f t="shared" si="103"/>
        <v>0</v>
      </c>
      <c r="AU48" s="37" t="e">
        <f t="shared" si="104"/>
        <v>#DIV/0!</v>
      </c>
      <c r="AV48" s="46" t="e">
        <f t="shared" si="105"/>
        <v>#DIV/0!</v>
      </c>
      <c r="AW48" s="45"/>
      <c r="AX48" s="36"/>
      <c r="AY48" s="36"/>
      <c r="AZ48" s="36"/>
      <c r="BA48" s="36">
        <f t="shared" si="106"/>
        <v>0</v>
      </c>
      <c r="BB48" s="47" t="e">
        <f t="shared" si="107"/>
        <v>#DIV/0!</v>
      </c>
      <c r="BC48" s="48" t="e">
        <f t="shared" si="108"/>
        <v>#DIV/0!</v>
      </c>
    </row>
    <row r="49" spans="2:55">
      <c r="B49" s="41" t="s">
        <v>22</v>
      </c>
      <c r="C49" s="35"/>
      <c r="D49" s="35"/>
      <c r="E49" s="35"/>
      <c r="F49" s="42">
        <f t="shared" si="87"/>
        <v>0</v>
      </c>
      <c r="G49" s="45"/>
      <c r="H49" s="36"/>
      <c r="I49" s="36"/>
      <c r="J49" s="36"/>
      <c r="K49" s="36">
        <f t="shared" si="88"/>
        <v>0</v>
      </c>
      <c r="L49" s="47" t="e">
        <f t="shared" si="89"/>
        <v>#DIV/0!</v>
      </c>
      <c r="M49" s="48" t="e">
        <f t="shared" si="90"/>
        <v>#DIV/0!</v>
      </c>
      <c r="N49" s="45"/>
      <c r="O49" s="36"/>
      <c r="P49" s="36"/>
      <c r="Q49" s="36"/>
      <c r="R49" s="36">
        <f t="shared" si="91"/>
        <v>0</v>
      </c>
      <c r="S49" s="37" t="e">
        <f t="shared" si="92"/>
        <v>#DIV/0!</v>
      </c>
      <c r="T49" s="44" t="e">
        <f t="shared" si="93"/>
        <v>#DIV/0!</v>
      </c>
      <c r="U49" s="45"/>
      <c r="V49" s="36"/>
      <c r="W49" s="36"/>
      <c r="X49" s="36"/>
      <c r="Y49" s="36">
        <f t="shared" si="94"/>
        <v>0</v>
      </c>
      <c r="Z49" s="47" t="e">
        <f t="shared" si="95"/>
        <v>#DIV/0!</v>
      </c>
      <c r="AA49" s="48" t="e">
        <f t="shared" si="96"/>
        <v>#DIV/0!</v>
      </c>
      <c r="AB49" s="45"/>
      <c r="AC49" s="36"/>
      <c r="AD49" s="36"/>
      <c r="AE49" s="36"/>
      <c r="AF49" s="36">
        <f t="shared" si="97"/>
        <v>0</v>
      </c>
      <c r="AG49" s="37" t="e">
        <f t="shared" si="98"/>
        <v>#DIV/0!</v>
      </c>
      <c r="AH49" s="44" t="e">
        <f t="shared" si="99"/>
        <v>#DIV/0!</v>
      </c>
      <c r="AI49" s="45"/>
      <c r="AJ49" s="36"/>
      <c r="AK49" s="36"/>
      <c r="AL49" s="36"/>
      <c r="AM49" s="36">
        <f t="shared" si="100"/>
        <v>0</v>
      </c>
      <c r="AN49" s="47" t="e">
        <f t="shared" si="101"/>
        <v>#DIV/0!</v>
      </c>
      <c r="AO49" s="48" t="e">
        <f t="shared" si="102"/>
        <v>#DIV/0!</v>
      </c>
      <c r="AP49" s="45"/>
      <c r="AQ49" s="36"/>
      <c r="AR49" s="36"/>
      <c r="AS49" s="36"/>
      <c r="AT49" s="36">
        <f t="shared" si="103"/>
        <v>0</v>
      </c>
      <c r="AU49" s="37" t="e">
        <f t="shared" si="104"/>
        <v>#DIV/0!</v>
      </c>
      <c r="AV49" s="46" t="e">
        <f t="shared" si="105"/>
        <v>#DIV/0!</v>
      </c>
      <c r="AW49" s="45"/>
      <c r="AX49" s="36"/>
      <c r="AY49" s="36"/>
      <c r="AZ49" s="36"/>
      <c r="BA49" s="36">
        <f t="shared" si="106"/>
        <v>0</v>
      </c>
      <c r="BB49" s="47" t="e">
        <f t="shared" si="107"/>
        <v>#DIV/0!</v>
      </c>
      <c r="BC49" s="48" t="e">
        <f t="shared" si="108"/>
        <v>#DIV/0!</v>
      </c>
    </row>
    <row r="50" spans="2:55">
      <c r="B50" s="41" t="s">
        <v>23</v>
      </c>
      <c r="C50" s="35"/>
      <c r="D50" s="35"/>
      <c r="E50" s="35"/>
      <c r="F50" s="42">
        <f t="shared" si="87"/>
        <v>0</v>
      </c>
      <c r="G50" s="45"/>
      <c r="H50" s="36"/>
      <c r="I50" s="36"/>
      <c r="J50" s="36"/>
      <c r="K50" s="36">
        <f t="shared" si="88"/>
        <v>0</v>
      </c>
      <c r="L50" s="53" t="e">
        <f t="shared" si="89"/>
        <v>#DIV/0!</v>
      </c>
      <c r="M50" s="54" t="e">
        <f t="shared" si="90"/>
        <v>#DIV/0!</v>
      </c>
      <c r="N50" s="45"/>
      <c r="O50" s="36"/>
      <c r="P50" s="36"/>
      <c r="Q50" s="36"/>
      <c r="R50" s="36">
        <f t="shared" si="91"/>
        <v>0</v>
      </c>
      <c r="S50" s="37" t="e">
        <f t="shared" si="92"/>
        <v>#DIV/0!</v>
      </c>
      <c r="T50" s="44" t="e">
        <f t="shared" si="93"/>
        <v>#DIV/0!</v>
      </c>
      <c r="U50" s="45"/>
      <c r="V50" s="36"/>
      <c r="W50" s="36"/>
      <c r="X50" s="36"/>
      <c r="Y50" s="36">
        <f t="shared" si="94"/>
        <v>0</v>
      </c>
      <c r="Z50" s="53" t="e">
        <f t="shared" si="95"/>
        <v>#DIV/0!</v>
      </c>
      <c r="AA50" s="54" t="e">
        <f t="shared" si="96"/>
        <v>#DIV/0!</v>
      </c>
      <c r="AB50" s="45"/>
      <c r="AC50" s="36"/>
      <c r="AD50" s="36"/>
      <c r="AE50" s="36"/>
      <c r="AF50" s="36"/>
      <c r="AG50" s="37" t="e">
        <f t="shared" si="98"/>
        <v>#DIV/0!</v>
      </c>
      <c r="AH50" s="44" t="e">
        <f t="shared" si="99"/>
        <v>#DIV/0!</v>
      </c>
      <c r="AI50" s="45"/>
      <c r="AJ50" s="36"/>
      <c r="AK50" s="36"/>
      <c r="AL50" s="36"/>
      <c r="AM50" s="40"/>
      <c r="AN50" s="53" t="e">
        <f t="shared" si="101"/>
        <v>#DIV/0!</v>
      </c>
      <c r="AO50" s="54" t="e">
        <f t="shared" si="102"/>
        <v>#DIV/0!</v>
      </c>
      <c r="AP50" s="45"/>
      <c r="AQ50" s="36"/>
      <c r="AR50" s="36"/>
      <c r="AS50" s="36"/>
      <c r="AT50" s="36"/>
      <c r="AU50" s="37" t="e">
        <f t="shared" si="104"/>
        <v>#DIV/0!</v>
      </c>
      <c r="AV50" s="46" t="e">
        <f t="shared" si="105"/>
        <v>#DIV/0!</v>
      </c>
      <c r="AW50" s="45"/>
      <c r="AX50" s="36"/>
      <c r="AY50" s="36"/>
      <c r="AZ50" s="36"/>
      <c r="BA50" s="40"/>
      <c r="BB50" s="53" t="e">
        <f t="shared" si="107"/>
        <v>#DIV/0!</v>
      </c>
      <c r="BC50" s="54" t="e">
        <f t="shared" si="108"/>
        <v>#DIV/0!</v>
      </c>
    </row>
    <row r="51" spans="2:55">
      <c r="B51" s="55" t="s">
        <v>24</v>
      </c>
      <c r="C51" s="59"/>
      <c r="F51" s="60">
        <f t="shared" si="87"/>
        <v>0</v>
      </c>
      <c r="G51" s="55"/>
      <c r="I51" s="55"/>
      <c r="J51" s="55"/>
      <c r="K51" s="39">
        <f t="shared" si="88"/>
        <v>0</v>
      </c>
      <c r="L51" s="49" t="e">
        <f t="shared" si="89"/>
        <v>#DIV/0!</v>
      </c>
      <c r="M51" s="50" t="e">
        <f t="shared" si="90"/>
        <v>#DIV/0!</v>
      </c>
      <c r="N51" s="55"/>
      <c r="P51" s="55"/>
      <c r="Q51" s="55"/>
      <c r="R51" s="36">
        <f t="shared" si="91"/>
        <v>0</v>
      </c>
      <c r="S51" s="61" t="e">
        <f t="shared" si="92"/>
        <v>#DIV/0!</v>
      </c>
      <c r="T51" s="50" t="e">
        <f t="shared" si="93"/>
        <v>#DIV/0!</v>
      </c>
      <c r="U51" s="55"/>
      <c r="W51" s="55"/>
      <c r="X51" s="55"/>
      <c r="Z51" s="49" t="e">
        <f t="shared" si="95"/>
        <v>#DIV/0!</v>
      </c>
      <c r="AA51" s="62" t="e">
        <f t="shared" si="96"/>
        <v>#DIV/0!</v>
      </c>
      <c r="AB51" s="55"/>
      <c r="AD51" s="55"/>
      <c r="AE51" s="55"/>
      <c r="AG51" s="61" t="e">
        <f t="shared" si="98"/>
        <v>#DIV/0!</v>
      </c>
      <c r="AH51" s="50" t="e">
        <f t="shared" si="99"/>
        <v>#DIV/0!</v>
      </c>
      <c r="AI51" s="55"/>
      <c r="AK51" s="55"/>
      <c r="AL51" s="55"/>
      <c r="AN51" s="49" t="e">
        <f t="shared" si="101"/>
        <v>#DIV/0!</v>
      </c>
      <c r="AO51" s="62" t="e">
        <f t="shared" si="102"/>
        <v>#DIV/0!</v>
      </c>
      <c r="AP51" s="55"/>
      <c r="AR51" s="55"/>
      <c r="AS51" s="55"/>
      <c r="AU51" s="61" t="e">
        <f t="shared" si="104"/>
        <v>#DIV/0!</v>
      </c>
      <c r="AV51" s="62" t="e">
        <f t="shared" si="105"/>
        <v>#DIV/0!</v>
      </c>
      <c r="AW51" s="55"/>
      <c r="AY51" s="55"/>
      <c r="AZ51" s="55"/>
      <c r="BB51" s="49" t="e">
        <f t="shared" si="107"/>
        <v>#DIV/0!</v>
      </c>
      <c r="BC51" s="62" t="e">
        <f t="shared" si="108"/>
        <v>#DIV/0!</v>
      </c>
    </row>
    <row r="52" spans="2:55">
      <c r="B52" s="55" t="s">
        <v>25</v>
      </c>
      <c r="C52" s="56"/>
      <c r="F52" s="60">
        <f t="shared" si="87"/>
        <v>0</v>
      </c>
      <c r="K52" s="39">
        <f t="shared" si="88"/>
        <v>0</v>
      </c>
      <c r="L52" s="49" t="e">
        <f t="shared" si="89"/>
        <v>#DIV/0!</v>
      </c>
      <c r="M52" s="50" t="e">
        <f t="shared" si="90"/>
        <v>#DIV/0!</v>
      </c>
    </row>
    <row r="53" spans="2:55">
      <c r="B53" s="55" t="s">
        <v>26</v>
      </c>
      <c r="C53" s="56"/>
      <c r="F53" s="60">
        <f t="shared" si="87"/>
        <v>0</v>
      </c>
    </row>
    <row r="54" spans="2:55">
      <c r="B54" s="55"/>
    </row>
    <row r="56" spans="2:55">
      <c r="B56" s="25" t="str">
        <f>"Graduate MASTER Retention - "&amp;$A$1</f>
        <v>Graduate MASTER Retention - Applied Mathemtics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9">C59-D59-E59</f>
        <v>0</v>
      </c>
      <c r="G59" s="45"/>
      <c r="H59" s="36"/>
      <c r="I59" s="36"/>
      <c r="J59" s="36"/>
      <c r="K59" s="36">
        <f t="shared" ref="K59:K64" si="110">$F59-(G59+I59+J59)</f>
        <v>0</v>
      </c>
      <c r="L59" s="49" t="e">
        <f t="shared" ref="L59:L65" si="111">IF($F59="","",((G59+H59+I59+J59)/$F59))</f>
        <v>#DIV/0!</v>
      </c>
      <c r="M59" s="50" t="e">
        <f t="shared" ref="M59:M65" si="112">IF($F59="","",(J59/$F59))</f>
        <v>#DIV/0!</v>
      </c>
      <c r="N59" s="45"/>
      <c r="O59" s="36"/>
      <c r="P59" s="36"/>
      <c r="Q59" s="36"/>
      <c r="R59" s="36">
        <f t="shared" ref="R59:R64" si="113">$F59-(N59+P59+Q59)</f>
        <v>0</v>
      </c>
      <c r="S59" s="37" t="e">
        <f t="shared" ref="S59:S64" si="114">IF($F59="","",((N59+O59+P59+Q59)/$F59))</f>
        <v>#DIV/0!</v>
      </c>
      <c r="T59" s="44" t="e">
        <f t="shared" ref="T59:T64" si="115">IF($F59="","",(Q59/$F59))</f>
        <v>#DIV/0!</v>
      </c>
      <c r="U59" s="45"/>
      <c r="V59" s="36"/>
      <c r="W59" s="36"/>
      <c r="X59" s="36"/>
      <c r="Y59" s="36">
        <f t="shared" ref="Y59:Y63" si="116">$F59-(U59+W59+X59)</f>
        <v>0</v>
      </c>
      <c r="Z59" s="49" t="e">
        <f t="shared" ref="Z59:Z64" si="117">IF($F59="","",((U59+V59+W59+X59)/$F59))</f>
        <v>#DIV/0!</v>
      </c>
      <c r="AA59" s="51" t="e">
        <f t="shared" ref="AA59:AA64" si="118">IF($F59="","",(X59/$F59))</f>
        <v>#DIV/0!</v>
      </c>
      <c r="AB59" s="45"/>
      <c r="AC59" s="36"/>
      <c r="AD59" s="36"/>
      <c r="AE59" s="36"/>
      <c r="AF59" s="36">
        <f t="shared" ref="AF59:AF62" si="119">$F59-(AB59+AD59+AE59)</f>
        <v>0</v>
      </c>
      <c r="AG59" s="37" t="e">
        <f t="shared" ref="AG59:AG64" si="120">IF($F59="","",((AB59+AC59+AD59+AE59)/$F59))</f>
        <v>#DIV/0!</v>
      </c>
      <c r="AH59" s="44" t="e">
        <f t="shared" ref="AH59:AH64" si="121">IF($F59="","",(AE59/$F59))</f>
        <v>#DIV/0!</v>
      </c>
      <c r="AI59" s="45"/>
      <c r="AJ59" s="36"/>
      <c r="AK59" s="36"/>
      <c r="AL59" s="36"/>
      <c r="AM59" s="36">
        <f t="shared" ref="AM59:AM62" si="122">$F59-(AI59+AK59+AL59)</f>
        <v>0</v>
      </c>
      <c r="AN59" s="49" t="e">
        <f t="shared" ref="AN59:AN64" si="123">IF($F59="","",((AI59+AJ59+AK59+AL59)/$F59))</f>
        <v>#DIV/0!</v>
      </c>
      <c r="AO59" s="51" t="e">
        <f t="shared" ref="AO59:AO64" si="124">IF($F59="","",(AL59/$F59))</f>
        <v>#DIV/0!</v>
      </c>
      <c r="AP59" s="45"/>
      <c r="AQ59" s="36"/>
      <c r="AR59" s="36"/>
      <c r="AS59" s="36"/>
      <c r="AT59" s="36">
        <f>$F59-(AP59+AR59+AS59)</f>
        <v>0</v>
      </c>
      <c r="AU59" s="37" t="e">
        <f t="shared" ref="AU59:AU64" si="125">IF($F59="","",((AP59+AQ59+AR59+AS59)/$F59))</f>
        <v>#DIV/0!</v>
      </c>
      <c r="AV59" s="44" t="e">
        <f t="shared" ref="AV59:AV64" si="126">IF($F59="","",(AS59/$F59))</f>
        <v>#DIV/0!</v>
      </c>
      <c r="AW59" s="45"/>
      <c r="AX59" s="36"/>
      <c r="AY59" s="36"/>
      <c r="AZ59" s="36"/>
      <c r="BA59" s="36">
        <f t="shared" ref="BA59:BA62" si="127">$F59-(AW59+AY59+AZ59)</f>
        <v>0</v>
      </c>
      <c r="BB59" s="49" t="e">
        <f t="shared" ref="BB59:BB64" si="128">IF($F59="","",((AW59+AX59+AY59+AZ59)/$F59))</f>
        <v>#DIV/0!</v>
      </c>
      <c r="BC59" s="51" t="e">
        <f t="shared" ref="BC59:BC64" si="129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9"/>
        <v>0</v>
      </c>
      <c r="G60" s="45"/>
      <c r="H60" s="36"/>
      <c r="I60" s="36"/>
      <c r="J60" s="36"/>
      <c r="K60" s="36">
        <f t="shared" si="110"/>
        <v>0</v>
      </c>
      <c r="L60" s="49" t="e">
        <f t="shared" si="111"/>
        <v>#DIV/0!</v>
      </c>
      <c r="M60" s="50" t="e">
        <f t="shared" si="112"/>
        <v>#DIV/0!</v>
      </c>
      <c r="N60" s="45"/>
      <c r="O60" s="36"/>
      <c r="P60" s="36"/>
      <c r="Q60" s="36"/>
      <c r="R60" s="36">
        <f t="shared" si="113"/>
        <v>0</v>
      </c>
      <c r="S60" s="37" t="e">
        <f t="shared" si="114"/>
        <v>#DIV/0!</v>
      </c>
      <c r="T60" s="44" t="e">
        <f t="shared" si="115"/>
        <v>#DIV/0!</v>
      </c>
      <c r="U60" s="45"/>
      <c r="V60" s="36"/>
      <c r="W60" s="36"/>
      <c r="X60" s="36"/>
      <c r="Y60" s="36">
        <f t="shared" si="116"/>
        <v>0</v>
      </c>
      <c r="Z60" s="49" t="e">
        <f t="shared" si="117"/>
        <v>#DIV/0!</v>
      </c>
      <c r="AA60" s="51" t="e">
        <f t="shared" si="118"/>
        <v>#DIV/0!</v>
      </c>
      <c r="AB60" s="45"/>
      <c r="AC60" s="36"/>
      <c r="AD60" s="36"/>
      <c r="AE60" s="36"/>
      <c r="AF60" s="36">
        <f t="shared" si="119"/>
        <v>0</v>
      </c>
      <c r="AG60" s="37" t="e">
        <f t="shared" si="120"/>
        <v>#DIV/0!</v>
      </c>
      <c r="AH60" s="44" t="e">
        <f t="shared" si="121"/>
        <v>#DIV/0!</v>
      </c>
      <c r="AI60" s="45"/>
      <c r="AJ60" s="36"/>
      <c r="AK60" s="36"/>
      <c r="AL60" s="36"/>
      <c r="AM60" s="36">
        <f t="shared" si="122"/>
        <v>0</v>
      </c>
      <c r="AN60" s="49" t="e">
        <f t="shared" si="123"/>
        <v>#DIV/0!</v>
      </c>
      <c r="AO60" s="51" t="e">
        <f t="shared" si="124"/>
        <v>#DIV/0!</v>
      </c>
      <c r="AP60" s="45"/>
      <c r="AQ60" s="36"/>
      <c r="AR60" s="36"/>
      <c r="AS60" s="36"/>
      <c r="AT60" s="36">
        <f>$F60-(AP60+AR60+AS60)</f>
        <v>0</v>
      </c>
      <c r="AU60" s="37" t="e">
        <f t="shared" si="125"/>
        <v>#DIV/0!</v>
      </c>
      <c r="AV60" s="44" t="e">
        <f t="shared" si="126"/>
        <v>#DIV/0!</v>
      </c>
      <c r="AW60" s="45"/>
      <c r="AX60" s="36"/>
      <c r="AY60" s="36"/>
      <c r="AZ60" s="36"/>
      <c r="BA60" s="36">
        <f t="shared" si="127"/>
        <v>0</v>
      </c>
      <c r="BB60" s="49" t="e">
        <f t="shared" si="128"/>
        <v>#DIV/0!</v>
      </c>
      <c r="BC60" s="51" t="e">
        <f t="shared" si="129"/>
        <v>#DIV/0!</v>
      </c>
    </row>
    <row r="61" spans="2:55">
      <c r="B61" s="41" t="s">
        <v>21</v>
      </c>
      <c r="C61" s="35"/>
      <c r="D61" s="35"/>
      <c r="E61" s="35"/>
      <c r="F61" s="42">
        <f t="shared" si="109"/>
        <v>0</v>
      </c>
      <c r="G61" s="45"/>
      <c r="H61" s="36"/>
      <c r="I61" s="36"/>
      <c r="J61" s="36"/>
      <c r="K61" s="36">
        <f t="shared" si="110"/>
        <v>0</v>
      </c>
      <c r="L61" s="47" t="e">
        <f t="shared" si="111"/>
        <v>#DIV/0!</v>
      </c>
      <c r="M61" s="48" t="e">
        <f t="shared" si="112"/>
        <v>#DIV/0!</v>
      </c>
      <c r="N61" s="45"/>
      <c r="O61" s="36"/>
      <c r="P61" s="36"/>
      <c r="Q61" s="36"/>
      <c r="R61" s="36">
        <f t="shared" si="113"/>
        <v>0</v>
      </c>
      <c r="S61" s="37" t="e">
        <f t="shared" si="114"/>
        <v>#DIV/0!</v>
      </c>
      <c r="T61" s="44" t="e">
        <f t="shared" si="115"/>
        <v>#DIV/0!</v>
      </c>
      <c r="U61" s="45"/>
      <c r="V61" s="36"/>
      <c r="W61" s="36"/>
      <c r="X61" s="36"/>
      <c r="Y61" s="36">
        <f t="shared" si="116"/>
        <v>0</v>
      </c>
      <c r="Z61" s="47" t="e">
        <f t="shared" si="117"/>
        <v>#DIV/0!</v>
      </c>
      <c r="AA61" s="48" t="e">
        <f t="shared" si="118"/>
        <v>#DIV/0!</v>
      </c>
      <c r="AB61" s="45"/>
      <c r="AC61" s="36"/>
      <c r="AD61" s="36"/>
      <c r="AE61" s="36"/>
      <c r="AF61" s="36">
        <f t="shared" si="119"/>
        <v>0</v>
      </c>
      <c r="AG61" s="37" t="e">
        <f t="shared" si="120"/>
        <v>#DIV/0!</v>
      </c>
      <c r="AH61" s="44" t="e">
        <f t="shared" si="121"/>
        <v>#DIV/0!</v>
      </c>
      <c r="AI61" s="45"/>
      <c r="AJ61" s="36"/>
      <c r="AK61" s="36"/>
      <c r="AL61" s="36"/>
      <c r="AM61" s="36">
        <f t="shared" si="122"/>
        <v>0</v>
      </c>
      <c r="AN61" s="47" t="e">
        <f t="shared" si="123"/>
        <v>#DIV/0!</v>
      </c>
      <c r="AO61" s="48" t="e">
        <f t="shared" si="124"/>
        <v>#DIV/0!</v>
      </c>
      <c r="AP61" s="45"/>
      <c r="AQ61" s="36"/>
      <c r="AR61" s="36"/>
      <c r="AS61" s="36"/>
      <c r="AT61" s="36">
        <f t="shared" ref="AT61:AT62" si="130">$F61-(AP61+AR61+AS61)</f>
        <v>0</v>
      </c>
      <c r="AU61" s="37" t="e">
        <f t="shared" si="125"/>
        <v>#DIV/0!</v>
      </c>
      <c r="AV61" s="46" t="e">
        <f t="shared" si="126"/>
        <v>#DIV/0!</v>
      </c>
      <c r="AW61" s="45"/>
      <c r="AX61" s="36"/>
      <c r="AY61" s="36"/>
      <c r="AZ61" s="36"/>
      <c r="BA61" s="36">
        <f t="shared" si="127"/>
        <v>0</v>
      </c>
      <c r="BB61" s="47" t="e">
        <f t="shared" si="128"/>
        <v>#DIV/0!</v>
      </c>
      <c r="BC61" s="48" t="e">
        <f t="shared" si="129"/>
        <v>#DIV/0!</v>
      </c>
    </row>
    <row r="62" spans="2:55">
      <c r="B62" s="41" t="s">
        <v>22</v>
      </c>
      <c r="C62" s="35"/>
      <c r="D62" s="35"/>
      <c r="E62" s="35"/>
      <c r="F62" s="42">
        <f t="shared" si="109"/>
        <v>0</v>
      </c>
      <c r="G62" s="45"/>
      <c r="H62" s="36"/>
      <c r="I62" s="36"/>
      <c r="J62" s="36"/>
      <c r="K62" s="36">
        <f t="shared" si="110"/>
        <v>0</v>
      </c>
      <c r="L62" s="47" t="e">
        <f t="shared" si="111"/>
        <v>#DIV/0!</v>
      </c>
      <c r="M62" s="48" t="e">
        <f t="shared" si="112"/>
        <v>#DIV/0!</v>
      </c>
      <c r="N62" s="45"/>
      <c r="O62" s="36"/>
      <c r="P62" s="36"/>
      <c r="Q62" s="36"/>
      <c r="R62" s="36">
        <f t="shared" si="113"/>
        <v>0</v>
      </c>
      <c r="S62" s="37" t="e">
        <f t="shared" si="114"/>
        <v>#DIV/0!</v>
      </c>
      <c r="T62" s="44" t="e">
        <f t="shared" si="115"/>
        <v>#DIV/0!</v>
      </c>
      <c r="U62" s="45"/>
      <c r="V62" s="36"/>
      <c r="W62" s="36"/>
      <c r="X62" s="36"/>
      <c r="Y62" s="36">
        <f t="shared" si="116"/>
        <v>0</v>
      </c>
      <c r="Z62" s="47" t="e">
        <f t="shared" si="117"/>
        <v>#DIV/0!</v>
      </c>
      <c r="AA62" s="48" t="e">
        <f t="shared" si="118"/>
        <v>#DIV/0!</v>
      </c>
      <c r="AB62" s="45"/>
      <c r="AC62" s="36"/>
      <c r="AD62" s="36"/>
      <c r="AE62" s="36"/>
      <c r="AF62" s="36">
        <f t="shared" si="119"/>
        <v>0</v>
      </c>
      <c r="AG62" s="37" t="e">
        <f t="shared" si="120"/>
        <v>#DIV/0!</v>
      </c>
      <c r="AH62" s="44" t="e">
        <f t="shared" si="121"/>
        <v>#DIV/0!</v>
      </c>
      <c r="AI62" s="45"/>
      <c r="AJ62" s="36"/>
      <c r="AK62" s="36"/>
      <c r="AL62" s="36"/>
      <c r="AM62" s="36">
        <f t="shared" si="122"/>
        <v>0</v>
      </c>
      <c r="AN62" s="47" t="e">
        <f t="shared" si="123"/>
        <v>#DIV/0!</v>
      </c>
      <c r="AO62" s="48" t="e">
        <f t="shared" si="124"/>
        <v>#DIV/0!</v>
      </c>
      <c r="AP62" s="45"/>
      <c r="AQ62" s="36"/>
      <c r="AR62" s="36"/>
      <c r="AS62" s="36"/>
      <c r="AT62" s="36">
        <f t="shared" si="130"/>
        <v>0</v>
      </c>
      <c r="AU62" s="37" t="e">
        <f t="shared" si="125"/>
        <v>#DIV/0!</v>
      </c>
      <c r="AV62" s="46" t="e">
        <f t="shared" si="126"/>
        <v>#DIV/0!</v>
      </c>
      <c r="AW62" s="45"/>
      <c r="AX62" s="36"/>
      <c r="AY62" s="36"/>
      <c r="AZ62" s="36"/>
      <c r="BA62" s="36">
        <f t="shared" si="127"/>
        <v>0</v>
      </c>
      <c r="BB62" s="47" t="e">
        <f t="shared" si="128"/>
        <v>#DIV/0!</v>
      </c>
      <c r="BC62" s="48" t="e">
        <f t="shared" si="129"/>
        <v>#DIV/0!</v>
      </c>
    </row>
    <row r="63" spans="2:55">
      <c r="B63" s="41" t="s">
        <v>23</v>
      </c>
      <c r="C63" s="35"/>
      <c r="D63" s="35"/>
      <c r="E63" s="35"/>
      <c r="F63" s="42">
        <f t="shared" si="109"/>
        <v>0</v>
      </c>
      <c r="G63" s="45"/>
      <c r="H63" s="36"/>
      <c r="I63" s="36"/>
      <c r="J63" s="36"/>
      <c r="K63" s="36">
        <f t="shared" si="110"/>
        <v>0</v>
      </c>
      <c r="L63" s="53" t="e">
        <f t="shared" si="111"/>
        <v>#DIV/0!</v>
      </c>
      <c r="M63" s="54" t="e">
        <f t="shared" si="112"/>
        <v>#DIV/0!</v>
      </c>
      <c r="N63" s="45"/>
      <c r="O63" s="36"/>
      <c r="P63" s="36"/>
      <c r="Q63" s="36"/>
      <c r="R63" s="36">
        <f t="shared" si="113"/>
        <v>0</v>
      </c>
      <c r="S63" s="37" t="e">
        <f t="shared" si="114"/>
        <v>#DIV/0!</v>
      </c>
      <c r="T63" s="44" t="e">
        <f t="shared" si="115"/>
        <v>#DIV/0!</v>
      </c>
      <c r="U63" s="45"/>
      <c r="V63" s="36"/>
      <c r="W63" s="36"/>
      <c r="X63" s="36"/>
      <c r="Y63" s="36">
        <f t="shared" si="116"/>
        <v>0</v>
      </c>
      <c r="Z63" s="53" t="e">
        <f t="shared" si="117"/>
        <v>#DIV/0!</v>
      </c>
      <c r="AA63" s="54" t="e">
        <f t="shared" si="118"/>
        <v>#DIV/0!</v>
      </c>
      <c r="AB63" s="45"/>
      <c r="AC63" s="36"/>
      <c r="AD63" s="36"/>
      <c r="AE63" s="36"/>
      <c r="AF63" s="36"/>
      <c r="AG63" s="37" t="e">
        <f t="shared" si="120"/>
        <v>#DIV/0!</v>
      </c>
      <c r="AH63" s="44" t="e">
        <f t="shared" si="121"/>
        <v>#DIV/0!</v>
      </c>
      <c r="AI63" s="45"/>
      <c r="AJ63" s="36"/>
      <c r="AK63" s="36"/>
      <c r="AL63" s="36"/>
      <c r="AM63" s="40"/>
      <c r="AN63" s="53" t="e">
        <f t="shared" si="123"/>
        <v>#DIV/0!</v>
      </c>
      <c r="AO63" s="54" t="e">
        <f t="shared" si="124"/>
        <v>#DIV/0!</v>
      </c>
      <c r="AP63" s="45"/>
      <c r="AQ63" s="36"/>
      <c r="AR63" s="36"/>
      <c r="AS63" s="36"/>
      <c r="AT63" s="36"/>
      <c r="AU63" s="37" t="e">
        <f t="shared" si="125"/>
        <v>#DIV/0!</v>
      </c>
      <c r="AV63" s="46" t="e">
        <f t="shared" si="126"/>
        <v>#DIV/0!</v>
      </c>
      <c r="AW63" s="45"/>
      <c r="AX63" s="36"/>
      <c r="AY63" s="36"/>
      <c r="AZ63" s="36"/>
      <c r="BA63" s="40"/>
      <c r="BB63" s="53" t="e">
        <f t="shared" si="128"/>
        <v>#DIV/0!</v>
      </c>
      <c r="BC63" s="54" t="e">
        <f t="shared" si="129"/>
        <v>#DIV/0!</v>
      </c>
    </row>
    <row r="64" spans="2:55">
      <c r="B64" s="55" t="s">
        <v>24</v>
      </c>
      <c r="C64" s="59"/>
      <c r="F64" s="60">
        <f t="shared" si="109"/>
        <v>0</v>
      </c>
      <c r="G64" s="55"/>
      <c r="I64" s="55"/>
      <c r="J64" s="55"/>
      <c r="K64" s="39">
        <f t="shared" si="110"/>
        <v>0</v>
      </c>
      <c r="L64" s="49" t="e">
        <f t="shared" si="111"/>
        <v>#DIV/0!</v>
      </c>
      <c r="M64" s="50" t="e">
        <f t="shared" si="112"/>
        <v>#DIV/0!</v>
      </c>
      <c r="N64" s="55"/>
      <c r="P64" s="55"/>
      <c r="Q64" s="55"/>
      <c r="R64" s="36">
        <f t="shared" si="113"/>
        <v>0</v>
      </c>
      <c r="S64" s="61" t="e">
        <f t="shared" si="114"/>
        <v>#DIV/0!</v>
      </c>
      <c r="T64" s="50" t="e">
        <f t="shared" si="115"/>
        <v>#DIV/0!</v>
      </c>
      <c r="U64" s="55"/>
      <c r="W64" s="55"/>
      <c r="X64" s="55"/>
      <c r="Z64" s="49" t="e">
        <f t="shared" si="117"/>
        <v>#DIV/0!</v>
      </c>
      <c r="AA64" s="62" t="e">
        <f t="shared" si="118"/>
        <v>#DIV/0!</v>
      </c>
      <c r="AB64" s="55"/>
      <c r="AD64" s="55"/>
      <c r="AE64" s="55"/>
      <c r="AG64" s="61" t="e">
        <f t="shared" si="120"/>
        <v>#DIV/0!</v>
      </c>
      <c r="AH64" s="50" t="e">
        <f t="shared" si="121"/>
        <v>#DIV/0!</v>
      </c>
      <c r="AI64" s="55"/>
      <c r="AK64" s="55"/>
      <c r="AL64" s="55"/>
      <c r="AN64" s="49" t="e">
        <f t="shared" si="123"/>
        <v>#DIV/0!</v>
      </c>
      <c r="AO64" s="62" t="e">
        <f t="shared" si="124"/>
        <v>#DIV/0!</v>
      </c>
      <c r="AP64" s="55"/>
      <c r="AR64" s="55"/>
      <c r="AS64" s="55"/>
      <c r="AU64" s="61" t="e">
        <f t="shared" si="125"/>
        <v>#DIV/0!</v>
      </c>
      <c r="AV64" s="62" t="e">
        <f t="shared" si="126"/>
        <v>#DIV/0!</v>
      </c>
      <c r="AW64" s="55"/>
      <c r="AY64" s="55"/>
      <c r="AZ64" s="55"/>
      <c r="BB64" s="49" t="e">
        <f t="shared" si="128"/>
        <v>#DIV/0!</v>
      </c>
      <c r="BC64" s="62" t="e">
        <f t="shared" si="129"/>
        <v>#DIV/0!</v>
      </c>
    </row>
    <row r="65" spans="2:13">
      <c r="B65" s="55" t="s">
        <v>25</v>
      </c>
      <c r="C65" s="56"/>
      <c r="F65" s="60">
        <f t="shared" si="109"/>
        <v>0</v>
      </c>
      <c r="K65" s="39">
        <f>$F65-(G65+I65+J65)</f>
        <v>0</v>
      </c>
      <c r="L65" s="49" t="e">
        <f t="shared" si="111"/>
        <v>#DIV/0!</v>
      </c>
      <c r="M65" s="50" t="e">
        <f t="shared" si="112"/>
        <v>#DIV/0!</v>
      </c>
    </row>
    <row r="66" spans="2:13">
      <c r="B66" s="55" t="s">
        <v>26</v>
      </c>
      <c r="C66" s="56"/>
      <c r="F66" s="60">
        <f t="shared" si="109"/>
        <v>0</v>
      </c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3113B-7C66-43CB-9174-65A68082FA18}">
  <dimension ref="A1:BC67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39</v>
      </c>
    </row>
    <row r="2" spans="1:55">
      <c r="B2" s="25" t="str">
        <f>"Freshmen Retention - "&amp;$A$1</f>
        <v>Freshmen Retention - Armor College Deans office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18</v>
      </c>
      <c r="D5" s="56"/>
      <c r="E5" s="56"/>
      <c r="F5" s="56">
        <f t="shared" ref="F5:F13" si="0">C5-D5-E5</f>
        <v>18</v>
      </c>
      <c r="G5" s="73">
        <v>1</v>
      </c>
      <c r="H5" s="56"/>
      <c r="I5" s="78">
        <v>0</v>
      </c>
      <c r="J5" s="78">
        <v>0</v>
      </c>
      <c r="K5" s="56">
        <f t="shared" ref="K5:K12" si="1">F5-(G5+I5+J5)</f>
        <v>17</v>
      </c>
      <c r="L5" s="75">
        <f t="shared" ref="L5:L12" si="2">IF($F5="","",((G5+H5+I5+J5)/$F5))</f>
        <v>5.5555555555555552E-2</v>
      </c>
      <c r="M5" s="75">
        <f t="shared" ref="M5:M12" si="3">IF($F5="","",(J5/$F5))</f>
        <v>0</v>
      </c>
      <c r="N5" s="73">
        <v>1</v>
      </c>
      <c r="O5" s="56"/>
      <c r="P5" s="78">
        <v>0</v>
      </c>
      <c r="Q5" s="78">
        <v>0</v>
      </c>
      <c r="R5" s="56">
        <f t="shared" ref="R5:R11" si="4">F5-Q5-P5-N5</f>
        <v>17</v>
      </c>
      <c r="S5" s="76">
        <f t="shared" ref="S5:S7" si="5">IF($F5="","",((N5+O5+P5+Q5)/$F5))</f>
        <v>5.5555555555555552E-2</v>
      </c>
      <c r="T5" s="75">
        <f t="shared" ref="T5:T11" si="6">IF($F5="","",(Q5/$F5))</f>
        <v>0</v>
      </c>
      <c r="U5" s="73">
        <v>0</v>
      </c>
      <c r="V5" s="56"/>
      <c r="W5" s="78">
        <v>0</v>
      </c>
      <c r="X5" s="78">
        <v>0</v>
      </c>
      <c r="Y5" s="56">
        <f t="shared" ref="Y5:Y10" si="7">F5-(U5+W5+X5)</f>
        <v>18</v>
      </c>
      <c r="Z5" s="75">
        <f t="shared" ref="Z5:Z10" si="8">IF($F5="","",((U5+V5+W5+X5)/$F5))</f>
        <v>0</v>
      </c>
      <c r="AA5" s="75">
        <f t="shared" ref="AA5:AA10" si="9">IF($F5="","",(X5/$F5))</f>
        <v>0</v>
      </c>
      <c r="AB5" s="73">
        <v>0</v>
      </c>
      <c r="AC5" s="56"/>
      <c r="AD5" s="73">
        <v>0</v>
      </c>
      <c r="AE5" s="77">
        <v>0</v>
      </c>
      <c r="AF5" s="56">
        <f t="shared" ref="AF5:AF8" si="10">F5-(AB5+AD5+AE5)</f>
        <v>18</v>
      </c>
      <c r="AG5" s="76">
        <f t="shared" ref="AG5:AG8" si="11">IF($F5="","",((AB5+AC5+AD5+AE5)/$F5))</f>
        <v>0</v>
      </c>
      <c r="AH5" s="75">
        <f t="shared" ref="AH5:AH8" si="12">IF($F5="","",(AE5/$F5))</f>
        <v>0</v>
      </c>
      <c r="AI5" s="73">
        <v>0</v>
      </c>
      <c r="AJ5" s="56"/>
      <c r="AK5" s="73">
        <v>0</v>
      </c>
      <c r="AL5" s="73">
        <v>0</v>
      </c>
      <c r="AM5" s="56">
        <f t="shared" ref="AM5:AM7" si="13">F5-AL5-AK5-AI5</f>
        <v>18</v>
      </c>
      <c r="AN5" s="75">
        <f t="shared" ref="AN5:AN7" si="14">IF($F5="","",((AI5+AJ5+AK5+AL5)/$F5))</f>
        <v>0</v>
      </c>
      <c r="AO5" s="75">
        <f t="shared" ref="AO5:AO7" si="15">IF($F5="","",(AL5/$F5))</f>
        <v>0</v>
      </c>
      <c r="AP5" s="73">
        <v>0</v>
      </c>
      <c r="AQ5" s="56"/>
      <c r="AR5" s="78">
        <v>0</v>
      </c>
      <c r="AS5" s="73">
        <v>0</v>
      </c>
      <c r="AT5" s="56">
        <f t="shared" ref="AT5" si="16">F5-AP5-AR5-AS5</f>
        <v>18</v>
      </c>
      <c r="AU5" s="76">
        <f t="shared" ref="AU5" si="17">IF($F5="","",((AP5+AQ5+AR5+AS5)/$F5))</f>
        <v>0</v>
      </c>
      <c r="AV5" s="75">
        <f t="shared" ref="AV5" si="18">IF($F5="","",(AS5/$F5))</f>
        <v>0</v>
      </c>
      <c r="AW5" s="56">
        <v>0</v>
      </c>
      <c r="AX5" s="56"/>
      <c r="AY5" s="56">
        <v>0</v>
      </c>
      <c r="AZ5" s="56">
        <v>0</v>
      </c>
      <c r="BA5" s="56">
        <f t="shared" ref="BA5" si="19">F5-AZ5-AW5</f>
        <v>18</v>
      </c>
      <c r="BB5" s="75">
        <f t="shared" ref="BB5" si="20">IF($F5="","",((AW5+AX5+AY5+AZ5)/$F5))</f>
        <v>0</v>
      </c>
      <c r="BC5" s="75">
        <f t="shared" ref="BC5" si="21">IF($F5="","",(AZ5/$F5))</f>
        <v>0</v>
      </c>
    </row>
    <row r="6" spans="1:55">
      <c r="B6" s="55" t="s">
        <v>21</v>
      </c>
      <c r="C6" s="73">
        <v>10</v>
      </c>
      <c r="D6" s="56"/>
      <c r="E6" s="56"/>
      <c r="F6" s="56">
        <f t="shared" si="0"/>
        <v>10</v>
      </c>
      <c r="G6" s="73">
        <v>4</v>
      </c>
      <c r="H6" s="56"/>
      <c r="I6" s="78">
        <v>0</v>
      </c>
      <c r="J6" s="78">
        <v>0</v>
      </c>
      <c r="K6" s="56">
        <f t="shared" si="1"/>
        <v>6</v>
      </c>
      <c r="L6" s="75">
        <f t="shared" si="2"/>
        <v>0.4</v>
      </c>
      <c r="M6" s="75">
        <f t="shared" si="3"/>
        <v>0</v>
      </c>
      <c r="N6" s="73">
        <v>0</v>
      </c>
      <c r="O6" s="56"/>
      <c r="P6" s="73">
        <v>2</v>
      </c>
      <c r="Q6" s="78">
        <v>0</v>
      </c>
      <c r="R6" s="56">
        <f t="shared" si="4"/>
        <v>8</v>
      </c>
      <c r="S6" s="76">
        <f t="shared" si="5"/>
        <v>0.2</v>
      </c>
      <c r="T6" s="75">
        <f t="shared" si="6"/>
        <v>0</v>
      </c>
      <c r="U6" s="73">
        <v>0</v>
      </c>
      <c r="V6" s="56"/>
      <c r="W6" s="73">
        <v>0</v>
      </c>
      <c r="X6" s="78">
        <v>0</v>
      </c>
      <c r="Y6" s="56">
        <f t="shared" si="7"/>
        <v>10</v>
      </c>
      <c r="Z6" s="75">
        <f t="shared" si="8"/>
        <v>0</v>
      </c>
      <c r="AA6" s="75">
        <f t="shared" si="9"/>
        <v>0</v>
      </c>
      <c r="AB6" s="73">
        <v>0</v>
      </c>
      <c r="AC6" s="56"/>
      <c r="AD6" s="73">
        <v>1</v>
      </c>
      <c r="AE6" s="77">
        <v>0</v>
      </c>
      <c r="AF6" s="56">
        <f t="shared" si="10"/>
        <v>9</v>
      </c>
      <c r="AG6" s="76">
        <f t="shared" si="11"/>
        <v>0.1</v>
      </c>
      <c r="AH6" s="75">
        <f t="shared" si="12"/>
        <v>0</v>
      </c>
      <c r="AI6" s="73">
        <v>0</v>
      </c>
      <c r="AJ6" s="56"/>
      <c r="AK6" s="73">
        <v>0</v>
      </c>
      <c r="AL6" s="73">
        <v>0</v>
      </c>
      <c r="AM6" s="56">
        <f t="shared" si="13"/>
        <v>10</v>
      </c>
      <c r="AN6" s="75">
        <f t="shared" si="14"/>
        <v>0</v>
      </c>
      <c r="AO6" s="75">
        <f t="shared" si="15"/>
        <v>0</v>
      </c>
      <c r="AP6" s="56">
        <v>0</v>
      </c>
      <c r="AQ6" s="56"/>
      <c r="AR6" s="56">
        <v>0</v>
      </c>
      <c r="AS6" s="56">
        <v>0</v>
      </c>
      <c r="AT6" s="56">
        <f t="shared" ref="AT6" si="22">F6-AP6-AR6-AS6</f>
        <v>10</v>
      </c>
      <c r="AU6" s="76">
        <f t="shared" ref="AU6" si="23">IF($F6="","",((AP6+AQ6+AR6+AS6)/$F6))</f>
        <v>0</v>
      </c>
      <c r="AV6" s="75">
        <f t="shared" ref="AV6" si="24">IF($F6="","",(AS6/$F6))</f>
        <v>0</v>
      </c>
      <c r="AW6" s="56">
        <v>0</v>
      </c>
      <c r="AX6" s="56"/>
      <c r="AY6" s="56">
        <v>1</v>
      </c>
      <c r="AZ6" s="56">
        <v>0</v>
      </c>
      <c r="BA6" s="56">
        <f t="shared" ref="BA6" si="25">F6-AZ6-AW6</f>
        <v>10</v>
      </c>
      <c r="BB6" s="75">
        <f t="shared" ref="BB6" si="26">IF($F6="","",((AW6+AX6+AY6+AZ6)/$F6))</f>
        <v>0.1</v>
      </c>
      <c r="BC6" s="75">
        <f t="shared" ref="BC6" si="27">IF($F6="","",(AZ6/$F6))</f>
        <v>0</v>
      </c>
    </row>
    <row r="7" spans="1:55">
      <c r="B7" s="55" t="s">
        <v>22</v>
      </c>
      <c r="C7" s="73">
        <v>15</v>
      </c>
      <c r="D7" s="56"/>
      <c r="E7" s="56"/>
      <c r="F7" s="56">
        <f t="shared" si="0"/>
        <v>15</v>
      </c>
      <c r="G7" s="73">
        <v>3</v>
      </c>
      <c r="H7" s="56"/>
      <c r="I7" s="78">
        <v>0</v>
      </c>
      <c r="J7" s="78">
        <v>0</v>
      </c>
      <c r="K7" s="56">
        <f t="shared" si="1"/>
        <v>12</v>
      </c>
      <c r="L7" s="75">
        <f t="shared" si="2"/>
        <v>0.2</v>
      </c>
      <c r="M7" s="75">
        <f t="shared" si="3"/>
        <v>0</v>
      </c>
      <c r="N7" s="73">
        <v>0</v>
      </c>
      <c r="O7" s="56"/>
      <c r="P7" s="73">
        <v>1</v>
      </c>
      <c r="Q7" s="78">
        <v>0</v>
      </c>
      <c r="R7" s="56">
        <f t="shared" si="4"/>
        <v>14</v>
      </c>
      <c r="S7" s="76">
        <f t="shared" si="5"/>
        <v>6.6666666666666666E-2</v>
      </c>
      <c r="T7" s="75">
        <f t="shared" si="6"/>
        <v>0</v>
      </c>
      <c r="U7" s="73">
        <v>0</v>
      </c>
      <c r="V7" s="56"/>
      <c r="W7" s="78">
        <v>0</v>
      </c>
      <c r="X7" s="73">
        <v>0</v>
      </c>
      <c r="Y7" s="56">
        <f t="shared" si="7"/>
        <v>15</v>
      </c>
      <c r="Z7" s="75">
        <f t="shared" si="8"/>
        <v>0</v>
      </c>
      <c r="AA7" s="75">
        <f t="shared" si="9"/>
        <v>0</v>
      </c>
      <c r="AB7" s="73">
        <v>0</v>
      </c>
      <c r="AC7" s="56"/>
      <c r="AD7" s="73">
        <v>1</v>
      </c>
      <c r="AE7" s="73">
        <v>0</v>
      </c>
      <c r="AF7" s="56">
        <f t="shared" si="10"/>
        <v>14</v>
      </c>
      <c r="AG7" s="76">
        <f t="shared" si="11"/>
        <v>6.6666666666666666E-2</v>
      </c>
      <c r="AH7" s="75">
        <f t="shared" si="12"/>
        <v>0</v>
      </c>
      <c r="AI7" s="56">
        <v>0</v>
      </c>
      <c r="AJ7" s="56"/>
      <c r="AK7" s="56">
        <v>0</v>
      </c>
      <c r="AL7" s="56">
        <v>0</v>
      </c>
      <c r="AM7" s="56">
        <f t="shared" si="13"/>
        <v>15</v>
      </c>
      <c r="AN7" s="75">
        <f t="shared" si="14"/>
        <v>0</v>
      </c>
      <c r="AO7" s="75">
        <f t="shared" si="15"/>
        <v>0</v>
      </c>
      <c r="AP7" s="56">
        <v>0</v>
      </c>
      <c r="AQ7" s="56"/>
      <c r="AR7" s="56">
        <v>0</v>
      </c>
      <c r="AS7" s="56">
        <v>0</v>
      </c>
      <c r="AT7" s="56">
        <f t="shared" ref="AT7" si="28">F7-AP7-AR7-AS7</f>
        <v>15</v>
      </c>
      <c r="AU7" s="76">
        <f t="shared" ref="AU7" si="29">IF($F7="","",((AP7+AQ7+AR7+AS7)/$F7))</f>
        <v>0</v>
      </c>
      <c r="AV7" s="75">
        <f t="shared" ref="AV7" si="30">IF($F7="","",(AS7/$F7))</f>
        <v>0</v>
      </c>
      <c r="AW7" s="56"/>
      <c r="AX7" s="56"/>
      <c r="AY7" s="56"/>
      <c r="AZ7" s="56"/>
      <c r="BA7" s="56"/>
      <c r="BB7" s="75"/>
      <c r="BC7" s="75"/>
    </row>
    <row r="8" spans="1:55">
      <c r="B8" s="55" t="s">
        <v>23</v>
      </c>
      <c r="C8" s="73">
        <v>23</v>
      </c>
      <c r="D8" s="56"/>
      <c r="E8" s="56"/>
      <c r="F8" s="56">
        <f t="shared" si="0"/>
        <v>23</v>
      </c>
      <c r="G8" s="73">
        <v>2</v>
      </c>
      <c r="H8" s="56"/>
      <c r="I8" s="73">
        <v>1</v>
      </c>
      <c r="J8" s="78">
        <v>0</v>
      </c>
      <c r="K8" s="56">
        <f t="shared" si="1"/>
        <v>20</v>
      </c>
      <c r="L8" s="75">
        <f t="shared" si="2"/>
        <v>0.13043478260869565</v>
      </c>
      <c r="M8" s="75">
        <f t="shared" si="3"/>
        <v>0</v>
      </c>
      <c r="N8" s="73">
        <v>0</v>
      </c>
      <c r="O8" s="56"/>
      <c r="P8" s="73">
        <v>1</v>
      </c>
      <c r="Q8" s="78">
        <v>0</v>
      </c>
      <c r="R8" s="56">
        <f t="shared" si="4"/>
        <v>22</v>
      </c>
      <c r="S8" s="76">
        <f>IF($F8="","",((N8+O8+P8+Q8)/$F8))</f>
        <v>4.3478260869565216E-2</v>
      </c>
      <c r="T8" s="75">
        <f t="shared" si="6"/>
        <v>0</v>
      </c>
      <c r="U8" s="73">
        <v>0</v>
      </c>
      <c r="V8" s="56"/>
      <c r="W8" s="78">
        <v>1</v>
      </c>
      <c r="X8" s="78">
        <v>0</v>
      </c>
      <c r="Y8" s="56">
        <f t="shared" si="7"/>
        <v>22</v>
      </c>
      <c r="Z8" s="75">
        <f t="shared" si="8"/>
        <v>4.3478260869565216E-2</v>
      </c>
      <c r="AA8" s="75">
        <f t="shared" si="9"/>
        <v>0</v>
      </c>
      <c r="AB8" s="56">
        <v>0</v>
      </c>
      <c r="AC8" s="56"/>
      <c r="AD8" s="56">
        <v>0</v>
      </c>
      <c r="AE8" s="56">
        <v>0</v>
      </c>
      <c r="AF8" s="56">
        <f t="shared" si="10"/>
        <v>23</v>
      </c>
      <c r="AG8" s="76">
        <f t="shared" si="11"/>
        <v>0</v>
      </c>
      <c r="AH8" s="75">
        <f t="shared" si="12"/>
        <v>0</v>
      </c>
      <c r="AI8" s="56">
        <v>0</v>
      </c>
      <c r="AJ8" s="56"/>
      <c r="AK8" s="56">
        <v>0</v>
      </c>
      <c r="AL8" s="56">
        <v>0</v>
      </c>
      <c r="AM8" s="56">
        <f t="shared" ref="AM8" si="31">F8-AL8-AK8-AI8</f>
        <v>23</v>
      </c>
      <c r="AN8" s="75">
        <f t="shared" ref="AN8" si="32">IF($F8="","",((AI8+AJ8+AK8+AL8)/$F8))</f>
        <v>0</v>
      </c>
      <c r="AO8" s="75">
        <f t="shared" ref="AO8" si="33">IF($F8="","",(AL8/$F8))</f>
        <v>0</v>
      </c>
      <c r="AP8" s="56"/>
      <c r="AQ8" s="56"/>
      <c r="AR8" s="56"/>
      <c r="AS8" s="56"/>
      <c r="AT8" s="56"/>
      <c r="AU8" s="76"/>
      <c r="AV8" s="75"/>
      <c r="AW8" s="56"/>
      <c r="AX8" s="56"/>
      <c r="AY8" s="56"/>
      <c r="AZ8" s="56"/>
      <c r="BA8" s="56"/>
      <c r="BB8" s="75"/>
      <c r="BC8" s="75"/>
    </row>
    <row r="9" spans="1:55">
      <c r="B9" s="55" t="s">
        <v>24</v>
      </c>
      <c r="C9" s="73">
        <v>8</v>
      </c>
      <c r="D9" s="56"/>
      <c r="E9" s="56"/>
      <c r="F9" s="56">
        <f t="shared" si="0"/>
        <v>8</v>
      </c>
      <c r="G9" s="73">
        <v>2</v>
      </c>
      <c r="H9" s="56"/>
      <c r="I9" s="73">
        <v>0</v>
      </c>
      <c r="J9" s="78">
        <v>0</v>
      </c>
      <c r="K9" s="56">
        <f t="shared" si="1"/>
        <v>6</v>
      </c>
      <c r="L9" s="75">
        <f t="shared" si="2"/>
        <v>0.25</v>
      </c>
      <c r="M9" s="75">
        <f t="shared" si="3"/>
        <v>0</v>
      </c>
      <c r="N9" s="73">
        <v>0</v>
      </c>
      <c r="O9" s="56"/>
      <c r="P9" s="73">
        <v>0</v>
      </c>
      <c r="Q9" s="78">
        <v>0</v>
      </c>
      <c r="R9" s="56">
        <f t="shared" si="4"/>
        <v>8</v>
      </c>
      <c r="S9" s="76">
        <f>IF($F9="","",((N9+O9+P9+Q9)/$F9))</f>
        <v>0</v>
      </c>
      <c r="T9" s="75">
        <f t="shared" si="6"/>
        <v>0</v>
      </c>
      <c r="U9" s="56">
        <v>0</v>
      </c>
      <c r="V9" s="56"/>
      <c r="W9" s="56">
        <v>0</v>
      </c>
      <c r="X9" s="56">
        <v>0</v>
      </c>
      <c r="Y9" s="56">
        <f t="shared" si="7"/>
        <v>8</v>
      </c>
      <c r="Z9" s="75">
        <f t="shared" si="8"/>
        <v>0</v>
      </c>
      <c r="AA9" s="75">
        <f t="shared" si="9"/>
        <v>0</v>
      </c>
      <c r="AB9" s="56">
        <v>0</v>
      </c>
      <c r="AC9" s="56"/>
      <c r="AD9" s="56">
        <v>0</v>
      </c>
      <c r="AE9" s="56">
        <v>0</v>
      </c>
      <c r="AF9" s="56">
        <f t="shared" ref="AF9" si="34">F9-(AB9+AD9+AE9)</f>
        <v>8</v>
      </c>
      <c r="AG9" s="76">
        <f t="shared" ref="AG9" si="35">IF($F9="","",((AB9+AC9+AD9+AE9)/$F9))</f>
        <v>0</v>
      </c>
      <c r="AH9" s="75">
        <f t="shared" ref="AH9" si="36">IF($F9="","",(AE9/$F9))</f>
        <v>0</v>
      </c>
      <c r="AI9" s="56"/>
      <c r="AJ9" s="56"/>
      <c r="AK9" s="56"/>
      <c r="AL9" s="56"/>
      <c r="AM9" s="56"/>
      <c r="AN9" s="75"/>
      <c r="AO9" s="75"/>
      <c r="AP9" s="56"/>
      <c r="AQ9" s="56"/>
      <c r="AR9" s="56"/>
      <c r="AS9" s="56"/>
      <c r="AT9" s="56"/>
      <c r="AU9" s="76"/>
      <c r="AV9" s="75"/>
      <c r="AW9" s="56"/>
      <c r="AX9" s="56"/>
      <c r="AY9" s="56"/>
      <c r="AZ9" s="56"/>
      <c r="BA9" s="56"/>
      <c r="BB9" s="75"/>
      <c r="BC9" s="75"/>
    </row>
    <row r="10" spans="1:55">
      <c r="B10" s="55" t="s">
        <v>25</v>
      </c>
      <c r="C10" s="73">
        <v>2</v>
      </c>
      <c r="D10" s="56"/>
      <c r="E10" s="56"/>
      <c r="F10" s="56">
        <f t="shared" si="0"/>
        <v>2</v>
      </c>
      <c r="G10" s="73">
        <v>0</v>
      </c>
      <c r="H10" s="56"/>
      <c r="I10" s="78">
        <v>0</v>
      </c>
      <c r="J10" s="78">
        <v>0</v>
      </c>
      <c r="K10" s="56">
        <f t="shared" si="1"/>
        <v>2</v>
      </c>
      <c r="L10" s="75">
        <f t="shared" si="2"/>
        <v>0</v>
      </c>
      <c r="M10" s="75">
        <f t="shared" si="3"/>
        <v>0</v>
      </c>
      <c r="N10" s="56">
        <v>0</v>
      </c>
      <c r="O10" s="56"/>
      <c r="P10" s="56">
        <v>0</v>
      </c>
      <c r="Q10" s="56">
        <v>0</v>
      </c>
      <c r="R10" s="56">
        <f t="shared" si="4"/>
        <v>2</v>
      </c>
      <c r="S10" s="76">
        <f>IF($F10="","",((N10+O10+P10+Q10)/$F10))</f>
        <v>0</v>
      </c>
      <c r="T10" s="75">
        <f t="shared" si="6"/>
        <v>0</v>
      </c>
      <c r="U10" s="56">
        <v>0</v>
      </c>
      <c r="V10" s="56"/>
      <c r="W10" s="56">
        <v>0</v>
      </c>
      <c r="X10" s="56">
        <v>0</v>
      </c>
      <c r="Y10" s="56">
        <f t="shared" si="7"/>
        <v>2</v>
      </c>
      <c r="Z10" s="75">
        <f t="shared" si="8"/>
        <v>0</v>
      </c>
      <c r="AA10" s="75">
        <f t="shared" si="9"/>
        <v>0</v>
      </c>
      <c r="AB10" s="56"/>
      <c r="AC10" s="56"/>
      <c r="AD10" s="56"/>
      <c r="AE10" s="56"/>
      <c r="AF10" s="56"/>
      <c r="AG10" s="76"/>
      <c r="AH10" s="75"/>
      <c r="AI10" s="56"/>
      <c r="AJ10" s="56"/>
      <c r="AK10" s="56"/>
      <c r="AL10" s="56"/>
      <c r="AM10" s="56"/>
      <c r="AN10" s="75"/>
      <c r="AO10" s="75"/>
      <c r="AP10" s="56"/>
      <c r="AQ10" s="56"/>
      <c r="AR10" s="56"/>
      <c r="AS10" s="56"/>
      <c r="AT10" s="56"/>
      <c r="AU10" s="76"/>
      <c r="AV10" s="75"/>
      <c r="AW10" s="56"/>
      <c r="AX10" s="56"/>
      <c r="AY10" s="56"/>
      <c r="AZ10" s="56"/>
      <c r="BA10" s="56"/>
      <c r="BB10" s="75"/>
      <c r="BC10" s="75"/>
    </row>
    <row r="11" spans="1:55">
      <c r="B11" s="55" t="s">
        <v>26</v>
      </c>
      <c r="C11" s="73">
        <v>12</v>
      </c>
      <c r="D11" s="56"/>
      <c r="E11" s="56"/>
      <c r="F11" s="56">
        <f t="shared" si="0"/>
        <v>12</v>
      </c>
      <c r="G11" s="56">
        <v>2</v>
      </c>
      <c r="H11" s="56"/>
      <c r="I11" s="56">
        <v>0</v>
      </c>
      <c r="J11" s="56">
        <v>0</v>
      </c>
      <c r="K11" s="56">
        <f t="shared" si="1"/>
        <v>10</v>
      </c>
      <c r="L11" s="75">
        <f t="shared" si="2"/>
        <v>0.16666666666666666</v>
      </c>
      <c r="M11" s="75">
        <f t="shared" si="3"/>
        <v>0</v>
      </c>
      <c r="N11" s="56">
        <v>1</v>
      </c>
      <c r="O11" s="56"/>
      <c r="P11" s="56">
        <v>0</v>
      </c>
      <c r="Q11" s="56">
        <v>0</v>
      </c>
      <c r="R11" s="56">
        <f t="shared" si="4"/>
        <v>11</v>
      </c>
      <c r="S11" s="76">
        <f>IF($F11="","",((N11+O11+P11+Q11)/$F11))</f>
        <v>8.3333333333333329E-2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55" t="s">
        <v>27</v>
      </c>
      <c r="C12" s="73">
        <v>11</v>
      </c>
      <c r="D12" s="56"/>
      <c r="E12" s="56"/>
      <c r="F12" s="56">
        <f t="shared" si="0"/>
        <v>11</v>
      </c>
      <c r="G12" s="56">
        <v>4</v>
      </c>
      <c r="H12" s="56"/>
      <c r="I12" s="56">
        <v>0</v>
      </c>
      <c r="J12" s="56">
        <v>0</v>
      </c>
      <c r="K12" s="56">
        <f t="shared" si="1"/>
        <v>7</v>
      </c>
      <c r="L12" s="75">
        <f t="shared" si="2"/>
        <v>0.36363636363636365</v>
      </c>
      <c r="M12" s="75">
        <f t="shared" si="3"/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55" t="s">
        <v>28</v>
      </c>
      <c r="C13" s="73">
        <v>2</v>
      </c>
      <c r="D13" s="56"/>
      <c r="E13" s="56"/>
      <c r="F13" s="56">
        <f t="shared" si="0"/>
        <v>2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Armor College Deans office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0</v>
      </c>
      <c r="D19" s="56"/>
      <c r="E19" s="56"/>
      <c r="F19" s="56">
        <f t="shared" ref="F19:F27" si="37">C19-D19-E19</f>
        <v>0</v>
      </c>
      <c r="G19" s="73">
        <v>0</v>
      </c>
      <c r="H19" s="56"/>
      <c r="I19" s="73">
        <v>0</v>
      </c>
      <c r="J19" s="56">
        <v>0</v>
      </c>
      <c r="K19" s="56">
        <f t="shared" ref="K19:K26" si="38">F19-I19-G19-J19</f>
        <v>0</v>
      </c>
      <c r="L19" s="75" t="e">
        <f t="shared" ref="L19:L26" si="39">IF($F19="","",((G19+H19+I19+J19)/$F19))</f>
        <v>#DIV/0!</v>
      </c>
      <c r="M19" s="75" t="e">
        <f t="shared" ref="M19:M26" si="40">IF($F19="","",(J19/$F19))</f>
        <v>#DIV/0!</v>
      </c>
      <c r="N19" s="73">
        <v>0</v>
      </c>
      <c r="O19" s="56"/>
      <c r="P19" s="73">
        <v>0</v>
      </c>
      <c r="Q19" s="56">
        <v>0</v>
      </c>
      <c r="R19" s="56">
        <f t="shared" ref="R19:R25" si="41">F19-N19-O19-P19-Q19</f>
        <v>0</v>
      </c>
      <c r="S19" s="76" t="e">
        <f t="shared" ref="S19:S25" si="42">IF($F19="","",((N19+O19+P19+Q19)/$F19))</f>
        <v>#DIV/0!</v>
      </c>
      <c r="T19" s="75" t="e">
        <f t="shared" ref="T19:T25" si="43">IF($F19="","",(Q19/$F19))</f>
        <v>#DIV/0!</v>
      </c>
      <c r="U19" s="73">
        <v>0</v>
      </c>
      <c r="V19" s="56"/>
      <c r="W19" s="78">
        <v>0</v>
      </c>
      <c r="X19" s="78">
        <v>0</v>
      </c>
      <c r="Y19" s="56">
        <f t="shared" ref="Y19:Y24" si="44">F19-(U19+W19+X19)</f>
        <v>0</v>
      </c>
      <c r="Z19" s="75" t="e">
        <f t="shared" ref="Z19:Z24" si="45">IF($F19="","",((U19+V19+W19+X19)/$F19))</f>
        <v>#DIV/0!</v>
      </c>
      <c r="AA19" s="75" t="e">
        <f t="shared" ref="AA19:AA24" si="46">IF($F19="","",(X19/$F19))</f>
        <v>#DIV/0!</v>
      </c>
      <c r="AB19" s="73">
        <v>0</v>
      </c>
      <c r="AC19" s="56"/>
      <c r="AD19" s="78">
        <v>0</v>
      </c>
      <c r="AE19" s="73">
        <v>0</v>
      </c>
      <c r="AF19" s="56">
        <f t="shared" ref="AF19:AF23" si="47">F19-(AB19+AD19+AE19)</f>
        <v>0</v>
      </c>
      <c r="AG19" s="76" t="e">
        <f t="shared" ref="AG19:AG23" si="48">IF($F19="","",((AB19+AC19+AD19+AE19)/$F19))</f>
        <v>#DIV/0!</v>
      </c>
      <c r="AH19" s="75" t="e">
        <f t="shared" ref="AH19:AH23" si="49">IF($F19="","",(AE19/$F19))</f>
        <v>#DIV/0!</v>
      </c>
      <c r="AI19" s="78">
        <v>0</v>
      </c>
      <c r="AJ19" s="56"/>
      <c r="AK19" s="56">
        <v>0</v>
      </c>
      <c r="AL19" s="73">
        <v>0</v>
      </c>
      <c r="AM19" s="56">
        <f t="shared" ref="AM19:AM21" si="50">F19-AL19-AK19-AI19</f>
        <v>0</v>
      </c>
      <c r="AN19" s="75" t="e">
        <f t="shared" ref="AN19:AN21" si="51">IF($F19="","",((AI19+AJ19+AK19+AL19)/$F19))</f>
        <v>#DIV/0!</v>
      </c>
      <c r="AO19" s="75" t="e">
        <f t="shared" ref="AO19:AO21" si="52">IF($F19="","",(AL19/$F19))</f>
        <v>#DIV/0!</v>
      </c>
      <c r="AP19" s="73">
        <v>0</v>
      </c>
      <c r="AQ19" s="56"/>
      <c r="AR19" s="56">
        <v>0</v>
      </c>
      <c r="AS19" s="73">
        <v>0</v>
      </c>
      <c r="AT19" s="56">
        <f t="shared" ref="AT19" si="53">F19-AS19-AR19-AP19</f>
        <v>0</v>
      </c>
      <c r="AU19" s="76" t="e">
        <f t="shared" ref="AU19" si="54">IF($F19="","",((AP19+AQ19+AR19+AS19)/$F19))</f>
        <v>#DIV/0!</v>
      </c>
      <c r="AV19" s="75" t="e">
        <f t="shared" ref="AV19" si="55">IF($F19="","",(AS19/$F19))</f>
        <v>#DIV/0!</v>
      </c>
      <c r="AW19" s="56">
        <v>0</v>
      </c>
      <c r="AX19" s="56"/>
      <c r="AY19" s="56">
        <v>0</v>
      </c>
      <c r="AZ19" s="56">
        <v>0</v>
      </c>
      <c r="BA19" s="56">
        <f t="shared" ref="BA19" si="56">F19-AZ19-AW19</f>
        <v>0</v>
      </c>
      <c r="BB19" s="75" t="e">
        <f t="shared" ref="BB19" si="57">IF($F19="","",((AW19+AX19+AY19+AZ19)/$F19))</f>
        <v>#DIV/0!</v>
      </c>
      <c r="BC19" s="75" t="e">
        <f t="shared" ref="BC19" si="58">IF($F19="","",(AZ19/$F19))</f>
        <v>#DIV/0!</v>
      </c>
    </row>
    <row r="20" spans="2:55">
      <c r="B20" s="55" t="s">
        <v>21</v>
      </c>
      <c r="C20" s="73">
        <v>0</v>
      </c>
      <c r="D20" s="56"/>
      <c r="E20" s="56"/>
      <c r="F20" s="56">
        <f t="shared" si="37"/>
        <v>0</v>
      </c>
      <c r="G20" s="73">
        <v>0</v>
      </c>
      <c r="H20" s="56"/>
      <c r="I20" s="78">
        <v>0</v>
      </c>
      <c r="J20" s="56">
        <v>0</v>
      </c>
      <c r="K20" s="56">
        <f t="shared" si="38"/>
        <v>0</v>
      </c>
      <c r="L20" s="76" t="e">
        <f t="shared" si="39"/>
        <v>#DIV/0!</v>
      </c>
      <c r="M20" s="75" t="e">
        <f t="shared" si="40"/>
        <v>#DIV/0!</v>
      </c>
      <c r="N20" s="73">
        <v>0</v>
      </c>
      <c r="O20" s="56"/>
      <c r="P20" s="78">
        <v>0</v>
      </c>
      <c r="Q20" s="56">
        <v>0</v>
      </c>
      <c r="R20" s="56">
        <f t="shared" si="41"/>
        <v>0</v>
      </c>
      <c r="S20" s="76" t="e">
        <f t="shared" si="42"/>
        <v>#DIV/0!</v>
      </c>
      <c r="T20" s="75" t="e">
        <f t="shared" si="43"/>
        <v>#DIV/0!</v>
      </c>
      <c r="U20" s="73">
        <v>0</v>
      </c>
      <c r="V20" s="56"/>
      <c r="W20" s="73">
        <v>0</v>
      </c>
      <c r="X20" s="73">
        <v>0</v>
      </c>
      <c r="Y20" s="56">
        <f t="shared" si="44"/>
        <v>0</v>
      </c>
      <c r="Z20" s="76" t="e">
        <f t="shared" si="45"/>
        <v>#DIV/0!</v>
      </c>
      <c r="AA20" s="75" t="e">
        <f t="shared" si="46"/>
        <v>#DIV/0!</v>
      </c>
      <c r="AB20" s="73">
        <v>0</v>
      </c>
      <c r="AC20" s="56"/>
      <c r="AD20" s="73">
        <v>0</v>
      </c>
      <c r="AE20" s="73">
        <v>0</v>
      </c>
      <c r="AF20" s="56">
        <f t="shared" si="47"/>
        <v>0</v>
      </c>
      <c r="AG20" s="76" t="e">
        <f t="shared" si="48"/>
        <v>#DIV/0!</v>
      </c>
      <c r="AH20" s="75" t="e">
        <f t="shared" si="49"/>
        <v>#DIV/0!</v>
      </c>
      <c r="AI20" s="73">
        <v>0</v>
      </c>
      <c r="AJ20" s="56"/>
      <c r="AK20" s="56">
        <v>0</v>
      </c>
      <c r="AL20" s="73">
        <v>0</v>
      </c>
      <c r="AM20" s="56">
        <f t="shared" si="50"/>
        <v>0</v>
      </c>
      <c r="AN20" s="75" t="e">
        <f t="shared" si="51"/>
        <v>#DIV/0!</v>
      </c>
      <c r="AO20" s="75" t="e">
        <f t="shared" si="52"/>
        <v>#DIV/0!</v>
      </c>
      <c r="AP20" s="56">
        <v>0</v>
      </c>
      <c r="AQ20" s="56"/>
      <c r="AR20" s="56">
        <v>0</v>
      </c>
      <c r="AS20" s="56">
        <v>0</v>
      </c>
      <c r="AT20" s="56">
        <f t="shared" ref="AT20" si="59">F20-AS20-AR20-AP20</f>
        <v>0</v>
      </c>
      <c r="AU20" s="76" t="e">
        <f t="shared" ref="AU20" si="60">IF($F20="","",((AP20+AQ20+AR20+AS20)/$F20))</f>
        <v>#DIV/0!</v>
      </c>
      <c r="AV20" s="75" t="e">
        <f t="shared" ref="AV20" si="61">IF($F20="","",(AS20/$F20))</f>
        <v>#DIV/0!</v>
      </c>
      <c r="AW20" s="56">
        <v>0</v>
      </c>
      <c r="AX20" s="56"/>
      <c r="AY20" s="56">
        <v>0</v>
      </c>
      <c r="AZ20" s="56">
        <v>0</v>
      </c>
      <c r="BA20" s="56">
        <f t="shared" ref="BA20" si="62">F20-AZ20-AW20</f>
        <v>0</v>
      </c>
      <c r="BB20" s="75" t="e">
        <f t="shared" ref="BB20" si="63">IF($F20="","",((AW20+AX20+AY20+AZ20)/$F20))</f>
        <v>#DIV/0!</v>
      </c>
      <c r="BC20" s="75" t="e">
        <f t="shared" ref="BC20" si="64">IF($F20="","",(AZ20/$F20))</f>
        <v>#DIV/0!</v>
      </c>
    </row>
    <row r="21" spans="2:55">
      <c r="B21" s="55" t="s">
        <v>22</v>
      </c>
      <c r="C21" s="73">
        <v>0</v>
      </c>
      <c r="D21" s="56"/>
      <c r="E21" s="56"/>
      <c r="F21" s="56">
        <f t="shared" si="37"/>
        <v>0</v>
      </c>
      <c r="G21" s="73">
        <v>0</v>
      </c>
      <c r="H21" s="56"/>
      <c r="I21" s="78">
        <v>0</v>
      </c>
      <c r="J21" s="56">
        <v>0</v>
      </c>
      <c r="K21" s="56">
        <f t="shared" si="38"/>
        <v>0</v>
      </c>
      <c r="L21" s="75" t="e">
        <f t="shared" si="39"/>
        <v>#DIV/0!</v>
      </c>
      <c r="M21" s="75" t="e">
        <f t="shared" si="40"/>
        <v>#DIV/0!</v>
      </c>
      <c r="N21" s="73">
        <v>0</v>
      </c>
      <c r="O21" s="56"/>
      <c r="P21" s="73">
        <v>0</v>
      </c>
      <c r="Q21" s="56">
        <v>0</v>
      </c>
      <c r="R21" s="56">
        <f t="shared" si="41"/>
        <v>0</v>
      </c>
      <c r="S21" s="76" t="e">
        <f t="shared" si="42"/>
        <v>#DIV/0!</v>
      </c>
      <c r="T21" s="75" t="e">
        <f t="shared" si="43"/>
        <v>#DIV/0!</v>
      </c>
      <c r="U21" s="73">
        <v>0</v>
      </c>
      <c r="V21" s="56"/>
      <c r="W21" s="78">
        <v>0</v>
      </c>
      <c r="X21" s="73">
        <v>0</v>
      </c>
      <c r="Y21" s="56">
        <f t="shared" si="44"/>
        <v>0</v>
      </c>
      <c r="Z21" s="76" t="e">
        <f t="shared" si="45"/>
        <v>#DIV/0!</v>
      </c>
      <c r="AA21" s="75" t="e">
        <f t="shared" si="46"/>
        <v>#DIV/0!</v>
      </c>
      <c r="AB21" s="73">
        <v>0</v>
      </c>
      <c r="AC21" s="56"/>
      <c r="AD21" s="78">
        <v>0</v>
      </c>
      <c r="AE21" s="73">
        <v>0</v>
      </c>
      <c r="AF21" s="56">
        <f t="shared" si="47"/>
        <v>0</v>
      </c>
      <c r="AG21" s="76" t="e">
        <f t="shared" si="48"/>
        <v>#DIV/0!</v>
      </c>
      <c r="AH21" s="75" t="e">
        <f t="shared" si="49"/>
        <v>#DIV/0!</v>
      </c>
      <c r="AI21" s="56">
        <v>0</v>
      </c>
      <c r="AJ21" s="56"/>
      <c r="AK21" s="56">
        <v>0</v>
      </c>
      <c r="AL21" s="56">
        <v>0</v>
      </c>
      <c r="AM21" s="56">
        <f t="shared" si="50"/>
        <v>0</v>
      </c>
      <c r="AN21" s="75" t="e">
        <f t="shared" si="51"/>
        <v>#DIV/0!</v>
      </c>
      <c r="AO21" s="75" t="e">
        <f t="shared" si="52"/>
        <v>#DIV/0!</v>
      </c>
      <c r="AP21" s="56">
        <v>0</v>
      </c>
      <c r="AQ21" s="56"/>
      <c r="AR21" s="56">
        <v>0</v>
      </c>
      <c r="AS21" s="56">
        <v>0</v>
      </c>
      <c r="AT21" s="56">
        <f t="shared" ref="AT21" si="65">F21-AS21-AR21-AP21</f>
        <v>0</v>
      </c>
      <c r="AU21" s="76" t="e">
        <f t="shared" ref="AU21" si="66">IF($F21="","",((AP21+AQ21+AR21+AS21)/$F21))</f>
        <v>#DIV/0!</v>
      </c>
      <c r="AV21" s="75" t="e">
        <f t="shared" ref="AV21" si="67">IF($F21="","",(AS21/$F21))</f>
        <v>#DIV/0!</v>
      </c>
      <c r="AW21" s="56"/>
      <c r="AX21" s="56"/>
      <c r="AY21" s="56"/>
      <c r="AZ21" s="56"/>
      <c r="BA21" s="56"/>
      <c r="BB21" s="75"/>
      <c r="BC21" s="75"/>
    </row>
    <row r="22" spans="2:55">
      <c r="B22" s="55" t="s">
        <v>23</v>
      </c>
      <c r="C22" s="73">
        <v>0</v>
      </c>
      <c r="D22" s="56"/>
      <c r="E22" s="56"/>
      <c r="F22" s="56">
        <f t="shared" si="37"/>
        <v>0</v>
      </c>
      <c r="G22" s="73">
        <v>0</v>
      </c>
      <c r="H22" s="56"/>
      <c r="I22" s="78">
        <v>0</v>
      </c>
      <c r="J22" s="56">
        <v>0</v>
      </c>
      <c r="K22" s="56">
        <f t="shared" si="38"/>
        <v>0</v>
      </c>
      <c r="L22" s="75" t="e">
        <f t="shared" si="39"/>
        <v>#DIV/0!</v>
      </c>
      <c r="M22" s="75" t="e">
        <f t="shared" si="40"/>
        <v>#DIV/0!</v>
      </c>
      <c r="N22" s="73">
        <v>0</v>
      </c>
      <c r="O22" s="56"/>
      <c r="P22" s="78">
        <v>0</v>
      </c>
      <c r="Q22" s="56">
        <v>0</v>
      </c>
      <c r="R22" s="56">
        <f t="shared" si="41"/>
        <v>0</v>
      </c>
      <c r="S22" s="76" t="e">
        <f t="shared" si="42"/>
        <v>#DIV/0!</v>
      </c>
      <c r="T22" s="75" t="e">
        <f t="shared" si="43"/>
        <v>#DIV/0!</v>
      </c>
      <c r="U22" s="73">
        <v>0</v>
      </c>
      <c r="V22" s="56"/>
      <c r="W22" s="78">
        <v>0</v>
      </c>
      <c r="X22" s="73">
        <v>0</v>
      </c>
      <c r="Y22" s="56">
        <f t="shared" si="44"/>
        <v>0</v>
      </c>
      <c r="Z22" s="76" t="e">
        <f t="shared" si="45"/>
        <v>#DIV/0!</v>
      </c>
      <c r="AA22" s="75" t="e">
        <f t="shared" si="46"/>
        <v>#DIV/0!</v>
      </c>
      <c r="AB22" s="56">
        <v>0</v>
      </c>
      <c r="AC22" s="56"/>
      <c r="AD22" s="56">
        <v>0</v>
      </c>
      <c r="AE22" s="56">
        <v>0</v>
      </c>
      <c r="AF22" s="56">
        <f t="shared" si="47"/>
        <v>0</v>
      </c>
      <c r="AG22" s="76" t="e">
        <f t="shared" si="48"/>
        <v>#DIV/0!</v>
      </c>
      <c r="AH22" s="75" t="e">
        <f t="shared" si="49"/>
        <v>#DIV/0!</v>
      </c>
      <c r="AI22" s="56">
        <v>0</v>
      </c>
      <c r="AJ22" s="56"/>
      <c r="AK22" s="56">
        <v>0</v>
      </c>
      <c r="AL22" s="56">
        <v>0</v>
      </c>
      <c r="AM22" s="56">
        <f t="shared" ref="AM22" si="68">F22-AL22-AK22-AI22</f>
        <v>0</v>
      </c>
      <c r="AN22" s="75" t="e">
        <f t="shared" ref="AN22" si="69">IF($F22="","",((AI22+AJ22+AK22+AL22)/$F22))</f>
        <v>#DIV/0!</v>
      </c>
      <c r="AO22" s="75" t="e">
        <f t="shared" ref="AO22" si="70">IF($F22="","",(AL22/$F22))</f>
        <v>#DIV/0!</v>
      </c>
      <c r="AP22" s="56"/>
      <c r="AQ22" s="56"/>
      <c r="AR22" s="56"/>
      <c r="AS22" s="56"/>
      <c r="AT22" s="56"/>
      <c r="AU22" s="76"/>
      <c r="AV22" s="75"/>
      <c r="AW22" s="56"/>
      <c r="AX22" s="56"/>
      <c r="AY22" s="56"/>
      <c r="AZ22" s="56"/>
      <c r="BA22" s="56"/>
      <c r="BB22" s="75"/>
      <c r="BC22" s="75"/>
    </row>
    <row r="23" spans="2:55">
      <c r="B23" s="55" t="s">
        <v>24</v>
      </c>
      <c r="C23" s="73">
        <v>0</v>
      </c>
      <c r="D23" s="56"/>
      <c r="E23" s="56"/>
      <c r="F23" s="56">
        <f t="shared" si="37"/>
        <v>0</v>
      </c>
      <c r="G23" s="73">
        <v>0</v>
      </c>
      <c r="H23" s="56"/>
      <c r="I23" s="73">
        <v>0</v>
      </c>
      <c r="J23" s="56">
        <v>0</v>
      </c>
      <c r="K23" s="56">
        <f t="shared" si="38"/>
        <v>0</v>
      </c>
      <c r="L23" s="75" t="e">
        <f t="shared" si="39"/>
        <v>#DIV/0!</v>
      </c>
      <c r="M23" s="75" t="e">
        <f t="shared" si="40"/>
        <v>#DIV/0!</v>
      </c>
      <c r="N23" s="73">
        <v>0</v>
      </c>
      <c r="O23" s="56"/>
      <c r="P23" s="78">
        <v>0</v>
      </c>
      <c r="Q23" s="56">
        <v>0</v>
      </c>
      <c r="R23" s="56">
        <f t="shared" si="41"/>
        <v>0</v>
      </c>
      <c r="S23" s="76" t="e">
        <f t="shared" si="42"/>
        <v>#DIV/0!</v>
      </c>
      <c r="T23" s="75" t="e">
        <f t="shared" si="43"/>
        <v>#DIV/0!</v>
      </c>
      <c r="U23" s="56">
        <v>0</v>
      </c>
      <c r="V23" s="56"/>
      <c r="W23" s="56">
        <v>0</v>
      </c>
      <c r="X23" s="56">
        <v>0</v>
      </c>
      <c r="Y23" s="56">
        <f t="shared" si="44"/>
        <v>0</v>
      </c>
      <c r="Z23" s="76" t="e">
        <f t="shared" si="45"/>
        <v>#DIV/0!</v>
      </c>
      <c r="AA23" s="75" t="e">
        <f t="shared" si="46"/>
        <v>#DIV/0!</v>
      </c>
      <c r="AB23" s="56">
        <v>0</v>
      </c>
      <c r="AC23" s="56"/>
      <c r="AD23" s="56">
        <v>0</v>
      </c>
      <c r="AE23" s="56">
        <v>0</v>
      </c>
      <c r="AF23" s="56">
        <f t="shared" si="47"/>
        <v>0</v>
      </c>
      <c r="AG23" s="76" t="e">
        <f t="shared" si="48"/>
        <v>#DIV/0!</v>
      </c>
      <c r="AH23" s="75" t="e">
        <f t="shared" si="49"/>
        <v>#DIV/0!</v>
      </c>
      <c r="AI23" s="56"/>
      <c r="AJ23" s="56"/>
      <c r="AK23" s="56"/>
      <c r="AL23" s="56"/>
      <c r="AM23" s="56"/>
      <c r="AN23" s="75"/>
      <c r="AO23" s="75"/>
      <c r="AP23" s="56"/>
      <c r="AQ23" s="56"/>
      <c r="AR23" s="56"/>
      <c r="AS23" s="56"/>
      <c r="AT23" s="56"/>
      <c r="AU23" s="76"/>
      <c r="AV23" s="75"/>
      <c r="AW23" s="56"/>
      <c r="AX23" s="56"/>
      <c r="AY23" s="56"/>
      <c r="AZ23" s="56"/>
      <c r="BA23" s="56"/>
      <c r="BB23" s="75"/>
      <c r="BC23" s="75"/>
    </row>
    <row r="24" spans="2:55">
      <c r="B24" s="55" t="s">
        <v>25</v>
      </c>
      <c r="C24" s="73">
        <v>0</v>
      </c>
      <c r="D24" s="56"/>
      <c r="E24" s="56"/>
      <c r="F24" s="56">
        <f t="shared" si="37"/>
        <v>0</v>
      </c>
      <c r="G24" s="73">
        <v>0</v>
      </c>
      <c r="H24" s="56"/>
      <c r="I24" s="78">
        <v>0</v>
      </c>
      <c r="J24" s="56">
        <v>0</v>
      </c>
      <c r="K24" s="56">
        <f t="shared" si="38"/>
        <v>0</v>
      </c>
      <c r="L24" s="75" t="e">
        <f t="shared" si="39"/>
        <v>#DIV/0!</v>
      </c>
      <c r="M24" s="75" t="e">
        <f t="shared" si="40"/>
        <v>#DIV/0!</v>
      </c>
      <c r="N24" s="56">
        <v>0</v>
      </c>
      <c r="O24" s="56"/>
      <c r="P24" s="56">
        <v>0</v>
      </c>
      <c r="Q24" s="56">
        <v>0</v>
      </c>
      <c r="R24" s="56">
        <f t="shared" si="41"/>
        <v>0</v>
      </c>
      <c r="S24" s="76" t="e">
        <f t="shared" si="42"/>
        <v>#DIV/0!</v>
      </c>
      <c r="T24" s="75" t="e">
        <f t="shared" si="43"/>
        <v>#DIV/0!</v>
      </c>
      <c r="U24" s="56">
        <v>0</v>
      </c>
      <c r="V24" s="56"/>
      <c r="W24" s="56">
        <v>0</v>
      </c>
      <c r="X24" s="56">
        <v>0</v>
      </c>
      <c r="Y24" s="56">
        <f t="shared" si="44"/>
        <v>0</v>
      </c>
      <c r="Z24" s="76" t="e">
        <f t="shared" si="45"/>
        <v>#DIV/0!</v>
      </c>
      <c r="AA24" s="75" t="e">
        <f t="shared" si="46"/>
        <v>#DIV/0!</v>
      </c>
      <c r="AB24" s="56"/>
      <c r="AC24" s="56"/>
      <c r="AD24" s="56"/>
      <c r="AE24" s="56"/>
      <c r="AF24" s="56"/>
      <c r="AG24" s="76"/>
      <c r="AH24" s="75"/>
      <c r="AI24" s="56"/>
      <c r="AJ24" s="56"/>
      <c r="AK24" s="56"/>
      <c r="AL24" s="56"/>
      <c r="AM24" s="56"/>
      <c r="AN24" s="75"/>
      <c r="AO24" s="75"/>
      <c r="AP24" s="56"/>
      <c r="AQ24" s="56"/>
      <c r="AR24" s="56"/>
      <c r="AS24" s="56"/>
      <c r="AT24" s="56"/>
      <c r="AU24" s="76"/>
      <c r="AV24" s="75"/>
      <c r="AW24" s="56"/>
      <c r="AX24" s="56"/>
      <c r="AY24" s="56"/>
      <c r="AZ24" s="56"/>
      <c r="BA24" s="56"/>
      <c r="BB24" s="75"/>
      <c r="BC24" s="75"/>
    </row>
    <row r="25" spans="2:55">
      <c r="B25" s="55" t="s">
        <v>26</v>
      </c>
      <c r="C25" s="73">
        <v>0</v>
      </c>
      <c r="D25" s="56"/>
      <c r="E25" s="56"/>
      <c r="F25" s="56">
        <f t="shared" si="37"/>
        <v>0</v>
      </c>
      <c r="G25" s="56">
        <v>0</v>
      </c>
      <c r="H25" s="56"/>
      <c r="I25" s="56">
        <v>0</v>
      </c>
      <c r="J25" s="56">
        <v>0</v>
      </c>
      <c r="K25" s="56">
        <f t="shared" si="38"/>
        <v>0</v>
      </c>
      <c r="L25" s="75" t="e">
        <f t="shared" si="39"/>
        <v>#DIV/0!</v>
      </c>
      <c r="M25" s="75" t="e">
        <f t="shared" si="40"/>
        <v>#DIV/0!</v>
      </c>
      <c r="N25" s="56">
        <v>0</v>
      </c>
      <c r="O25" s="56"/>
      <c r="P25" s="56">
        <v>0</v>
      </c>
      <c r="Q25" s="56">
        <v>0</v>
      </c>
      <c r="R25" s="56">
        <f t="shared" si="41"/>
        <v>0</v>
      </c>
      <c r="S25" s="76" t="e">
        <f t="shared" si="42"/>
        <v>#DIV/0!</v>
      </c>
      <c r="T25" s="75" t="e">
        <f t="shared" si="43"/>
        <v>#DIV/0!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0</v>
      </c>
      <c r="F26" s="56">
        <f t="shared" si="37"/>
        <v>0</v>
      </c>
      <c r="G26" s="73">
        <v>0</v>
      </c>
      <c r="I26" s="78">
        <v>0</v>
      </c>
      <c r="J26" s="56">
        <v>0</v>
      </c>
      <c r="K26" s="56">
        <f t="shared" si="38"/>
        <v>0</v>
      </c>
      <c r="L26" s="75" t="e">
        <f t="shared" si="39"/>
        <v>#DIV/0!</v>
      </c>
      <c r="M26" s="75" t="e">
        <f t="shared" si="40"/>
        <v>#DIV/0!</v>
      </c>
    </row>
    <row r="27" spans="2:55">
      <c r="B27" s="55" t="s">
        <v>28</v>
      </c>
      <c r="C27" s="73">
        <v>0</v>
      </c>
      <c r="F27" s="56">
        <f t="shared" si="37"/>
        <v>0</v>
      </c>
    </row>
    <row r="30" spans="2:55">
      <c r="B30" s="25" t="str">
        <f>"Graduate  Retention - "&amp;$A$1</f>
        <v>Graduate  Retention - Armor College Deans office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6"/>
      <c r="H33" s="36"/>
      <c r="I33" s="36"/>
      <c r="J33" s="36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6"/>
      <c r="O33" s="36"/>
      <c r="P33" s="36"/>
      <c r="Q33" s="36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6"/>
      <c r="V33" s="36"/>
      <c r="W33" s="36"/>
      <c r="X33" s="36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6"/>
      <c r="AC33" s="36"/>
      <c r="AD33" s="36"/>
      <c r="AE33" s="36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6"/>
      <c r="AJ33" s="36"/>
      <c r="AK33" s="36"/>
      <c r="AL33" s="36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6"/>
      <c r="AQ33" s="36"/>
      <c r="AR33" s="36"/>
      <c r="AS33" s="36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6"/>
      <c r="AX33" s="36"/>
      <c r="AY33" s="36"/>
      <c r="AZ33" s="36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43"/>
      <c r="H34" s="36"/>
      <c r="I34" s="36"/>
      <c r="J34" s="36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43"/>
      <c r="O34" s="36"/>
      <c r="P34" s="36"/>
      <c r="Q34" s="36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43"/>
      <c r="V34" s="36"/>
      <c r="W34" s="36"/>
      <c r="X34" s="36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43"/>
      <c r="AC34" s="36"/>
      <c r="AD34" s="36"/>
      <c r="AE34" s="36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43"/>
      <c r="AJ34" s="36"/>
      <c r="AK34" s="36"/>
      <c r="AL34" s="36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43"/>
      <c r="AQ34" s="36"/>
      <c r="AR34" s="36"/>
      <c r="AS34" s="36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43"/>
      <c r="AX34" s="36"/>
      <c r="AY34" s="36"/>
      <c r="AZ34" s="36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36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36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36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36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36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36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36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36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36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36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36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36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36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36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45"/>
      <c r="H37" s="36"/>
      <c r="I37" s="36"/>
      <c r="J37" s="36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45"/>
      <c r="O37" s="36"/>
      <c r="P37" s="36"/>
      <c r="Q37" s="36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45"/>
      <c r="V37" s="36"/>
      <c r="W37" s="36"/>
      <c r="X37" s="36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45"/>
      <c r="AC37" s="36"/>
      <c r="AD37" s="36"/>
      <c r="AE37" s="36"/>
      <c r="AF37" s="36"/>
      <c r="AG37" s="37" t="e">
        <f t="shared" si="80"/>
        <v>#DIV/0!</v>
      </c>
      <c r="AH37" s="44" t="e">
        <f t="shared" si="81"/>
        <v>#DIV/0!</v>
      </c>
      <c r="AI37" s="45"/>
      <c r="AJ37" s="36"/>
      <c r="AK37" s="36"/>
      <c r="AL37" s="36"/>
      <c r="AM37" s="40"/>
      <c r="AN37" s="53" t="e">
        <f t="shared" si="83"/>
        <v>#DIV/0!</v>
      </c>
      <c r="AO37" s="54" t="e">
        <f t="shared" si="84"/>
        <v>#DIV/0!</v>
      </c>
      <c r="AP37" s="45"/>
      <c r="AQ37" s="36"/>
      <c r="AR37" s="36"/>
      <c r="AS37" s="36"/>
      <c r="AT37" s="36"/>
      <c r="AU37" s="37" t="e">
        <f t="shared" si="86"/>
        <v>#DIV/0!</v>
      </c>
      <c r="AV37" s="46" t="e">
        <f t="shared" si="87"/>
        <v>#DIV/0!</v>
      </c>
      <c r="AW37" s="45"/>
      <c r="AX37" s="36"/>
      <c r="AY37" s="36"/>
      <c r="AZ37" s="36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6"/>
      <c r="H38" s="36"/>
      <c r="I38" s="36"/>
      <c r="J38" s="36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6"/>
      <c r="O38" s="36"/>
      <c r="P38" s="36"/>
      <c r="Q38" s="36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6"/>
      <c r="V38" s="36"/>
      <c r="W38" s="36"/>
      <c r="X38" s="36"/>
      <c r="Y38" s="55"/>
      <c r="Z38" s="57" t="e">
        <f t="shared" si="77"/>
        <v>#DIV/0!</v>
      </c>
      <c r="AA38" s="57" t="e">
        <f t="shared" si="78"/>
        <v>#DIV/0!</v>
      </c>
      <c r="AB38" s="36"/>
      <c r="AC38" s="36"/>
      <c r="AD38" s="36"/>
      <c r="AE38" s="36"/>
      <c r="AF38" s="55"/>
      <c r="AG38" s="58" t="e">
        <f t="shared" si="80"/>
        <v>#DIV/0!</v>
      </c>
      <c r="AH38" s="57" t="e">
        <f t="shared" si="81"/>
        <v>#DIV/0!</v>
      </c>
      <c r="AI38" s="36"/>
      <c r="AJ38" s="36"/>
      <c r="AK38" s="36"/>
      <c r="AL38" s="36"/>
      <c r="AM38" s="55"/>
      <c r="AN38" s="57" t="e">
        <f t="shared" si="83"/>
        <v>#DIV/0!</v>
      </c>
      <c r="AO38" s="57" t="e">
        <f t="shared" si="84"/>
        <v>#DIV/0!</v>
      </c>
      <c r="AP38" s="36"/>
      <c r="AQ38" s="36"/>
      <c r="AR38" s="36"/>
      <c r="AS38" s="36"/>
      <c r="AT38" s="55"/>
      <c r="AU38" s="58" t="e">
        <f t="shared" si="86"/>
        <v>#DIV/0!</v>
      </c>
      <c r="AV38" s="57" t="e">
        <f t="shared" si="87"/>
        <v>#DIV/0!</v>
      </c>
      <c r="AW38" s="36"/>
      <c r="AX38" s="36"/>
      <c r="AY38" s="36"/>
      <c r="AZ38" s="36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6"/>
      <c r="H39" s="36"/>
      <c r="I39" s="36"/>
      <c r="J39" s="36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6"/>
      <c r="O39" s="36"/>
      <c r="P39" s="36"/>
      <c r="Q39" s="36"/>
      <c r="R39" s="55"/>
      <c r="S39" s="58"/>
      <c r="T39" s="57"/>
      <c r="U39" s="36"/>
      <c r="V39" s="36"/>
      <c r="W39" s="36"/>
      <c r="X39" s="36"/>
      <c r="Y39" s="55"/>
      <c r="Z39" s="57" t="e">
        <f t="shared" si="77"/>
        <v>#DIV/0!</v>
      </c>
      <c r="AA39" s="57" t="e">
        <f t="shared" si="78"/>
        <v>#DIV/0!</v>
      </c>
      <c r="AB39" s="36"/>
      <c r="AC39" s="36"/>
      <c r="AD39" s="36"/>
      <c r="AE39" s="36"/>
      <c r="AF39" s="55"/>
      <c r="AG39" s="58" t="e">
        <f t="shared" si="80"/>
        <v>#DIV/0!</v>
      </c>
      <c r="AH39" s="57" t="e">
        <f t="shared" si="81"/>
        <v>#DIV/0!</v>
      </c>
      <c r="AI39" s="36"/>
      <c r="AJ39" s="36"/>
      <c r="AK39" s="36"/>
      <c r="AL39" s="36"/>
      <c r="AM39" s="55"/>
      <c r="AN39" s="57" t="e">
        <f t="shared" si="83"/>
        <v>#DIV/0!</v>
      </c>
      <c r="AO39" s="57" t="e">
        <f t="shared" si="84"/>
        <v>#DIV/0!</v>
      </c>
      <c r="AP39" s="36"/>
      <c r="AQ39" s="36"/>
      <c r="AR39" s="36"/>
      <c r="AS39" s="36"/>
      <c r="AT39" s="55"/>
      <c r="AU39" s="58" t="e">
        <f t="shared" si="86"/>
        <v>#DIV/0!</v>
      </c>
      <c r="AV39" s="57" t="e">
        <f t="shared" si="87"/>
        <v>#DIV/0!</v>
      </c>
      <c r="AW39" s="36"/>
      <c r="AX39" s="36"/>
      <c r="AY39" s="36"/>
      <c r="AZ39" s="36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G40" s="36"/>
      <c r="H40" s="36"/>
      <c r="I40" s="36"/>
      <c r="J40" s="36"/>
      <c r="N40" s="36"/>
      <c r="O40" s="36"/>
      <c r="P40" s="36"/>
      <c r="Q40" s="36"/>
      <c r="U40" s="36"/>
      <c r="V40" s="36"/>
      <c r="W40" s="36"/>
      <c r="X40" s="36"/>
      <c r="Z40" s="57" t="e">
        <f t="shared" si="77"/>
        <v>#DIV/0!</v>
      </c>
      <c r="AA40" s="57" t="e">
        <f t="shared" si="78"/>
        <v>#DIV/0!</v>
      </c>
      <c r="AB40" s="36"/>
      <c r="AC40" s="36"/>
      <c r="AD40" s="36"/>
      <c r="AE40" s="36"/>
      <c r="AG40" s="58" t="e">
        <f t="shared" si="80"/>
        <v>#DIV/0!</v>
      </c>
      <c r="AH40" s="57" t="e">
        <f t="shared" si="81"/>
        <v>#DIV/0!</v>
      </c>
      <c r="AI40" s="36"/>
      <c r="AJ40" s="36"/>
      <c r="AK40" s="36"/>
      <c r="AL40" s="36"/>
      <c r="AN40" s="57" t="e">
        <f t="shared" si="83"/>
        <v>#DIV/0!</v>
      </c>
      <c r="AO40" s="57" t="e">
        <f t="shared" si="84"/>
        <v>#DIV/0!</v>
      </c>
      <c r="AP40" s="36"/>
      <c r="AQ40" s="36"/>
      <c r="AR40" s="36"/>
      <c r="AS40" s="36"/>
      <c r="AU40" s="58" t="e">
        <f t="shared" si="86"/>
        <v>#DIV/0!</v>
      </c>
      <c r="AV40" s="57" t="e">
        <f t="shared" si="87"/>
        <v>#DIV/0!</v>
      </c>
      <c r="AW40" s="36"/>
      <c r="AX40" s="36"/>
      <c r="AY40" s="36"/>
      <c r="AZ40" s="36"/>
      <c r="BB40" s="57" t="e">
        <f t="shared" si="89"/>
        <v>#DIV/0!</v>
      </c>
      <c r="BC40" s="57" t="e">
        <f t="shared" si="92"/>
        <v>#DIV/0!</v>
      </c>
    </row>
    <row r="41" spans="2:55">
      <c r="G41" s="36"/>
      <c r="H41" s="36"/>
      <c r="I41" s="36"/>
      <c r="J41" s="36"/>
      <c r="N41" s="36"/>
      <c r="O41" s="36"/>
      <c r="P41" s="36"/>
      <c r="Q41" s="36"/>
      <c r="U41" s="36"/>
      <c r="V41" s="36"/>
      <c r="W41" s="36"/>
      <c r="X41" s="36"/>
      <c r="AB41" s="36"/>
      <c r="AC41" s="36"/>
      <c r="AD41" s="36"/>
      <c r="AE41" s="36"/>
      <c r="AI41" s="36"/>
      <c r="AJ41" s="36"/>
      <c r="AK41" s="36"/>
      <c r="AL41" s="36"/>
      <c r="AP41" s="36"/>
      <c r="AQ41" s="36"/>
      <c r="AR41" s="36"/>
      <c r="AS41" s="36"/>
      <c r="AW41" s="36"/>
      <c r="AX41" s="36"/>
      <c r="AY41" s="36"/>
      <c r="AZ41" s="36"/>
    </row>
    <row r="43" spans="2:55">
      <c r="B43" s="25" t="str">
        <f>"Graduate PHD/JD Retention - "&amp;$A$1</f>
        <v>Graduate PHD/JD Retention - Armor College Deans office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6"/>
      <c r="H46" s="36"/>
      <c r="I46" s="36"/>
      <c r="J46" s="36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6"/>
      <c r="O46" s="36"/>
      <c r="P46" s="36"/>
      <c r="Q46" s="36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6"/>
      <c r="V46" s="36"/>
      <c r="W46" s="36"/>
      <c r="X46" s="36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6"/>
      <c r="AC46" s="36"/>
      <c r="AD46" s="36"/>
      <c r="AE46" s="36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6"/>
      <c r="AJ46" s="36"/>
      <c r="AK46" s="36"/>
      <c r="AL46" s="36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6"/>
      <c r="AQ46" s="36"/>
      <c r="AR46" s="36"/>
      <c r="AS46" s="36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6"/>
      <c r="AX46" s="36"/>
      <c r="AY46" s="36"/>
      <c r="AZ46" s="36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43"/>
      <c r="H47" s="36"/>
      <c r="I47" s="36"/>
      <c r="J47" s="36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43"/>
      <c r="O47" s="36"/>
      <c r="P47" s="36"/>
      <c r="Q47" s="36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43"/>
      <c r="V47" s="36"/>
      <c r="W47" s="36"/>
      <c r="X47" s="36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43"/>
      <c r="AC47" s="36"/>
      <c r="AD47" s="36"/>
      <c r="AE47" s="36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43"/>
      <c r="AJ47" s="36"/>
      <c r="AK47" s="36"/>
      <c r="AL47" s="36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43"/>
      <c r="AQ47" s="36"/>
      <c r="AR47" s="36"/>
      <c r="AS47" s="36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43"/>
      <c r="AX47" s="36"/>
      <c r="AY47" s="36"/>
      <c r="AZ47" s="36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36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36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36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36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36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36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36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36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36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36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36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36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36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36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45"/>
      <c r="H50" s="36"/>
      <c r="I50" s="36"/>
      <c r="J50" s="36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45"/>
      <c r="O50" s="36"/>
      <c r="P50" s="36"/>
      <c r="Q50" s="36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45"/>
      <c r="V50" s="36"/>
      <c r="W50" s="36"/>
      <c r="X50" s="36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45"/>
      <c r="AC50" s="36"/>
      <c r="AD50" s="36"/>
      <c r="AE50" s="36"/>
      <c r="AF50" s="36"/>
      <c r="AG50" s="37" t="e">
        <f t="shared" si="104"/>
        <v>#DIV/0!</v>
      </c>
      <c r="AH50" s="44" t="e">
        <f t="shared" si="105"/>
        <v>#DIV/0!</v>
      </c>
      <c r="AI50" s="45"/>
      <c r="AJ50" s="36"/>
      <c r="AK50" s="36"/>
      <c r="AL50" s="36"/>
      <c r="AM50" s="40"/>
      <c r="AN50" s="53" t="e">
        <f t="shared" si="107"/>
        <v>#DIV/0!</v>
      </c>
      <c r="AO50" s="54" t="e">
        <f t="shared" si="108"/>
        <v>#DIV/0!</v>
      </c>
      <c r="AP50" s="45"/>
      <c r="AQ50" s="36"/>
      <c r="AR50" s="36"/>
      <c r="AS50" s="36"/>
      <c r="AT50" s="36"/>
      <c r="AU50" s="37" t="e">
        <f t="shared" si="110"/>
        <v>#DIV/0!</v>
      </c>
      <c r="AV50" s="46" t="e">
        <f t="shared" si="111"/>
        <v>#DIV/0!</v>
      </c>
      <c r="AW50" s="45"/>
      <c r="AX50" s="36"/>
      <c r="AY50" s="36"/>
      <c r="AZ50" s="36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6"/>
      <c r="H51" s="36"/>
      <c r="I51" s="36"/>
      <c r="J51" s="36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6"/>
      <c r="O51" s="36"/>
      <c r="P51" s="36"/>
      <c r="Q51" s="36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6"/>
      <c r="V51" s="36"/>
      <c r="W51" s="36"/>
      <c r="X51" s="36"/>
      <c r="Z51" s="49" t="e">
        <f t="shared" si="101"/>
        <v>#DIV/0!</v>
      </c>
      <c r="AA51" s="62" t="e">
        <f t="shared" si="102"/>
        <v>#DIV/0!</v>
      </c>
      <c r="AB51" s="36"/>
      <c r="AC51" s="36"/>
      <c r="AD51" s="36"/>
      <c r="AE51" s="36"/>
      <c r="AG51" s="61" t="e">
        <f t="shared" si="104"/>
        <v>#DIV/0!</v>
      </c>
      <c r="AH51" s="50" t="e">
        <f t="shared" si="105"/>
        <v>#DIV/0!</v>
      </c>
      <c r="AI51" s="36"/>
      <c r="AJ51" s="36"/>
      <c r="AK51" s="36"/>
      <c r="AL51" s="36"/>
      <c r="AN51" s="49" t="e">
        <f t="shared" si="107"/>
        <v>#DIV/0!</v>
      </c>
      <c r="AO51" s="62" t="e">
        <f t="shared" si="108"/>
        <v>#DIV/0!</v>
      </c>
      <c r="AP51" s="36"/>
      <c r="AQ51" s="36"/>
      <c r="AR51" s="36"/>
      <c r="AS51" s="36"/>
      <c r="AU51" s="61" t="e">
        <f t="shared" si="110"/>
        <v>#DIV/0!</v>
      </c>
      <c r="AV51" s="62" t="e">
        <f t="shared" si="111"/>
        <v>#DIV/0!</v>
      </c>
      <c r="AW51" s="36"/>
      <c r="AX51" s="36"/>
      <c r="AY51" s="36"/>
      <c r="AZ51" s="36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6"/>
      <c r="H52" s="36"/>
      <c r="I52" s="36"/>
      <c r="J52" s="36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6"/>
      <c r="O52" s="36"/>
      <c r="P52" s="36"/>
      <c r="Q52" s="36"/>
      <c r="U52" s="36"/>
      <c r="V52" s="36"/>
      <c r="W52" s="36"/>
      <c r="X52" s="36"/>
      <c r="AB52" s="36"/>
      <c r="AC52" s="36"/>
      <c r="AD52" s="36"/>
      <c r="AE52" s="36"/>
      <c r="AI52" s="36"/>
      <c r="AJ52" s="36"/>
      <c r="AK52" s="36"/>
      <c r="AL52" s="36"/>
      <c r="AP52" s="36"/>
      <c r="AQ52" s="36"/>
      <c r="AR52" s="36"/>
      <c r="AS52" s="36"/>
      <c r="AW52" s="36"/>
      <c r="AX52" s="36"/>
      <c r="AY52" s="36"/>
      <c r="AZ52" s="36"/>
    </row>
    <row r="53" spans="2:55">
      <c r="B53" s="55" t="s">
        <v>26</v>
      </c>
      <c r="C53" s="56"/>
      <c r="F53" s="60">
        <f t="shared" si="93"/>
        <v>0</v>
      </c>
      <c r="G53" s="36"/>
      <c r="H53" s="36"/>
      <c r="I53" s="36"/>
      <c r="J53" s="36"/>
      <c r="N53" s="36"/>
      <c r="O53" s="36"/>
      <c r="P53" s="36"/>
      <c r="Q53" s="36"/>
      <c r="U53" s="36"/>
      <c r="V53" s="36"/>
      <c r="W53" s="36"/>
      <c r="X53" s="36"/>
      <c r="AB53" s="36"/>
      <c r="AC53" s="36"/>
      <c r="AD53" s="36"/>
      <c r="AE53" s="36"/>
      <c r="AI53" s="36"/>
      <c r="AJ53" s="36"/>
      <c r="AK53" s="36"/>
      <c r="AL53" s="36"/>
      <c r="AP53" s="36"/>
      <c r="AQ53" s="36"/>
      <c r="AR53" s="36"/>
      <c r="AS53" s="36"/>
      <c r="AW53" s="36"/>
      <c r="AX53" s="36"/>
      <c r="AY53" s="36"/>
      <c r="AZ53" s="36"/>
    </row>
    <row r="54" spans="2:55">
      <c r="B54" s="55"/>
      <c r="G54" s="36"/>
      <c r="H54" s="36"/>
      <c r="I54" s="36"/>
      <c r="J54" s="36"/>
      <c r="N54" s="36"/>
      <c r="O54" s="36"/>
      <c r="P54" s="36"/>
      <c r="Q54" s="36"/>
      <c r="U54" s="36"/>
      <c r="V54" s="36"/>
      <c r="W54" s="36"/>
      <c r="X54" s="36"/>
      <c r="AB54" s="36"/>
      <c r="AC54" s="36"/>
      <c r="AD54" s="36"/>
      <c r="AE54" s="36"/>
      <c r="AI54" s="36"/>
      <c r="AJ54" s="36"/>
      <c r="AK54" s="36"/>
      <c r="AL54" s="36"/>
      <c r="AP54" s="36"/>
      <c r="AQ54" s="36"/>
      <c r="AR54" s="36"/>
      <c r="AS54" s="36"/>
      <c r="AW54" s="36"/>
      <c r="AX54" s="36"/>
      <c r="AY54" s="36"/>
      <c r="AZ54" s="36"/>
    </row>
    <row r="56" spans="2:55">
      <c r="B56" s="25" t="str">
        <f>"Graduate MASTER Retention - "&amp;$A$1</f>
        <v>Graduate MASTER Retention - Armor College Deans office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6"/>
      <c r="H59" s="36"/>
      <c r="I59" s="36"/>
      <c r="J59" s="36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6"/>
      <c r="O59" s="36"/>
      <c r="P59" s="36"/>
      <c r="Q59" s="36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6"/>
      <c r="V59" s="36"/>
      <c r="W59" s="36"/>
      <c r="X59" s="36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6"/>
      <c r="AC59" s="36"/>
      <c r="AD59" s="36"/>
      <c r="AE59" s="36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6"/>
      <c r="AJ59" s="36"/>
      <c r="AK59" s="36"/>
      <c r="AL59" s="36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6"/>
      <c r="AQ59" s="36"/>
      <c r="AR59" s="36"/>
      <c r="AS59" s="36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6"/>
      <c r="AX59" s="36"/>
      <c r="AY59" s="36"/>
      <c r="AZ59" s="36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43"/>
      <c r="H60" s="36"/>
      <c r="I60" s="36"/>
      <c r="J60" s="36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43"/>
      <c r="O60" s="36"/>
      <c r="P60" s="36"/>
      <c r="Q60" s="36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43"/>
      <c r="V60" s="36"/>
      <c r="W60" s="36"/>
      <c r="X60" s="36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43"/>
      <c r="AC60" s="36"/>
      <c r="AD60" s="36"/>
      <c r="AE60" s="36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43"/>
      <c r="AJ60" s="36"/>
      <c r="AK60" s="36"/>
      <c r="AL60" s="36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43"/>
      <c r="AQ60" s="36"/>
      <c r="AR60" s="36"/>
      <c r="AS60" s="36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43"/>
      <c r="AX60" s="36"/>
      <c r="AY60" s="36"/>
      <c r="AZ60" s="36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36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36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36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36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36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36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36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36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36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36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36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36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36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36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45"/>
      <c r="H63" s="36"/>
      <c r="I63" s="36"/>
      <c r="J63" s="36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45"/>
      <c r="O63" s="36"/>
      <c r="P63" s="36"/>
      <c r="Q63" s="36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45"/>
      <c r="V63" s="36"/>
      <c r="W63" s="36"/>
      <c r="X63" s="36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45"/>
      <c r="AC63" s="36"/>
      <c r="AD63" s="36"/>
      <c r="AE63" s="36"/>
      <c r="AF63" s="36"/>
      <c r="AG63" s="37" t="e">
        <f t="shared" si="126"/>
        <v>#DIV/0!</v>
      </c>
      <c r="AH63" s="44" t="e">
        <f t="shared" si="127"/>
        <v>#DIV/0!</v>
      </c>
      <c r="AI63" s="45"/>
      <c r="AJ63" s="36"/>
      <c r="AK63" s="36"/>
      <c r="AL63" s="36"/>
      <c r="AM63" s="40"/>
      <c r="AN63" s="53" t="e">
        <f t="shared" si="129"/>
        <v>#DIV/0!</v>
      </c>
      <c r="AO63" s="54" t="e">
        <f t="shared" si="130"/>
        <v>#DIV/0!</v>
      </c>
      <c r="AP63" s="45"/>
      <c r="AQ63" s="36"/>
      <c r="AR63" s="36"/>
      <c r="AS63" s="36"/>
      <c r="AT63" s="36"/>
      <c r="AU63" s="37" t="e">
        <f t="shared" si="131"/>
        <v>#DIV/0!</v>
      </c>
      <c r="AV63" s="46" t="e">
        <f t="shared" si="132"/>
        <v>#DIV/0!</v>
      </c>
      <c r="AW63" s="45"/>
      <c r="AX63" s="36"/>
      <c r="AY63" s="36"/>
      <c r="AZ63" s="36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6"/>
      <c r="H64" s="36"/>
      <c r="I64" s="36"/>
      <c r="J64" s="36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6"/>
      <c r="O64" s="36"/>
      <c r="P64" s="36"/>
      <c r="Q64" s="36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6"/>
      <c r="V64" s="36"/>
      <c r="W64" s="36"/>
      <c r="X64" s="36"/>
      <c r="Z64" s="49" t="e">
        <f t="shared" si="123"/>
        <v>#DIV/0!</v>
      </c>
      <c r="AA64" s="62" t="e">
        <f t="shared" si="124"/>
        <v>#DIV/0!</v>
      </c>
      <c r="AB64" s="36"/>
      <c r="AC64" s="36"/>
      <c r="AD64" s="36"/>
      <c r="AE64" s="36"/>
      <c r="AG64" s="61" t="e">
        <f t="shared" si="126"/>
        <v>#DIV/0!</v>
      </c>
      <c r="AH64" s="50" t="e">
        <f t="shared" si="127"/>
        <v>#DIV/0!</v>
      </c>
      <c r="AI64" s="36"/>
      <c r="AJ64" s="36"/>
      <c r="AK64" s="36"/>
      <c r="AL64" s="36"/>
      <c r="AN64" s="49" t="e">
        <f t="shared" si="129"/>
        <v>#DIV/0!</v>
      </c>
      <c r="AO64" s="62" t="e">
        <f t="shared" si="130"/>
        <v>#DIV/0!</v>
      </c>
      <c r="AP64" s="36"/>
      <c r="AQ64" s="36"/>
      <c r="AR64" s="36"/>
      <c r="AS64" s="36"/>
      <c r="AU64" s="61" t="e">
        <f t="shared" si="131"/>
        <v>#DIV/0!</v>
      </c>
      <c r="AV64" s="62" t="e">
        <f t="shared" si="132"/>
        <v>#DIV/0!</v>
      </c>
      <c r="AW64" s="36"/>
      <c r="AX64" s="36"/>
      <c r="AY64" s="36"/>
      <c r="AZ64" s="36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6"/>
      <c r="H65" s="36"/>
      <c r="I65" s="36"/>
      <c r="J65" s="36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6"/>
      <c r="O65" s="36"/>
      <c r="P65" s="36"/>
      <c r="Q65" s="36"/>
      <c r="U65" s="36"/>
      <c r="V65" s="36"/>
      <c r="W65" s="36"/>
      <c r="X65" s="36"/>
      <c r="AB65" s="36"/>
      <c r="AC65" s="36"/>
      <c r="AD65" s="36"/>
      <c r="AE65" s="36"/>
      <c r="AI65" s="36"/>
      <c r="AJ65" s="36"/>
      <c r="AK65" s="36"/>
      <c r="AL65" s="36"/>
      <c r="AP65" s="36"/>
      <c r="AQ65" s="36"/>
      <c r="AR65" s="36"/>
      <c r="AS65" s="36"/>
      <c r="AW65" s="36"/>
      <c r="AX65" s="36"/>
      <c r="AY65" s="36"/>
      <c r="AZ65" s="36"/>
    </row>
    <row r="66" spans="2:52">
      <c r="B66" s="55" t="s">
        <v>26</v>
      </c>
      <c r="C66" s="56"/>
      <c r="F66" s="60">
        <f t="shared" si="115"/>
        <v>0</v>
      </c>
      <c r="G66" s="36"/>
      <c r="H66" s="36"/>
      <c r="I66" s="36"/>
      <c r="J66" s="36"/>
      <c r="N66" s="36"/>
      <c r="O66" s="36"/>
      <c r="P66" s="36"/>
      <c r="Q66" s="36"/>
      <c r="U66" s="36"/>
      <c r="V66" s="36"/>
      <c r="W66" s="36"/>
      <c r="X66" s="36"/>
      <c r="AB66" s="36"/>
      <c r="AC66" s="36"/>
      <c r="AD66" s="36"/>
      <c r="AE66" s="36"/>
      <c r="AI66" s="36"/>
      <c r="AJ66" s="36"/>
      <c r="AK66" s="36"/>
      <c r="AL66" s="36"/>
      <c r="AP66" s="36"/>
      <c r="AQ66" s="36"/>
      <c r="AR66" s="36"/>
      <c r="AS66" s="36"/>
      <c r="AW66" s="36"/>
      <c r="AX66" s="36"/>
      <c r="AY66" s="36"/>
      <c r="AZ66" s="36"/>
    </row>
    <row r="67" spans="2:52">
      <c r="G67" s="36"/>
      <c r="H67" s="36"/>
      <c r="I67" s="36"/>
      <c r="J67" s="36"/>
      <c r="N67" s="36"/>
      <c r="O67" s="36"/>
      <c r="P67" s="36"/>
      <c r="Q67" s="36"/>
      <c r="U67" s="36"/>
      <c r="V67" s="36"/>
      <c r="W67" s="36"/>
      <c r="X67" s="36"/>
      <c r="AB67" s="36"/>
      <c r="AC67" s="36"/>
      <c r="AD67" s="36"/>
      <c r="AE67" s="36"/>
      <c r="AI67" s="36"/>
      <c r="AJ67" s="36"/>
      <c r="AK67" s="36"/>
      <c r="AL67" s="36"/>
      <c r="AP67" s="36"/>
      <c r="AQ67" s="36"/>
      <c r="AR67" s="36"/>
      <c r="AS67" s="36"/>
      <c r="AW67" s="36"/>
      <c r="AX67" s="36"/>
      <c r="AY67" s="36"/>
      <c r="AZ67" s="36"/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C97BE-D17F-4039-BA23-0D14D2A1D6F2}">
  <dimension ref="A1:BC67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40</v>
      </c>
    </row>
    <row r="2" spans="1:55">
      <c r="B2" s="25" t="str">
        <f>"Freshmen Retention - "&amp;$A$1</f>
        <v>Freshmen Retention - Biological Sciences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15</v>
      </c>
      <c r="D5" s="56"/>
      <c r="E5" s="56"/>
      <c r="F5" s="56">
        <f t="shared" ref="F5:F13" si="0">C5-D5-E5</f>
        <v>15</v>
      </c>
      <c r="G5" s="73">
        <v>10</v>
      </c>
      <c r="H5" s="55"/>
      <c r="I5" s="73">
        <v>1</v>
      </c>
      <c r="J5" s="55">
        <v>0</v>
      </c>
      <c r="K5" s="55">
        <f t="shared" ref="K5:K12" si="1">F5-(G5+I5+J5)</f>
        <v>4</v>
      </c>
      <c r="L5" s="57">
        <f t="shared" ref="L5:L12" si="2">IF($F5="","",((G5+H5+I5+J5)/$F5))</f>
        <v>0.73333333333333328</v>
      </c>
      <c r="M5" s="57">
        <f t="shared" ref="M5:M12" si="3">IF($F5="","",(J5/$F5))</f>
        <v>0</v>
      </c>
      <c r="N5" s="73">
        <v>8</v>
      </c>
      <c r="O5" s="55"/>
      <c r="P5" s="78">
        <v>0</v>
      </c>
      <c r="Q5" s="78">
        <v>0</v>
      </c>
      <c r="R5" s="55">
        <f t="shared" ref="R5:R11" si="4">F5-Q5-P5-N5</f>
        <v>7</v>
      </c>
      <c r="S5" s="58">
        <f t="shared" ref="S5:S7" si="5">IF($F5="","",((N5+O5+P5+Q5)/$F5))</f>
        <v>0.53333333333333333</v>
      </c>
      <c r="T5" s="57">
        <f t="shared" ref="T5:T11" si="6">IF($F5="","",(Q5/$F5))</f>
        <v>0</v>
      </c>
      <c r="U5" s="73">
        <v>5</v>
      </c>
      <c r="V5" s="55"/>
      <c r="W5" s="78">
        <v>0</v>
      </c>
      <c r="X5" s="73">
        <v>2</v>
      </c>
      <c r="Y5" s="55">
        <f t="shared" ref="Y5:Y10" si="7">F5-(U5+W5+X5)</f>
        <v>8</v>
      </c>
      <c r="Z5" s="57">
        <f t="shared" ref="Z5:Z10" si="8">IF($F5="","",((U5+V5+W5+X5)/$F5))</f>
        <v>0.46666666666666667</v>
      </c>
      <c r="AA5" s="57">
        <f t="shared" ref="AA5:AA10" si="9">IF($F5="","",(X5/$F5))</f>
        <v>0.13333333333333333</v>
      </c>
      <c r="AB5" s="73">
        <v>1</v>
      </c>
      <c r="AC5" s="55"/>
      <c r="AD5" s="73">
        <v>1</v>
      </c>
      <c r="AE5" s="73">
        <v>6</v>
      </c>
      <c r="AF5" s="55">
        <f t="shared" ref="AF5:AF9" si="10">F5-(AB5+AD5+AE5)</f>
        <v>7</v>
      </c>
      <c r="AG5" s="58">
        <f t="shared" ref="AG5:AG9" si="11">IF($F5="","",((AB5+AC5+AD5+AE5)/$F5))</f>
        <v>0.53333333333333333</v>
      </c>
      <c r="AH5" s="57">
        <f t="shared" ref="AH5:AH9" si="12">IF($F5="","",(AE5/$F5))</f>
        <v>0.4</v>
      </c>
      <c r="AI5" s="78">
        <v>0</v>
      </c>
      <c r="AJ5" s="55"/>
      <c r="AK5" s="78">
        <v>0</v>
      </c>
      <c r="AL5" s="73">
        <v>7</v>
      </c>
      <c r="AM5" s="55">
        <f t="shared" ref="AM5:AM7" si="13">F5-AL5-AK5-AI5</f>
        <v>8</v>
      </c>
      <c r="AN5" s="57">
        <f t="shared" ref="AN5:AN7" si="14">IF($F5="","",((AI5+AJ5+AK5+AL5)/$F5))</f>
        <v>0.46666666666666667</v>
      </c>
      <c r="AO5" s="57">
        <f t="shared" ref="AO5:AO7" si="15">IF($F5="","",(AL5/$F5))</f>
        <v>0.46666666666666667</v>
      </c>
      <c r="AP5" s="55">
        <v>0</v>
      </c>
      <c r="AQ5" s="55"/>
      <c r="AR5" s="55">
        <v>0</v>
      </c>
      <c r="AS5" s="73">
        <v>7</v>
      </c>
      <c r="AT5" s="55">
        <f t="shared" ref="AT5" si="16">F5-AP5-AR5-AS5</f>
        <v>8</v>
      </c>
      <c r="AU5" s="58">
        <f t="shared" ref="AU5" si="17">IF($F5="","",((AP5+AQ5+AR5+AS5)/$F5))</f>
        <v>0.46666666666666667</v>
      </c>
      <c r="AV5" s="57">
        <f t="shared" ref="AV5" si="18">IF($F5="","",(AS5/$F5))</f>
        <v>0.46666666666666667</v>
      </c>
      <c r="AW5" s="55">
        <v>0</v>
      </c>
      <c r="AX5" s="55"/>
      <c r="AY5" s="55">
        <v>0</v>
      </c>
      <c r="AZ5" s="55">
        <v>7</v>
      </c>
      <c r="BA5" s="55">
        <f t="shared" ref="BA5" si="19">F5-AZ5-AW5</f>
        <v>8</v>
      </c>
      <c r="BB5" s="57">
        <f t="shared" ref="BB5" si="20">IF($F5="","",((AW5+AX5+AY5+AZ5)/$F5))</f>
        <v>0.46666666666666667</v>
      </c>
      <c r="BC5" s="57">
        <f t="shared" ref="BC5" si="21">IF($F5="","",(AZ5/$F5))</f>
        <v>0.46666666666666667</v>
      </c>
    </row>
    <row r="6" spans="1:55">
      <c r="B6" s="55" t="s">
        <v>21</v>
      </c>
      <c r="C6" s="73">
        <v>17</v>
      </c>
      <c r="D6" s="56"/>
      <c r="E6" s="56"/>
      <c r="F6" s="56">
        <f t="shared" si="0"/>
        <v>17</v>
      </c>
      <c r="G6" s="73">
        <v>12</v>
      </c>
      <c r="H6" s="55"/>
      <c r="I6" s="73">
        <v>1</v>
      </c>
      <c r="J6" s="55">
        <v>0</v>
      </c>
      <c r="K6" s="55">
        <f t="shared" si="1"/>
        <v>4</v>
      </c>
      <c r="L6" s="57">
        <f t="shared" si="2"/>
        <v>0.76470588235294112</v>
      </c>
      <c r="M6" s="57">
        <f t="shared" si="3"/>
        <v>0</v>
      </c>
      <c r="N6" s="73">
        <v>12</v>
      </c>
      <c r="O6" s="55"/>
      <c r="P6" s="73">
        <v>1</v>
      </c>
      <c r="Q6" s="78">
        <v>0</v>
      </c>
      <c r="R6" s="55">
        <f t="shared" si="4"/>
        <v>4</v>
      </c>
      <c r="S6" s="58">
        <f t="shared" si="5"/>
        <v>0.76470588235294112</v>
      </c>
      <c r="T6" s="57">
        <f t="shared" si="6"/>
        <v>0</v>
      </c>
      <c r="U6" s="73">
        <v>10</v>
      </c>
      <c r="V6" s="55"/>
      <c r="W6" s="78">
        <v>0</v>
      </c>
      <c r="X6" s="78">
        <v>0</v>
      </c>
      <c r="Y6" s="55">
        <f t="shared" si="7"/>
        <v>7</v>
      </c>
      <c r="Z6" s="57">
        <f t="shared" si="8"/>
        <v>0.58823529411764708</v>
      </c>
      <c r="AA6" s="57">
        <f t="shared" si="9"/>
        <v>0</v>
      </c>
      <c r="AB6" s="78">
        <v>0</v>
      </c>
      <c r="AC6" s="55"/>
      <c r="AD6" s="78">
        <v>0</v>
      </c>
      <c r="AE6" s="73">
        <v>11</v>
      </c>
      <c r="AF6" s="55">
        <f t="shared" si="10"/>
        <v>6</v>
      </c>
      <c r="AG6" s="58">
        <f t="shared" si="11"/>
        <v>0.6470588235294118</v>
      </c>
      <c r="AH6" s="57">
        <f t="shared" si="12"/>
        <v>0.6470588235294118</v>
      </c>
      <c r="AI6" s="78">
        <v>0</v>
      </c>
      <c r="AJ6" s="55"/>
      <c r="AK6" s="78">
        <v>0</v>
      </c>
      <c r="AL6" s="73">
        <v>11</v>
      </c>
      <c r="AM6" s="55">
        <f t="shared" si="13"/>
        <v>6</v>
      </c>
      <c r="AN6" s="57">
        <f t="shared" si="14"/>
        <v>0.6470588235294118</v>
      </c>
      <c r="AO6" s="57">
        <f t="shared" si="15"/>
        <v>0.6470588235294118</v>
      </c>
      <c r="AP6" s="55">
        <v>0</v>
      </c>
      <c r="AQ6" s="55"/>
      <c r="AR6" s="55">
        <v>0</v>
      </c>
      <c r="AS6" s="55">
        <v>11</v>
      </c>
      <c r="AT6" s="55">
        <f t="shared" ref="AT6" si="22">F6-AP6-AR6-AS6</f>
        <v>6</v>
      </c>
      <c r="AU6" s="58">
        <f t="shared" ref="AU6" si="23">IF($F6="","",((AP6+AQ6+AR6+AS6)/$F6))</f>
        <v>0.6470588235294118</v>
      </c>
      <c r="AV6" s="57">
        <f t="shared" ref="AV6" si="24">IF($F6="","",(AS6/$F6))</f>
        <v>0.6470588235294118</v>
      </c>
      <c r="AW6" s="55">
        <v>0</v>
      </c>
      <c r="AX6" s="55"/>
      <c r="AY6" s="55">
        <v>0</v>
      </c>
      <c r="AZ6" s="55">
        <v>11</v>
      </c>
      <c r="BA6" s="55">
        <f t="shared" ref="BA6" si="25">F6-AZ6-AW6</f>
        <v>6</v>
      </c>
      <c r="BB6" s="57">
        <f t="shared" ref="BB6" si="26">IF($F6="","",((AW6+AX6+AY6+AZ6)/$F6))</f>
        <v>0.6470588235294118</v>
      </c>
      <c r="BC6" s="57">
        <f t="shared" ref="BC6" si="27">IF($F6="","",(AZ6/$F6))</f>
        <v>0.6470588235294118</v>
      </c>
    </row>
    <row r="7" spans="1:55">
      <c r="B7" s="55" t="s">
        <v>22</v>
      </c>
      <c r="C7" s="73">
        <v>19</v>
      </c>
      <c r="D7" s="56"/>
      <c r="E7" s="56"/>
      <c r="F7" s="56">
        <f t="shared" si="0"/>
        <v>19</v>
      </c>
      <c r="G7" s="73">
        <v>14</v>
      </c>
      <c r="H7" s="55"/>
      <c r="I7" s="55">
        <v>0</v>
      </c>
      <c r="J7" s="55">
        <v>0</v>
      </c>
      <c r="K7" s="55">
        <f t="shared" si="1"/>
        <v>5</v>
      </c>
      <c r="L7" s="57">
        <f t="shared" si="2"/>
        <v>0.73684210526315785</v>
      </c>
      <c r="M7" s="57">
        <f t="shared" si="3"/>
        <v>0</v>
      </c>
      <c r="N7" s="73">
        <v>10</v>
      </c>
      <c r="O7" s="55"/>
      <c r="P7" s="73">
        <v>2</v>
      </c>
      <c r="Q7" s="78">
        <v>0</v>
      </c>
      <c r="R7" s="55">
        <f t="shared" si="4"/>
        <v>7</v>
      </c>
      <c r="S7" s="58">
        <f t="shared" si="5"/>
        <v>0.63157894736842102</v>
      </c>
      <c r="T7" s="57">
        <f t="shared" si="6"/>
        <v>0</v>
      </c>
      <c r="U7" s="73">
        <v>10</v>
      </c>
      <c r="V7" s="55"/>
      <c r="W7" s="78">
        <v>0</v>
      </c>
      <c r="X7" s="78">
        <v>0</v>
      </c>
      <c r="Y7" s="55">
        <f t="shared" si="7"/>
        <v>9</v>
      </c>
      <c r="Z7" s="57">
        <f t="shared" si="8"/>
        <v>0.52631578947368418</v>
      </c>
      <c r="AA7" s="57">
        <f t="shared" si="9"/>
        <v>0</v>
      </c>
      <c r="AB7" s="78">
        <v>0</v>
      </c>
      <c r="AC7" s="55"/>
      <c r="AD7" s="78">
        <v>0</v>
      </c>
      <c r="AE7" s="73">
        <v>8</v>
      </c>
      <c r="AF7" s="55">
        <f t="shared" si="10"/>
        <v>11</v>
      </c>
      <c r="AG7" s="58">
        <f t="shared" si="11"/>
        <v>0.42105263157894735</v>
      </c>
      <c r="AH7" s="57">
        <f t="shared" si="12"/>
        <v>0.42105263157894735</v>
      </c>
      <c r="AI7" s="55">
        <v>0</v>
      </c>
      <c r="AJ7" s="55"/>
      <c r="AK7" s="55">
        <v>0</v>
      </c>
      <c r="AL7" s="55">
        <v>9</v>
      </c>
      <c r="AM7" s="55">
        <f t="shared" si="13"/>
        <v>10</v>
      </c>
      <c r="AN7" s="57">
        <f t="shared" si="14"/>
        <v>0.47368421052631576</v>
      </c>
      <c r="AO7" s="57">
        <f t="shared" si="15"/>
        <v>0.47368421052631576</v>
      </c>
      <c r="AP7" s="55">
        <v>0</v>
      </c>
      <c r="AQ7" s="55"/>
      <c r="AR7" s="55">
        <v>0</v>
      </c>
      <c r="AS7" s="55">
        <v>9</v>
      </c>
      <c r="AT7" s="55">
        <f t="shared" ref="AT7" si="28">F7-AP7-AR7-AS7</f>
        <v>10</v>
      </c>
      <c r="AU7" s="58">
        <f t="shared" ref="AU7" si="29">IF($F7="","",((AP7+AQ7+AR7+AS7)/$F7))</f>
        <v>0.47368421052631576</v>
      </c>
      <c r="AV7" s="57">
        <f t="shared" ref="AV7" si="30">IF($F7="","",(AS7/$F7))</f>
        <v>0.47368421052631576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19</v>
      </c>
      <c r="D8" s="56"/>
      <c r="E8" s="56"/>
      <c r="F8" s="56">
        <f t="shared" si="0"/>
        <v>19</v>
      </c>
      <c r="G8" s="73">
        <v>16</v>
      </c>
      <c r="H8" s="55"/>
      <c r="I8" s="55">
        <v>0</v>
      </c>
      <c r="J8" s="55">
        <v>0</v>
      </c>
      <c r="K8" s="55">
        <f t="shared" si="1"/>
        <v>3</v>
      </c>
      <c r="L8" s="57">
        <f t="shared" si="2"/>
        <v>0.84210526315789469</v>
      </c>
      <c r="M8" s="57">
        <f t="shared" si="3"/>
        <v>0</v>
      </c>
      <c r="N8" s="73">
        <v>15</v>
      </c>
      <c r="O8" s="55"/>
      <c r="P8" s="78">
        <v>0</v>
      </c>
      <c r="Q8" s="78">
        <v>0</v>
      </c>
      <c r="R8" s="55">
        <f t="shared" si="4"/>
        <v>4</v>
      </c>
      <c r="S8" s="58">
        <f>IF($F8="","",((N8+O8+P8+Q8)/$F8))</f>
        <v>0.78947368421052633</v>
      </c>
      <c r="T8" s="57">
        <f t="shared" si="6"/>
        <v>0</v>
      </c>
      <c r="U8" s="73">
        <v>15</v>
      </c>
      <c r="V8" s="55"/>
      <c r="W8" s="78">
        <v>0</v>
      </c>
      <c r="X8" s="78">
        <v>0</v>
      </c>
      <c r="Y8" s="55">
        <f t="shared" si="7"/>
        <v>4</v>
      </c>
      <c r="Z8" s="57">
        <f t="shared" si="8"/>
        <v>0.78947368421052633</v>
      </c>
      <c r="AA8" s="57">
        <f t="shared" si="9"/>
        <v>0</v>
      </c>
      <c r="AB8" s="55">
        <v>5</v>
      </c>
      <c r="AC8" s="55"/>
      <c r="AD8" s="55">
        <v>0</v>
      </c>
      <c r="AE8" s="55">
        <v>10</v>
      </c>
      <c r="AF8" s="55">
        <f t="shared" si="10"/>
        <v>4</v>
      </c>
      <c r="AG8" s="58">
        <f t="shared" si="11"/>
        <v>0.78947368421052633</v>
      </c>
      <c r="AH8" s="57">
        <f t="shared" si="12"/>
        <v>0.52631578947368418</v>
      </c>
      <c r="AI8" s="55">
        <v>0</v>
      </c>
      <c r="AJ8" s="55"/>
      <c r="AK8" s="55">
        <v>0</v>
      </c>
      <c r="AL8" s="55">
        <v>14</v>
      </c>
      <c r="AM8" s="55">
        <f t="shared" ref="AM8" si="31">F8-AL8-AK8-AI8</f>
        <v>5</v>
      </c>
      <c r="AN8" s="57">
        <f t="shared" ref="AN8" si="32">IF($F8="","",((AI8+AJ8+AK8+AL8)/$F8))</f>
        <v>0.73684210526315785</v>
      </c>
      <c r="AO8" s="57">
        <f t="shared" ref="AO8" si="33">IF($F8="","",(AL8/$F8))</f>
        <v>0.73684210526315785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17</v>
      </c>
      <c r="D9" s="56"/>
      <c r="E9" s="56"/>
      <c r="F9" s="56">
        <f t="shared" si="0"/>
        <v>17</v>
      </c>
      <c r="G9" s="73">
        <v>15</v>
      </c>
      <c r="H9" s="56"/>
      <c r="I9" s="73">
        <v>0</v>
      </c>
      <c r="J9" s="56">
        <v>0</v>
      </c>
      <c r="K9" s="56">
        <f t="shared" si="1"/>
        <v>2</v>
      </c>
      <c r="L9" s="75">
        <f t="shared" si="2"/>
        <v>0.88235294117647056</v>
      </c>
      <c r="M9" s="75">
        <f t="shared" si="3"/>
        <v>0</v>
      </c>
      <c r="N9" s="73">
        <v>11</v>
      </c>
      <c r="O9" s="56"/>
      <c r="P9" s="78">
        <v>0</v>
      </c>
      <c r="Q9" s="78">
        <v>0</v>
      </c>
      <c r="R9" s="56">
        <f t="shared" si="4"/>
        <v>6</v>
      </c>
      <c r="S9" s="58">
        <f>IF($F9="","",((N9+O9+P9+Q9)/$F9))</f>
        <v>0.6470588235294118</v>
      </c>
      <c r="T9" s="57">
        <f t="shared" si="6"/>
        <v>0</v>
      </c>
      <c r="U9" s="73">
        <v>11</v>
      </c>
      <c r="V9" s="56"/>
      <c r="W9" s="73">
        <v>0</v>
      </c>
      <c r="X9" s="56">
        <v>0</v>
      </c>
      <c r="Y9" s="55">
        <f t="shared" si="7"/>
        <v>6</v>
      </c>
      <c r="Z9" s="57">
        <f t="shared" si="8"/>
        <v>0.6470588235294118</v>
      </c>
      <c r="AA9" s="57">
        <f t="shared" si="9"/>
        <v>0</v>
      </c>
      <c r="AB9" s="73">
        <v>3</v>
      </c>
      <c r="AC9" s="56"/>
      <c r="AD9" s="73">
        <v>0</v>
      </c>
      <c r="AE9" s="56">
        <v>6</v>
      </c>
      <c r="AF9" s="55">
        <f t="shared" si="10"/>
        <v>8</v>
      </c>
      <c r="AG9" s="58">
        <f t="shared" si="11"/>
        <v>0.52941176470588236</v>
      </c>
      <c r="AH9" s="57">
        <f t="shared" si="12"/>
        <v>0.35294117647058826</v>
      </c>
      <c r="AI9" s="73"/>
      <c r="AJ9" s="56"/>
      <c r="AK9" s="73"/>
      <c r="AL9" s="56"/>
      <c r="AM9" s="55"/>
      <c r="AN9" s="57"/>
      <c r="AO9" s="57"/>
      <c r="AP9" s="73"/>
      <c r="AQ9" s="56"/>
      <c r="AR9" s="73"/>
      <c r="AS9" s="56"/>
      <c r="AT9" s="55"/>
      <c r="AU9" s="58"/>
      <c r="AV9" s="57"/>
      <c r="AW9" s="73"/>
      <c r="AX9" s="56"/>
      <c r="AY9" s="73"/>
      <c r="AZ9" s="56"/>
      <c r="BA9" s="55"/>
      <c r="BB9" s="57"/>
      <c r="BC9" s="57"/>
    </row>
    <row r="10" spans="1:55">
      <c r="B10" s="55" t="s">
        <v>25</v>
      </c>
      <c r="C10" s="73">
        <v>14</v>
      </c>
      <c r="D10" s="56"/>
      <c r="E10" s="56"/>
      <c r="F10" s="56">
        <f t="shared" si="0"/>
        <v>14</v>
      </c>
      <c r="G10" s="73">
        <v>12</v>
      </c>
      <c r="H10" s="56"/>
      <c r="I10" s="73">
        <v>0</v>
      </c>
      <c r="J10" s="56">
        <v>0</v>
      </c>
      <c r="K10" s="56">
        <f t="shared" si="1"/>
        <v>2</v>
      </c>
      <c r="L10" s="75">
        <f t="shared" si="2"/>
        <v>0.8571428571428571</v>
      </c>
      <c r="M10" s="75">
        <f t="shared" si="3"/>
        <v>0</v>
      </c>
      <c r="N10" s="73">
        <v>11</v>
      </c>
      <c r="O10" s="56"/>
      <c r="P10" s="73">
        <v>0</v>
      </c>
      <c r="Q10" s="56">
        <v>0</v>
      </c>
      <c r="R10" s="56">
        <f t="shared" si="4"/>
        <v>3</v>
      </c>
      <c r="S10" s="58">
        <f>IF($F10="","",((N10+O10+P10+Q10)/$F10))</f>
        <v>0.7857142857142857</v>
      </c>
      <c r="T10" s="57">
        <f t="shared" si="6"/>
        <v>0</v>
      </c>
      <c r="U10" s="73">
        <v>10</v>
      </c>
      <c r="V10" s="56"/>
      <c r="W10" s="73">
        <v>0</v>
      </c>
      <c r="X10" s="56">
        <v>0</v>
      </c>
      <c r="Y10" s="55">
        <f t="shared" si="7"/>
        <v>4</v>
      </c>
      <c r="Z10" s="57">
        <f t="shared" si="8"/>
        <v>0.7142857142857143</v>
      </c>
      <c r="AA10" s="57">
        <f t="shared" si="9"/>
        <v>0</v>
      </c>
      <c r="AB10" s="73"/>
      <c r="AC10" s="56"/>
      <c r="AD10" s="73"/>
      <c r="AE10" s="56"/>
      <c r="AF10" s="55"/>
      <c r="AG10" s="58"/>
      <c r="AH10" s="57"/>
      <c r="AI10" s="73"/>
      <c r="AJ10" s="56"/>
      <c r="AK10" s="73"/>
      <c r="AL10" s="56"/>
      <c r="AM10" s="55"/>
      <c r="AN10" s="57"/>
      <c r="AO10" s="57"/>
      <c r="AP10" s="73"/>
      <c r="AQ10" s="56"/>
      <c r="AR10" s="73"/>
      <c r="AS10" s="56"/>
      <c r="AT10" s="55"/>
      <c r="AU10" s="58"/>
      <c r="AV10" s="57"/>
      <c r="AW10" s="73"/>
      <c r="AX10" s="56"/>
      <c r="AY10" s="73"/>
      <c r="AZ10" s="56"/>
      <c r="BA10" s="55"/>
      <c r="BB10" s="57"/>
      <c r="BC10" s="57"/>
    </row>
    <row r="11" spans="1:55">
      <c r="B11" s="55" t="s">
        <v>26</v>
      </c>
      <c r="C11" s="73">
        <v>16</v>
      </c>
      <c r="D11" s="56"/>
      <c r="E11" s="56"/>
      <c r="F11" s="56">
        <f t="shared" si="0"/>
        <v>16</v>
      </c>
      <c r="G11" s="56">
        <v>10</v>
      </c>
      <c r="H11" s="56"/>
      <c r="I11" s="56">
        <v>0</v>
      </c>
      <c r="J11" s="56">
        <v>0</v>
      </c>
      <c r="K11" s="56">
        <f t="shared" si="1"/>
        <v>6</v>
      </c>
      <c r="L11" s="75">
        <f t="shared" si="2"/>
        <v>0.625</v>
      </c>
      <c r="M11" s="75">
        <f t="shared" si="3"/>
        <v>0</v>
      </c>
      <c r="N11" s="56">
        <v>9</v>
      </c>
      <c r="O11" s="56"/>
      <c r="P11" s="56">
        <v>1</v>
      </c>
      <c r="Q11" s="56">
        <v>0</v>
      </c>
      <c r="R11" s="56">
        <f t="shared" si="4"/>
        <v>6</v>
      </c>
      <c r="S11" s="58">
        <f>IF($F11="","",((N11+O11+P11+Q11)/$F11))</f>
        <v>0.625</v>
      </c>
      <c r="T11" s="57">
        <f t="shared" si="6"/>
        <v>0</v>
      </c>
      <c r="U11" s="56"/>
      <c r="V11" s="56"/>
      <c r="W11" s="56"/>
      <c r="X11" s="56"/>
      <c r="Y11" s="55"/>
      <c r="Z11" s="57"/>
      <c r="AA11" s="57"/>
      <c r="AB11" s="56"/>
      <c r="AC11" s="56"/>
      <c r="AD11" s="56"/>
      <c r="AE11" s="56"/>
      <c r="AF11" s="55"/>
      <c r="AG11" s="58"/>
      <c r="AH11" s="57"/>
      <c r="AI11" s="56"/>
      <c r="AJ11" s="56"/>
      <c r="AK11" s="56"/>
      <c r="AL11" s="56"/>
      <c r="AM11" s="55"/>
      <c r="AN11" s="57"/>
      <c r="AO11" s="57"/>
      <c r="AP11" s="56"/>
      <c r="AQ11" s="56"/>
      <c r="AR11" s="56"/>
      <c r="AS11" s="56"/>
      <c r="AT11" s="55"/>
      <c r="AU11" s="58"/>
      <c r="AV11" s="57"/>
      <c r="AW11" s="56"/>
      <c r="AX11" s="56"/>
      <c r="AY11" s="56"/>
      <c r="AZ11" s="56"/>
      <c r="BA11" s="55"/>
      <c r="BB11" s="57"/>
      <c r="BC11" s="57"/>
    </row>
    <row r="12" spans="1:55">
      <c r="B12" s="55" t="s">
        <v>27</v>
      </c>
      <c r="C12" s="73">
        <v>10</v>
      </c>
      <c r="D12" s="56"/>
      <c r="E12" s="56"/>
      <c r="F12" s="56">
        <f t="shared" si="0"/>
        <v>10</v>
      </c>
      <c r="G12" s="56">
        <v>6</v>
      </c>
      <c r="H12" s="56"/>
      <c r="I12" s="56">
        <v>1</v>
      </c>
      <c r="J12" s="56">
        <v>0</v>
      </c>
      <c r="K12" s="56">
        <f t="shared" si="1"/>
        <v>3</v>
      </c>
      <c r="L12" s="75">
        <f t="shared" si="2"/>
        <v>0.7</v>
      </c>
      <c r="M12" s="75">
        <f t="shared" si="3"/>
        <v>0</v>
      </c>
      <c r="N12" s="56"/>
      <c r="O12" s="56"/>
      <c r="P12" s="56"/>
      <c r="Q12" s="56"/>
      <c r="R12" s="56"/>
      <c r="S12" s="58"/>
      <c r="T12" s="57"/>
      <c r="U12" s="56"/>
      <c r="V12" s="56"/>
      <c r="W12" s="56"/>
      <c r="X12" s="56"/>
      <c r="Y12" s="55"/>
      <c r="Z12" s="57"/>
      <c r="AA12" s="57"/>
      <c r="AB12" s="56"/>
      <c r="AC12" s="56"/>
      <c r="AD12" s="56"/>
      <c r="AE12" s="56"/>
      <c r="AF12" s="55"/>
      <c r="AG12" s="58"/>
      <c r="AH12" s="57"/>
      <c r="AI12" s="56"/>
      <c r="AJ12" s="56"/>
      <c r="AK12" s="56"/>
      <c r="AL12" s="56"/>
      <c r="AM12" s="55"/>
      <c r="AN12" s="57"/>
      <c r="AO12" s="57"/>
      <c r="AP12" s="56"/>
      <c r="AQ12" s="56"/>
      <c r="AR12" s="56"/>
      <c r="AS12" s="56"/>
      <c r="AT12" s="55"/>
      <c r="AU12" s="58"/>
      <c r="AV12" s="57"/>
      <c r="AW12" s="56"/>
      <c r="AX12" s="56"/>
      <c r="AY12" s="56"/>
      <c r="AZ12" s="56"/>
      <c r="BA12" s="55"/>
      <c r="BB12" s="57"/>
      <c r="BC12" s="57"/>
    </row>
    <row r="13" spans="1:55">
      <c r="B13" s="55" t="s">
        <v>28</v>
      </c>
      <c r="C13" s="73">
        <v>17</v>
      </c>
      <c r="D13" s="56"/>
      <c r="E13" s="56"/>
      <c r="F13" s="56">
        <f t="shared" si="0"/>
        <v>17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58"/>
      <c r="T13" s="57"/>
      <c r="U13" s="56"/>
      <c r="V13" s="56"/>
      <c r="W13" s="56"/>
      <c r="X13" s="56"/>
      <c r="Y13" s="55"/>
      <c r="Z13" s="57"/>
      <c r="AA13" s="57"/>
      <c r="AB13" s="56"/>
      <c r="AC13" s="56"/>
      <c r="AD13" s="56"/>
      <c r="AE13" s="56"/>
      <c r="AF13" s="55"/>
      <c r="AG13" s="58"/>
      <c r="AH13" s="57"/>
      <c r="AI13" s="56"/>
      <c r="AJ13" s="56"/>
      <c r="AK13" s="56"/>
      <c r="AL13" s="56"/>
      <c r="AM13" s="55"/>
      <c r="AN13" s="57"/>
      <c r="AO13" s="57"/>
      <c r="AP13" s="56"/>
      <c r="AQ13" s="56"/>
      <c r="AR13" s="56"/>
      <c r="AS13" s="56"/>
      <c r="AT13" s="55"/>
      <c r="AU13" s="58"/>
      <c r="AV13" s="57"/>
      <c r="AW13" s="56"/>
      <c r="AX13" s="56"/>
      <c r="AY13" s="56"/>
      <c r="AZ13" s="56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Biological Sciences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3</v>
      </c>
      <c r="D19" s="56"/>
      <c r="E19" s="56"/>
      <c r="F19" s="56">
        <f t="shared" ref="F19:F27" si="34">C19-D19-E19</f>
        <v>3</v>
      </c>
      <c r="G19" s="73">
        <v>2</v>
      </c>
      <c r="H19" s="55"/>
      <c r="I19" s="73">
        <v>1</v>
      </c>
      <c r="J19" s="55">
        <v>0</v>
      </c>
      <c r="K19" s="55">
        <f t="shared" ref="K19:K26" si="35">F19-I19-G19-J19</f>
        <v>0</v>
      </c>
      <c r="L19" s="57">
        <f t="shared" ref="L19:L26" si="36">IF($F19="","",((G19+H19+I19+J19)/$F19))</f>
        <v>1</v>
      </c>
      <c r="M19" s="57">
        <f t="shared" ref="M19:M26" si="37">IF($F19="","",(J19/$F19))</f>
        <v>0</v>
      </c>
      <c r="N19" s="73">
        <v>2</v>
      </c>
      <c r="O19" s="55"/>
      <c r="P19" s="55">
        <v>0</v>
      </c>
      <c r="Q19" s="55">
        <v>0</v>
      </c>
      <c r="R19" s="55">
        <f t="shared" ref="R19:R25" si="38">F19-N19-O19-P19-Q19</f>
        <v>1</v>
      </c>
      <c r="S19" s="58">
        <f t="shared" ref="S19:S25" si="39">IF($F19="","",((N19+O19+P19+Q19)/$F19))</f>
        <v>0.66666666666666663</v>
      </c>
      <c r="T19" s="57">
        <f t="shared" ref="T19:T25" si="40">IF($F19="","",(Q19/$F19))</f>
        <v>0</v>
      </c>
      <c r="U19" s="73">
        <v>2</v>
      </c>
      <c r="V19" s="55"/>
      <c r="W19" s="55">
        <v>0</v>
      </c>
      <c r="X19" s="78">
        <v>0</v>
      </c>
      <c r="Y19" s="55">
        <f t="shared" ref="Y19:Y24" si="41">F19-(U19+W19+X19)</f>
        <v>1</v>
      </c>
      <c r="Z19" s="57">
        <f t="shared" ref="Z19:Z24" si="42">IF($F19="","",((U19+V19+W19+X19)/$F19))</f>
        <v>0.66666666666666663</v>
      </c>
      <c r="AA19" s="57">
        <f t="shared" ref="AA19:AA24" si="43">IF($F19="","",(X19/$F19))</f>
        <v>0</v>
      </c>
      <c r="AB19" s="55">
        <v>0</v>
      </c>
      <c r="AC19" s="55"/>
      <c r="AD19" s="55">
        <v>0</v>
      </c>
      <c r="AE19" s="73">
        <v>2</v>
      </c>
      <c r="AF19" s="55">
        <f t="shared" ref="AF19:AF23" si="44">F19-(AB19+AD19+AE19)</f>
        <v>1</v>
      </c>
      <c r="AG19" s="58">
        <f t="shared" ref="AG19:AG23" si="45">IF($F19="","",((AB19+AC19+AD19+AE19)/$F19))</f>
        <v>0.66666666666666663</v>
      </c>
      <c r="AH19" s="57">
        <f t="shared" ref="AH19:AH23" si="46">IF($F19="","",(AE19/$F19))</f>
        <v>0.66666666666666663</v>
      </c>
      <c r="AI19" s="55">
        <v>0</v>
      </c>
      <c r="AJ19" s="55"/>
      <c r="AK19" s="55">
        <v>0</v>
      </c>
      <c r="AL19" s="73">
        <v>2</v>
      </c>
      <c r="AM19" s="55">
        <f t="shared" ref="AM19:AM21" si="47">F19-AL19-AK19-AI19</f>
        <v>1</v>
      </c>
      <c r="AN19" s="57">
        <f t="shared" ref="AN19:AN21" si="48">IF($F19="","",((AI19+AJ19+AK19+AL19)/$F19))</f>
        <v>0.66666666666666663</v>
      </c>
      <c r="AO19" s="57">
        <f t="shared" ref="AO19:AO21" si="49">IF($F19="","",(AL19/$F19))</f>
        <v>0.66666666666666663</v>
      </c>
      <c r="AP19" s="55">
        <v>0</v>
      </c>
      <c r="AQ19" s="55"/>
      <c r="AR19" s="55">
        <v>0</v>
      </c>
      <c r="AS19" s="73">
        <v>2</v>
      </c>
      <c r="AT19" s="55">
        <f t="shared" ref="AT19" si="50">F19-AS19-AR19-AP19</f>
        <v>1</v>
      </c>
      <c r="AU19" s="58">
        <f t="shared" ref="AU19" si="51">IF($F19="","",((AP19+AQ19+AR19+AS19)/$F19))</f>
        <v>0.66666666666666663</v>
      </c>
      <c r="AV19" s="57">
        <f t="shared" ref="AV19" si="52">IF($F19="","",(AS19/$F19))</f>
        <v>0.66666666666666663</v>
      </c>
      <c r="AW19" s="55">
        <v>0</v>
      </c>
      <c r="AX19" s="55"/>
      <c r="AY19" s="55">
        <v>0</v>
      </c>
      <c r="AZ19" s="55">
        <v>2</v>
      </c>
      <c r="BA19" s="55">
        <f t="shared" ref="BA19" si="53">F19-AZ19-AW19</f>
        <v>1</v>
      </c>
      <c r="BB19" s="57">
        <f t="shared" ref="BB19" si="54">IF($F19="","",((AW19+AX19+AY19+AZ19)/$F19))</f>
        <v>0.66666666666666663</v>
      </c>
      <c r="BC19" s="57">
        <f t="shared" ref="BC19" si="55">IF($F19="","",(AZ19/$F19))</f>
        <v>0.66666666666666663</v>
      </c>
    </row>
    <row r="20" spans="2:55">
      <c r="B20" s="55" t="s">
        <v>21</v>
      </c>
      <c r="C20" s="73">
        <v>3</v>
      </c>
      <c r="D20" s="56"/>
      <c r="E20" s="56"/>
      <c r="F20" s="56">
        <f t="shared" si="34"/>
        <v>3</v>
      </c>
      <c r="G20" s="73">
        <v>3</v>
      </c>
      <c r="H20" s="55"/>
      <c r="I20" s="73">
        <v>0</v>
      </c>
      <c r="J20" s="55">
        <v>0</v>
      </c>
      <c r="K20" s="55">
        <f t="shared" si="35"/>
        <v>0</v>
      </c>
      <c r="L20" s="58">
        <f t="shared" si="36"/>
        <v>1</v>
      </c>
      <c r="M20" s="57">
        <f t="shared" si="37"/>
        <v>0</v>
      </c>
      <c r="N20" s="73">
        <v>2</v>
      </c>
      <c r="O20" s="55"/>
      <c r="P20" s="55">
        <v>0</v>
      </c>
      <c r="Q20" s="55">
        <v>0</v>
      </c>
      <c r="R20" s="55">
        <f t="shared" si="38"/>
        <v>1</v>
      </c>
      <c r="S20" s="58">
        <f t="shared" si="39"/>
        <v>0.66666666666666663</v>
      </c>
      <c r="T20" s="57">
        <f t="shared" si="40"/>
        <v>0</v>
      </c>
      <c r="U20" s="78">
        <v>0</v>
      </c>
      <c r="V20" s="55"/>
      <c r="W20" s="55">
        <v>0</v>
      </c>
      <c r="X20" s="73">
        <v>2</v>
      </c>
      <c r="Y20" s="55">
        <f t="shared" si="41"/>
        <v>1</v>
      </c>
      <c r="Z20" s="58">
        <f t="shared" si="42"/>
        <v>0.66666666666666663</v>
      </c>
      <c r="AA20" s="57">
        <f t="shared" si="43"/>
        <v>0.66666666666666663</v>
      </c>
      <c r="AB20" s="55">
        <v>0</v>
      </c>
      <c r="AC20" s="55"/>
      <c r="AD20" s="55">
        <v>0</v>
      </c>
      <c r="AE20" s="73">
        <v>2</v>
      </c>
      <c r="AF20" s="55">
        <f t="shared" si="44"/>
        <v>1</v>
      </c>
      <c r="AG20" s="58">
        <f t="shared" si="45"/>
        <v>0.66666666666666663</v>
      </c>
      <c r="AH20" s="57">
        <f t="shared" si="46"/>
        <v>0.66666666666666663</v>
      </c>
      <c r="AI20" s="55">
        <v>0</v>
      </c>
      <c r="AJ20" s="55"/>
      <c r="AK20" s="55">
        <v>0</v>
      </c>
      <c r="AL20" s="73">
        <v>2</v>
      </c>
      <c r="AM20" s="55">
        <f t="shared" si="47"/>
        <v>1</v>
      </c>
      <c r="AN20" s="57">
        <f t="shared" si="48"/>
        <v>0.66666666666666663</v>
      </c>
      <c r="AO20" s="57">
        <f t="shared" si="49"/>
        <v>0.66666666666666663</v>
      </c>
      <c r="AP20" s="55">
        <v>0</v>
      </c>
      <c r="AQ20" s="55"/>
      <c r="AR20" s="55">
        <v>0</v>
      </c>
      <c r="AS20" s="55">
        <v>2</v>
      </c>
      <c r="AT20" s="55">
        <f t="shared" ref="AT20" si="56">F20-AS20-AR20-AP20</f>
        <v>1</v>
      </c>
      <c r="AU20" s="58">
        <f t="shared" ref="AU20" si="57">IF($F20="","",((AP20+AQ20+AR20+AS20)/$F20))</f>
        <v>0.66666666666666663</v>
      </c>
      <c r="AV20" s="57">
        <f t="shared" ref="AV20" si="58">IF($F20="","",(AS20/$F20))</f>
        <v>0.66666666666666663</v>
      </c>
      <c r="AW20" s="55">
        <v>0</v>
      </c>
      <c r="AX20" s="55"/>
      <c r="AY20" s="55">
        <v>0</v>
      </c>
      <c r="AZ20" s="55">
        <v>2</v>
      </c>
      <c r="BA20" s="55">
        <f t="shared" ref="BA20" si="59">F20-AZ20-AW20</f>
        <v>1</v>
      </c>
      <c r="BB20" s="57">
        <f t="shared" ref="BB20" si="60">IF($F20="","",((AW20+AX20+AY20+AZ20)/$F20))</f>
        <v>0.66666666666666663</v>
      </c>
      <c r="BC20" s="57">
        <f t="shared" ref="BC20" si="61">IF($F20="","",(AZ20/$F20))</f>
        <v>0.66666666666666663</v>
      </c>
    </row>
    <row r="21" spans="2:55">
      <c r="B21" s="55" t="s">
        <v>22</v>
      </c>
      <c r="C21" s="73">
        <v>4</v>
      </c>
      <c r="D21" s="56"/>
      <c r="E21" s="56"/>
      <c r="F21" s="56">
        <f t="shared" si="34"/>
        <v>4</v>
      </c>
      <c r="G21" s="73">
        <v>3</v>
      </c>
      <c r="H21" s="55"/>
      <c r="I21" s="55">
        <v>0</v>
      </c>
      <c r="J21" s="55">
        <v>0</v>
      </c>
      <c r="K21" s="55">
        <f t="shared" si="35"/>
        <v>1</v>
      </c>
      <c r="L21" s="57">
        <f t="shared" si="36"/>
        <v>0.75</v>
      </c>
      <c r="M21" s="57">
        <f t="shared" si="37"/>
        <v>0</v>
      </c>
      <c r="N21" s="73">
        <v>3</v>
      </c>
      <c r="O21" s="55"/>
      <c r="P21" s="55">
        <v>0</v>
      </c>
      <c r="Q21" s="55">
        <v>0</v>
      </c>
      <c r="R21" s="55">
        <f t="shared" si="38"/>
        <v>1</v>
      </c>
      <c r="S21" s="58">
        <f t="shared" si="39"/>
        <v>0.75</v>
      </c>
      <c r="T21" s="57">
        <f t="shared" si="40"/>
        <v>0</v>
      </c>
      <c r="U21" s="73">
        <v>1</v>
      </c>
      <c r="V21" s="55"/>
      <c r="W21" s="55">
        <v>0</v>
      </c>
      <c r="X21" s="73">
        <v>1</v>
      </c>
      <c r="Y21" s="55">
        <f t="shared" si="41"/>
        <v>2</v>
      </c>
      <c r="Z21" s="58">
        <f t="shared" si="42"/>
        <v>0.5</v>
      </c>
      <c r="AA21" s="57">
        <f t="shared" si="43"/>
        <v>0.25</v>
      </c>
      <c r="AB21" s="55">
        <v>0</v>
      </c>
      <c r="AC21" s="55"/>
      <c r="AD21" s="55">
        <v>0</v>
      </c>
      <c r="AE21" s="73">
        <v>2</v>
      </c>
      <c r="AF21" s="55">
        <f t="shared" si="44"/>
        <v>2</v>
      </c>
      <c r="AG21" s="58">
        <f t="shared" si="45"/>
        <v>0.5</v>
      </c>
      <c r="AH21" s="57">
        <f t="shared" si="46"/>
        <v>0.5</v>
      </c>
      <c r="AI21" s="55">
        <v>0</v>
      </c>
      <c r="AJ21" s="55"/>
      <c r="AK21" s="55">
        <v>0</v>
      </c>
      <c r="AL21" s="55">
        <v>2</v>
      </c>
      <c r="AM21" s="55">
        <f t="shared" si="47"/>
        <v>2</v>
      </c>
      <c r="AN21" s="57">
        <f t="shared" si="48"/>
        <v>0.5</v>
      </c>
      <c r="AO21" s="57">
        <f t="shared" si="49"/>
        <v>0.5</v>
      </c>
      <c r="AP21" s="55">
        <v>0</v>
      </c>
      <c r="AQ21" s="55"/>
      <c r="AR21" s="55">
        <v>0</v>
      </c>
      <c r="AS21" s="55">
        <v>2</v>
      </c>
      <c r="AT21" s="55">
        <f t="shared" ref="AT21" si="62">F21-AS21-AR21-AP21</f>
        <v>2</v>
      </c>
      <c r="AU21" s="58">
        <f t="shared" ref="AU21" si="63">IF($F21="","",((AP21+AQ21+AR21+AS21)/$F21))</f>
        <v>0.5</v>
      </c>
      <c r="AV21" s="57">
        <f t="shared" ref="AV21" si="64">IF($F21="","",(AS21/$F21))</f>
        <v>0.5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4</v>
      </c>
      <c r="D22" s="56"/>
      <c r="E22" s="56"/>
      <c r="F22" s="56">
        <f t="shared" si="34"/>
        <v>4</v>
      </c>
      <c r="G22" s="73">
        <v>2</v>
      </c>
      <c r="H22" s="55"/>
      <c r="I22" s="55">
        <v>0</v>
      </c>
      <c r="J22" s="55">
        <v>0</v>
      </c>
      <c r="K22" s="55">
        <f t="shared" si="35"/>
        <v>2</v>
      </c>
      <c r="L22" s="57">
        <f t="shared" si="36"/>
        <v>0.5</v>
      </c>
      <c r="M22" s="57">
        <f t="shared" si="37"/>
        <v>0</v>
      </c>
      <c r="N22" s="73">
        <v>2</v>
      </c>
      <c r="O22" s="55"/>
      <c r="P22" s="55">
        <v>0</v>
      </c>
      <c r="Q22" s="55">
        <v>0</v>
      </c>
      <c r="R22" s="55">
        <f t="shared" si="38"/>
        <v>2</v>
      </c>
      <c r="S22" s="58">
        <f t="shared" si="39"/>
        <v>0.5</v>
      </c>
      <c r="T22" s="57">
        <f t="shared" si="40"/>
        <v>0</v>
      </c>
      <c r="U22" s="73">
        <v>1</v>
      </c>
      <c r="V22" s="55"/>
      <c r="W22" s="55">
        <v>0</v>
      </c>
      <c r="X22" s="73">
        <v>1</v>
      </c>
      <c r="Y22" s="55">
        <f t="shared" si="41"/>
        <v>2</v>
      </c>
      <c r="Z22" s="58">
        <f t="shared" si="42"/>
        <v>0.5</v>
      </c>
      <c r="AA22" s="57">
        <f t="shared" si="43"/>
        <v>0.25</v>
      </c>
      <c r="AB22" s="55">
        <v>0</v>
      </c>
      <c r="AC22" s="55"/>
      <c r="AD22" s="55">
        <v>0</v>
      </c>
      <c r="AE22" s="55">
        <v>2</v>
      </c>
      <c r="AF22" s="55">
        <f t="shared" si="44"/>
        <v>2</v>
      </c>
      <c r="AG22" s="58">
        <f t="shared" si="45"/>
        <v>0.5</v>
      </c>
      <c r="AH22" s="57">
        <f t="shared" si="46"/>
        <v>0.5</v>
      </c>
      <c r="AI22" s="55">
        <v>0</v>
      </c>
      <c r="AJ22" s="55"/>
      <c r="AK22" s="55">
        <v>0</v>
      </c>
      <c r="AL22" s="55">
        <v>2</v>
      </c>
      <c r="AM22" s="55">
        <f t="shared" ref="AM22" si="65">F22-AL22-AK22-AI22</f>
        <v>2</v>
      </c>
      <c r="AN22" s="57">
        <f t="shared" ref="AN22" si="66">IF($F22="","",((AI22+AJ22+AK22+AL22)/$F22))</f>
        <v>0.5</v>
      </c>
      <c r="AO22" s="57">
        <f t="shared" ref="AO22" si="67">IF($F22="","",(AL22/$F22))</f>
        <v>0.5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4</v>
      </c>
      <c r="D23" s="56"/>
      <c r="E23" s="56"/>
      <c r="F23" s="56">
        <f t="shared" si="34"/>
        <v>4</v>
      </c>
      <c r="G23" s="73">
        <v>3</v>
      </c>
      <c r="H23" s="56"/>
      <c r="I23" s="73">
        <v>0</v>
      </c>
      <c r="J23" s="56">
        <v>0</v>
      </c>
      <c r="K23" s="56">
        <f t="shared" si="35"/>
        <v>1</v>
      </c>
      <c r="L23" s="75">
        <f t="shared" si="36"/>
        <v>0.75</v>
      </c>
      <c r="M23" s="75">
        <f t="shared" si="37"/>
        <v>0</v>
      </c>
      <c r="N23" s="73">
        <v>3</v>
      </c>
      <c r="O23" s="56"/>
      <c r="P23" s="73">
        <v>0</v>
      </c>
      <c r="Q23" s="56">
        <v>0</v>
      </c>
      <c r="R23" s="56">
        <f t="shared" si="38"/>
        <v>1</v>
      </c>
      <c r="S23" s="58">
        <f t="shared" si="39"/>
        <v>0.75</v>
      </c>
      <c r="T23" s="57">
        <f t="shared" si="40"/>
        <v>0</v>
      </c>
      <c r="U23" s="73">
        <v>2</v>
      </c>
      <c r="V23" s="56"/>
      <c r="W23" s="73">
        <v>0</v>
      </c>
      <c r="X23" s="56">
        <v>1</v>
      </c>
      <c r="Y23" s="55">
        <f t="shared" si="41"/>
        <v>1</v>
      </c>
      <c r="Z23" s="58">
        <f t="shared" si="42"/>
        <v>0.75</v>
      </c>
      <c r="AA23" s="57">
        <f t="shared" si="43"/>
        <v>0.25</v>
      </c>
      <c r="AB23" s="73">
        <v>0</v>
      </c>
      <c r="AC23" s="56"/>
      <c r="AD23" s="73">
        <v>0</v>
      </c>
      <c r="AE23" s="56">
        <v>3</v>
      </c>
      <c r="AF23" s="55">
        <f t="shared" si="44"/>
        <v>1</v>
      </c>
      <c r="AG23" s="58">
        <f t="shared" si="45"/>
        <v>0.75</v>
      </c>
      <c r="AH23" s="57">
        <f t="shared" si="46"/>
        <v>0.75</v>
      </c>
      <c r="AI23" s="73"/>
      <c r="AJ23" s="56"/>
      <c r="AK23" s="73"/>
      <c r="AL23" s="56"/>
      <c r="AM23" s="55"/>
      <c r="AN23" s="57"/>
      <c r="AO23" s="57"/>
      <c r="AP23" s="73"/>
      <c r="AQ23" s="56"/>
      <c r="AR23" s="73"/>
      <c r="AS23" s="56"/>
      <c r="AT23" s="55"/>
      <c r="AU23" s="58"/>
      <c r="AV23" s="57"/>
      <c r="AW23" s="73"/>
      <c r="AX23" s="56"/>
      <c r="AY23" s="73"/>
      <c r="AZ23" s="56"/>
      <c r="BA23" s="55"/>
      <c r="BB23" s="57"/>
      <c r="BC23" s="57"/>
    </row>
    <row r="24" spans="2:55">
      <c r="B24" s="55" t="s">
        <v>25</v>
      </c>
      <c r="C24" s="73">
        <v>4</v>
      </c>
      <c r="D24" s="56"/>
      <c r="E24" s="56"/>
      <c r="F24" s="56">
        <f t="shared" si="34"/>
        <v>4</v>
      </c>
      <c r="G24" s="73">
        <v>1</v>
      </c>
      <c r="H24" s="56"/>
      <c r="I24" s="73">
        <v>0</v>
      </c>
      <c r="J24" s="56">
        <v>0</v>
      </c>
      <c r="K24" s="56">
        <f t="shared" si="35"/>
        <v>3</v>
      </c>
      <c r="L24" s="75">
        <f t="shared" si="36"/>
        <v>0.25</v>
      </c>
      <c r="M24" s="75">
        <f t="shared" si="37"/>
        <v>0</v>
      </c>
      <c r="N24" s="73">
        <v>1</v>
      </c>
      <c r="O24" s="56"/>
      <c r="P24" s="73">
        <v>0</v>
      </c>
      <c r="Q24" s="56">
        <v>0</v>
      </c>
      <c r="R24" s="56">
        <f t="shared" si="38"/>
        <v>3</v>
      </c>
      <c r="S24" s="58">
        <f t="shared" si="39"/>
        <v>0.25</v>
      </c>
      <c r="T24" s="57">
        <f t="shared" si="40"/>
        <v>0</v>
      </c>
      <c r="U24" s="73">
        <v>0</v>
      </c>
      <c r="V24" s="56"/>
      <c r="W24" s="73">
        <v>0</v>
      </c>
      <c r="X24" s="56">
        <v>0</v>
      </c>
      <c r="Y24" s="55">
        <f t="shared" si="41"/>
        <v>4</v>
      </c>
      <c r="Z24" s="58">
        <f t="shared" si="42"/>
        <v>0</v>
      </c>
      <c r="AA24" s="57">
        <f t="shared" si="43"/>
        <v>0</v>
      </c>
      <c r="AB24" s="73"/>
      <c r="AC24" s="56"/>
      <c r="AD24" s="73"/>
      <c r="AE24" s="56"/>
      <c r="AF24" s="55"/>
      <c r="AG24" s="58"/>
      <c r="AH24" s="57"/>
      <c r="AI24" s="73"/>
      <c r="AJ24" s="56"/>
      <c r="AK24" s="73"/>
      <c r="AL24" s="56"/>
      <c r="AM24" s="55"/>
      <c r="AN24" s="57"/>
      <c r="AO24" s="57"/>
      <c r="AP24" s="73"/>
      <c r="AQ24" s="56"/>
      <c r="AR24" s="73"/>
      <c r="AS24" s="56"/>
      <c r="AT24" s="55"/>
      <c r="AU24" s="58"/>
      <c r="AV24" s="57"/>
      <c r="AW24" s="73"/>
      <c r="AX24" s="56"/>
      <c r="AY24" s="73"/>
      <c r="AZ24" s="56"/>
      <c r="BA24" s="55"/>
      <c r="BB24" s="57"/>
      <c r="BC24" s="57"/>
    </row>
    <row r="25" spans="2:55">
      <c r="B25" s="55" t="s">
        <v>26</v>
      </c>
      <c r="C25" s="73">
        <v>1</v>
      </c>
      <c r="D25" s="56"/>
      <c r="E25" s="56"/>
      <c r="F25" s="56">
        <f t="shared" si="34"/>
        <v>1</v>
      </c>
      <c r="G25" s="73">
        <v>1</v>
      </c>
      <c r="H25" s="56"/>
      <c r="I25" s="56">
        <v>0</v>
      </c>
      <c r="J25" s="56">
        <v>0</v>
      </c>
      <c r="K25" s="56">
        <f t="shared" si="35"/>
        <v>0</v>
      </c>
      <c r="L25" s="75">
        <f t="shared" si="36"/>
        <v>1</v>
      </c>
      <c r="M25" s="75">
        <f t="shared" si="37"/>
        <v>0</v>
      </c>
      <c r="N25" s="56">
        <v>1</v>
      </c>
      <c r="O25" s="56"/>
      <c r="P25" s="56">
        <v>0</v>
      </c>
      <c r="Q25" s="56">
        <v>0</v>
      </c>
      <c r="R25" s="56">
        <f t="shared" si="38"/>
        <v>0</v>
      </c>
      <c r="S25" s="58">
        <f t="shared" si="39"/>
        <v>1</v>
      </c>
      <c r="T25" s="57">
        <f t="shared" si="40"/>
        <v>0</v>
      </c>
      <c r="U25" s="56"/>
      <c r="V25" s="56"/>
      <c r="W25" s="56"/>
      <c r="X25" s="56"/>
      <c r="Y25" s="55"/>
      <c r="Z25" s="57"/>
      <c r="AA25" s="57"/>
      <c r="AB25" s="56"/>
      <c r="AC25" s="56"/>
      <c r="AD25" s="56"/>
      <c r="AE25" s="56"/>
      <c r="AF25" s="55"/>
      <c r="AG25" s="58"/>
      <c r="AH25" s="57"/>
      <c r="AI25" s="56"/>
      <c r="AJ25" s="56"/>
      <c r="AK25" s="56"/>
      <c r="AL25" s="56"/>
      <c r="AM25" s="55"/>
      <c r="AN25" s="57"/>
      <c r="AO25" s="57"/>
      <c r="AP25" s="56"/>
      <c r="AQ25" s="56"/>
      <c r="AR25" s="56"/>
      <c r="AS25" s="56"/>
      <c r="AT25" s="55"/>
      <c r="AU25" s="58"/>
      <c r="AV25" s="57"/>
      <c r="AW25" s="56"/>
      <c r="AX25" s="56"/>
      <c r="AY25" s="56"/>
      <c r="AZ25" s="56"/>
      <c r="BA25" s="55"/>
      <c r="BB25" s="57"/>
      <c r="BC25" s="57"/>
    </row>
    <row r="26" spans="2:55">
      <c r="B26" s="55" t="s">
        <v>27</v>
      </c>
      <c r="C26" s="73">
        <v>3</v>
      </c>
      <c r="F26" s="56">
        <f t="shared" si="34"/>
        <v>3</v>
      </c>
      <c r="G26" s="73">
        <v>1</v>
      </c>
      <c r="I26" s="25">
        <v>0</v>
      </c>
      <c r="J26" s="56">
        <v>0</v>
      </c>
      <c r="K26" s="56">
        <f t="shared" si="35"/>
        <v>2</v>
      </c>
      <c r="L26" s="75">
        <f t="shared" si="36"/>
        <v>0.33333333333333331</v>
      </c>
      <c r="M26" s="75">
        <f t="shared" si="37"/>
        <v>0</v>
      </c>
    </row>
    <row r="27" spans="2:55">
      <c r="B27" s="55" t="s">
        <v>28</v>
      </c>
      <c r="C27" s="73">
        <v>0</v>
      </c>
      <c r="F27" s="56">
        <f t="shared" si="34"/>
        <v>0</v>
      </c>
    </row>
    <row r="30" spans="2:55">
      <c r="B30" s="25" t="str">
        <f>"Graduate  Retention - "&amp;$A$1</f>
        <v>Graduate  Retention - Biological Sciences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45"/>
      <c r="H33" s="36"/>
      <c r="I33" s="36"/>
      <c r="J33" s="36"/>
      <c r="K33" s="36">
        <f>$F33-(G33+I33+J33)</f>
        <v>0</v>
      </c>
      <c r="L33" s="49" t="e">
        <f t="shared" ref="L33:L39" si="68">IF($F33="","",((G33+H33+I33+J33)/$F33))</f>
        <v>#DIV/0!</v>
      </c>
      <c r="M33" s="50" t="e">
        <f t="shared" ref="M33:M39" si="69">IF($F33="","",(J33/$F33))</f>
        <v>#DIV/0!</v>
      </c>
      <c r="N33" s="45"/>
      <c r="O33" s="36"/>
      <c r="P33" s="36"/>
      <c r="Q33" s="36"/>
      <c r="R33" s="36">
        <f t="shared" ref="R33:R38" si="70">$F33-(N33+P33+Q33)</f>
        <v>0</v>
      </c>
      <c r="S33" s="37" t="e">
        <f t="shared" ref="S33:S37" si="71">IF($F33="","",((N33+O33+P33+Q33)/$F33))</f>
        <v>#DIV/0!</v>
      </c>
      <c r="T33" s="44" t="e">
        <f t="shared" ref="T33:T38" si="72">IF($F33="","",(Q33/$F33))</f>
        <v>#DIV/0!</v>
      </c>
      <c r="U33" s="45"/>
      <c r="V33" s="36"/>
      <c r="W33" s="36"/>
      <c r="X33" s="36"/>
      <c r="Y33" s="36">
        <f t="shared" ref="Y33:Y37" si="73">$F33-(U33+W33+X33)</f>
        <v>0</v>
      </c>
      <c r="Z33" s="49" t="e">
        <f t="shared" ref="Z33:Z40" si="74">IF($F33="","",((U33+V33+W33+X33)/$F33))</f>
        <v>#DIV/0!</v>
      </c>
      <c r="AA33" s="51" t="e">
        <f t="shared" ref="AA33:AA40" si="75">IF($F33="","",(X33/$F33))</f>
        <v>#DIV/0!</v>
      </c>
      <c r="AB33" s="45"/>
      <c r="AC33" s="36"/>
      <c r="AD33" s="36"/>
      <c r="AE33" s="36"/>
      <c r="AF33" s="36">
        <f t="shared" ref="AF33:AF36" si="76">$F33-(AB33+AD33+AE33)</f>
        <v>0</v>
      </c>
      <c r="AG33" s="37" t="e">
        <f t="shared" ref="AG33:AG40" si="77">IF($F33="","",((AB33+AC33+AD33+AE33)/$F33))</f>
        <v>#DIV/0!</v>
      </c>
      <c r="AH33" s="44" t="e">
        <f t="shared" ref="AH33:AH40" si="78">IF($F33="","",(AE33/$F33))</f>
        <v>#DIV/0!</v>
      </c>
      <c r="AI33" s="45"/>
      <c r="AJ33" s="36"/>
      <c r="AK33" s="36"/>
      <c r="AL33" s="36"/>
      <c r="AM33" s="36">
        <f t="shared" ref="AM33:AM36" si="79">$F33-(AI33+AK33+AL33)</f>
        <v>0</v>
      </c>
      <c r="AN33" s="49" t="e">
        <f t="shared" ref="AN33:AN40" si="80">IF($F33="","",((AI33+AJ33+AK33+AL33)/$F33))</f>
        <v>#DIV/0!</v>
      </c>
      <c r="AO33" s="51" t="e">
        <f t="shared" ref="AO33:AO40" si="81">IF($F33="","",(AL33/$F33))</f>
        <v>#DIV/0!</v>
      </c>
      <c r="AP33" s="45"/>
      <c r="AQ33" s="36"/>
      <c r="AR33" s="36"/>
      <c r="AS33" s="36"/>
      <c r="AT33" s="36">
        <f t="shared" ref="AT33:AT36" si="82">$F33-(AP33+AR33+AS33)</f>
        <v>0</v>
      </c>
      <c r="AU33" s="37" t="e">
        <f t="shared" ref="AU33:AU40" si="83">IF($F33="","",((AP33+AQ33+AR33+AS33)/$F33))</f>
        <v>#DIV/0!</v>
      </c>
      <c r="AV33" s="44" t="e">
        <f t="shared" ref="AV33:AV40" si="84">IF($F33="","",(AS33/$F33))</f>
        <v>#DIV/0!</v>
      </c>
      <c r="AW33" s="45"/>
      <c r="AX33" s="36"/>
      <c r="AY33" s="36"/>
      <c r="AZ33" s="36"/>
      <c r="BA33" s="36">
        <f t="shared" ref="BA33:BA36" si="85">$F33-(AW33+AY33+AZ33)</f>
        <v>0</v>
      </c>
      <c r="BB33" s="49" t="e">
        <f t="shared" ref="BB33:BB40" si="86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7">C34-D34-E34</f>
        <v>0</v>
      </c>
      <c r="G34" s="45"/>
      <c r="H34" s="36"/>
      <c r="I34" s="36"/>
      <c r="J34" s="36"/>
      <c r="K34" s="36">
        <f t="shared" ref="K34:K39" si="88">$F34-(G34+I34+J34)</f>
        <v>0</v>
      </c>
      <c r="L34" s="49" t="e">
        <f t="shared" si="68"/>
        <v>#DIV/0!</v>
      </c>
      <c r="M34" s="50" t="e">
        <f t="shared" si="69"/>
        <v>#DIV/0!</v>
      </c>
      <c r="N34" s="45"/>
      <c r="O34" s="36"/>
      <c r="P34" s="36"/>
      <c r="Q34" s="36"/>
      <c r="R34" s="36">
        <f t="shared" si="70"/>
        <v>0</v>
      </c>
      <c r="S34" s="37" t="e">
        <f t="shared" si="71"/>
        <v>#DIV/0!</v>
      </c>
      <c r="T34" s="44" t="e">
        <f t="shared" si="72"/>
        <v>#DIV/0!</v>
      </c>
      <c r="U34" s="45"/>
      <c r="V34" s="36"/>
      <c r="W34" s="36"/>
      <c r="X34" s="36"/>
      <c r="Y34" s="36">
        <f t="shared" si="73"/>
        <v>0</v>
      </c>
      <c r="Z34" s="49" t="e">
        <f t="shared" si="74"/>
        <v>#DIV/0!</v>
      </c>
      <c r="AA34" s="51" t="e">
        <f t="shared" si="75"/>
        <v>#DIV/0!</v>
      </c>
      <c r="AB34" s="45"/>
      <c r="AC34" s="36"/>
      <c r="AD34" s="36"/>
      <c r="AE34" s="36"/>
      <c r="AF34" s="36">
        <f t="shared" si="76"/>
        <v>0</v>
      </c>
      <c r="AG34" s="37" t="e">
        <f t="shared" si="77"/>
        <v>#DIV/0!</v>
      </c>
      <c r="AH34" s="44" t="e">
        <f t="shared" si="78"/>
        <v>#DIV/0!</v>
      </c>
      <c r="AI34" s="45"/>
      <c r="AJ34" s="36"/>
      <c r="AK34" s="36"/>
      <c r="AL34" s="36"/>
      <c r="AM34" s="36">
        <f t="shared" si="79"/>
        <v>0</v>
      </c>
      <c r="AN34" s="49" t="e">
        <f t="shared" si="80"/>
        <v>#DIV/0!</v>
      </c>
      <c r="AO34" s="51" t="e">
        <f t="shared" si="81"/>
        <v>#DIV/0!</v>
      </c>
      <c r="AP34" s="45"/>
      <c r="AQ34" s="36"/>
      <c r="AR34" s="36"/>
      <c r="AS34" s="36"/>
      <c r="AT34" s="36">
        <f t="shared" si="82"/>
        <v>0</v>
      </c>
      <c r="AU34" s="37" t="e">
        <f t="shared" si="83"/>
        <v>#DIV/0!</v>
      </c>
      <c r="AV34" s="44" t="e">
        <f t="shared" si="84"/>
        <v>#DIV/0!</v>
      </c>
      <c r="AW34" s="45"/>
      <c r="AX34" s="36"/>
      <c r="AY34" s="36"/>
      <c r="AZ34" s="36"/>
      <c r="BA34" s="36">
        <f t="shared" si="85"/>
        <v>0</v>
      </c>
      <c r="BB34" s="49" t="e">
        <f t="shared" si="86"/>
        <v>#DIV/0!</v>
      </c>
      <c r="BC34" s="51" t="e">
        <f t="shared" ref="BC34:BC40" si="89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7"/>
        <v>0</v>
      </c>
      <c r="G35" s="45"/>
      <c r="H35" s="36"/>
      <c r="I35" s="36"/>
      <c r="J35" s="36"/>
      <c r="K35" s="36">
        <f t="shared" si="88"/>
        <v>0</v>
      </c>
      <c r="L35" s="47" t="e">
        <f t="shared" si="68"/>
        <v>#DIV/0!</v>
      </c>
      <c r="M35" s="48" t="e">
        <f t="shared" si="69"/>
        <v>#DIV/0!</v>
      </c>
      <c r="N35" s="45"/>
      <c r="O35" s="36"/>
      <c r="P35" s="36"/>
      <c r="Q35" s="36"/>
      <c r="R35" s="36">
        <f t="shared" si="70"/>
        <v>0</v>
      </c>
      <c r="S35" s="37" t="e">
        <f t="shared" si="71"/>
        <v>#DIV/0!</v>
      </c>
      <c r="T35" s="44" t="e">
        <f t="shared" si="72"/>
        <v>#DIV/0!</v>
      </c>
      <c r="U35" s="45"/>
      <c r="V35" s="36"/>
      <c r="W35" s="36"/>
      <c r="X35" s="36"/>
      <c r="Y35" s="36">
        <f t="shared" si="73"/>
        <v>0</v>
      </c>
      <c r="Z35" s="47" t="e">
        <f t="shared" si="74"/>
        <v>#DIV/0!</v>
      </c>
      <c r="AA35" s="48" t="e">
        <f t="shared" si="75"/>
        <v>#DIV/0!</v>
      </c>
      <c r="AB35" s="45"/>
      <c r="AC35" s="36"/>
      <c r="AD35" s="36"/>
      <c r="AE35" s="36"/>
      <c r="AF35" s="36">
        <f t="shared" si="76"/>
        <v>0</v>
      </c>
      <c r="AG35" s="37" t="e">
        <f t="shared" si="77"/>
        <v>#DIV/0!</v>
      </c>
      <c r="AH35" s="44" t="e">
        <f t="shared" si="78"/>
        <v>#DIV/0!</v>
      </c>
      <c r="AI35" s="45"/>
      <c r="AJ35" s="36"/>
      <c r="AK35" s="36"/>
      <c r="AL35" s="36"/>
      <c r="AM35" s="36">
        <f t="shared" si="79"/>
        <v>0</v>
      </c>
      <c r="AN35" s="47" t="e">
        <f t="shared" si="80"/>
        <v>#DIV/0!</v>
      </c>
      <c r="AO35" s="48" t="e">
        <f t="shared" si="81"/>
        <v>#DIV/0!</v>
      </c>
      <c r="AP35" s="45"/>
      <c r="AQ35" s="36"/>
      <c r="AR35" s="36"/>
      <c r="AS35" s="36"/>
      <c r="AT35" s="36">
        <f t="shared" si="82"/>
        <v>0</v>
      </c>
      <c r="AU35" s="37" t="e">
        <f t="shared" si="83"/>
        <v>#DIV/0!</v>
      </c>
      <c r="AV35" s="46" t="e">
        <f t="shared" si="84"/>
        <v>#DIV/0!</v>
      </c>
      <c r="AW35" s="45"/>
      <c r="AX35" s="36"/>
      <c r="AY35" s="36"/>
      <c r="AZ35" s="36"/>
      <c r="BA35" s="36">
        <f t="shared" si="85"/>
        <v>0</v>
      </c>
      <c r="BB35" s="47" t="e">
        <f t="shared" si="86"/>
        <v>#DIV/0!</v>
      </c>
      <c r="BC35" s="48" t="e">
        <f t="shared" si="89"/>
        <v>#DIV/0!</v>
      </c>
    </row>
    <row r="36" spans="2:55">
      <c r="B36" s="41" t="s">
        <v>22</v>
      </c>
      <c r="C36" s="35"/>
      <c r="D36" s="35"/>
      <c r="E36" s="35"/>
      <c r="F36" s="42">
        <f t="shared" si="87"/>
        <v>0</v>
      </c>
      <c r="G36" s="45"/>
      <c r="H36" s="36"/>
      <c r="I36" s="36"/>
      <c r="J36" s="36"/>
      <c r="K36" s="36">
        <f t="shared" si="88"/>
        <v>0</v>
      </c>
      <c r="L36" s="47" t="e">
        <f t="shared" si="68"/>
        <v>#DIV/0!</v>
      </c>
      <c r="M36" s="48" t="e">
        <f t="shared" si="69"/>
        <v>#DIV/0!</v>
      </c>
      <c r="N36" s="45"/>
      <c r="O36" s="36"/>
      <c r="P36" s="36"/>
      <c r="Q36" s="36"/>
      <c r="R36" s="36">
        <f t="shared" si="70"/>
        <v>0</v>
      </c>
      <c r="S36" s="37" t="e">
        <f t="shared" si="71"/>
        <v>#DIV/0!</v>
      </c>
      <c r="T36" s="44" t="e">
        <f t="shared" si="72"/>
        <v>#DIV/0!</v>
      </c>
      <c r="U36" s="45"/>
      <c r="V36" s="36"/>
      <c r="W36" s="36"/>
      <c r="X36" s="36"/>
      <c r="Y36" s="36">
        <f t="shared" si="73"/>
        <v>0</v>
      </c>
      <c r="Z36" s="47" t="e">
        <f t="shared" si="74"/>
        <v>#DIV/0!</v>
      </c>
      <c r="AA36" s="48" t="e">
        <f t="shared" si="75"/>
        <v>#DIV/0!</v>
      </c>
      <c r="AB36" s="45"/>
      <c r="AC36" s="36"/>
      <c r="AD36" s="36"/>
      <c r="AE36" s="36"/>
      <c r="AF36" s="36">
        <f t="shared" si="76"/>
        <v>0</v>
      </c>
      <c r="AG36" s="37" t="e">
        <f t="shared" si="77"/>
        <v>#DIV/0!</v>
      </c>
      <c r="AH36" s="44" t="e">
        <f t="shared" si="78"/>
        <v>#DIV/0!</v>
      </c>
      <c r="AI36" s="45"/>
      <c r="AJ36" s="36"/>
      <c r="AK36" s="36"/>
      <c r="AL36" s="36"/>
      <c r="AM36" s="36">
        <f t="shared" si="79"/>
        <v>0</v>
      </c>
      <c r="AN36" s="47" t="e">
        <f t="shared" si="80"/>
        <v>#DIV/0!</v>
      </c>
      <c r="AO36" s="48" t="e">
        <f t="shared" si="81"/>
        <v>#DIV/0!</v>
      </c>
      <c r="AP36" s="45"/>
      <c r="AQ36" s="36"/>
      <c r="AR36" s="36"/>
      <c r="AS36" s="36"/>
      <c r="AT36" s="36">
        <f t="shared" si="82"/>
        <v>0</v>
      </c>
      <c r="AU36" s="37" t="e">
        <f t="shared" si="83"/>
        <v>#DIV/0!</v>
      </c>
      <c r="AV36" s="46" t="e">
        <f t="shared" si="84"/>
        <v>#DIV/0!</v>
      </c>
      <c r="AW36" s="45"/>
      <c r="AX36" s="36"/>
      <c r="AY36" s="36"/>
      <c r="AZ36" s="36"/>
      <c r="BA36" s="36">
        <f t="shared" si="85"/>
        <v>0</v>
      </c>
      <c r="BB36" s="47" t="e">
        <f t="shared" si="86"/>
        <v>#DIV/0!</v>
      </c>
      <c r="BC36" s="48" t="e">
        <f t="shared" si="89"/>
        <v>#DIV/0!</v>
      </c>
    </row>
    <row r="37" spans="2:55">
      <c r="B37" s="41" t="s">
        <v>23</v>
      </c>
      <c r="C37" s="35"/>
      <c r="D37" s="35"/>
      <c r="E37" s="35"/>
      <c r="F37" s="42">
        <f t="shared" si="87"/>
        <v>0</v>
      </c>
      <c r="G37" s="45"/>
      <c r="H37" s="36"/>
      <c r="I37" s="36"/>
      <c r="J37" s="36"/>
      <c r="K37" s="36">
        <f t="shared" si="88"/>
        <v>0</v>
      </c>
      <c r="L37" s="53" t="e">
        <f t="shared" si="68"/>
        <v>#DIV/0!</v>
      </c>
      <c r="M37" s="54" t="e">
        <f t="shared" si="69"/>
        <v>#DIV/0!</v>
      </c>
      <c r="N37" s="45"/>
      <c r="O37" s="36"/>
      <c r="P37" s="36"/>
      <c r="Q37" s="36"/>
      <c r="R37" s="36">
        <f t="shared" si="70"/>
        <v>0</v>
      </c>
      <c r="S37" s="37" t="e">
        <f t="shared" si="71"/>
        <v>#DIV/0!</v>
      </c>
      <c r="T37" s="44" t="e">
        <f t="shared" si="72"/>
        <v>#DIV/0!</v>
      </c>
      <c r="U37" s="45"/>
      <c r="V37" s="36"/>
      <c r="W37" s="36"/>
      <c r="X37" s="36"/>
      <c r="Y37" s="40">
        <f t="shared" si="73"/>
        <v>0</v>
      </c>
      <c r="Z37" s="53" t="e">
        <f t="shared" si="74"/>
        <v>#DIV/0!</v>
      </c>
      <c r="AA37" s="54" t="e">
        <f t="shared" si="75"/>
        <v>#DIV/0!</v>
      </c>
      <c r="AB37" s="45"/>
      <c r="AC37" s="36"/>
      <c r="AD37" s="36"/>
      <c r="AE37" s="36"/>
      <c r="AF37" s="36"/>
      <c r="AG37" s="37" t="e">
        <f t="shared" si="77"/>
        <v>#DIV/0!</v>
      </c>
      <c r="AH37" s="44" t="e">
        <f t="shared" si="78"/>
        <v>#DIV/0!</v>
      </c>
      <c r="AI37" s="45"/>
      <c r="AJ37" s="36"/>
      <c r="AK37" s="36"/>
      <c r="AL37" s="36"/>
      <c r="AM37" s="40"/>
      <c r="AN37" s="53" t="e">
        <f t="shared" si="80"/>
        <v>#DIV/0!</v>
      </c>
      <c r="AO37" s="54" t="e">
        <f t="shared" si="81"/>
        <v>#DIV/0!</v>
      </c>
      <c r="AP37" s="45"/>
      <c r="AQ37" s="36"/>
      <c r="AR37" s="36"/>
      <c r="AS37" s="36"/>
      <c r="AT37" s="36"/>
      <c r="AU37" s="37" t="e">
        <f t="shared" si="83"/>
        <v>#DIV/0!</v>
      </c>
      <c r="AV37" s="46" t="e">
        <f t="shared" si="84"/>
        <v>#DIV/0!</v>
      </c>
      <c r="AW37" s="45"/>
      <c r="AX37" s="36"/>
      <c r="AY37" s="36"/>
      <c r="AZ37" s="36"/>
      <c r="BA37" s="40"/>
      <c r="BB37" s="53" t="e">
        <f t="shared" si="86"/>
        <v>#DIV/0!</v>
      </c>
      <c r="BC37" s="54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45"/>
      <c r="H38" s="36"/>
      <c r="I38" s="36"/>
      <c r="J38" s="36"/>
      <c r="K38" s="36">
        <f t="shared" si="88"/>
        <v>0</v>
      </c>
      <c r="L38" s="53" t="e">
        <f t="shared" si="68"/>
        <v>#DIV/0!</v>
      </c>
      <c r="M38" s="54" t="e">
        <f t="shared" si="69"/>
        <v>#DIV/0!</v>
      </c>
      <c r="N38" s="45"/>
      <c r="O38" s="36"/>
      <c r="P38" s="36"/>
      <c r="Q38" s="36"/>
      <c r="R38" s="36">
        <f t="shared" si="70"/>
        <v>0</v>
      </c>
      <c r="S38" s="37" t="e">
        <f>IF($F38="","",((N38+O38+P38+Q38)/$F38))</f>
        <v>#DIV/0!</v>
      </c>
      <c r="T38" s="57" t="e">
        <f t="shared" si="72"/>
        <v>#DIV/0!</v>
      </c>
      <c r="U38" s="45"/>
      <c r="V38" s="36"/>
      <c r="W38" s="36"/>
      <c r="X38" s="36"/>
      <c r="Y38" s="55"/>
      <c r="Z38" s="57" t="e">
        <f t="shared" si="74"/>
        <v>#DIV/0!</v>
      </c>
      <c r="AA38" s="57" t="e">
        <f t="shared" si="75"/>
        <v>#DIV/0!</v>
      </c>
      <c r="AB38" s="45"/>
      <c r="AC38" s="36"/>
      <c r="AD38" s="36"/>
      <c r="AE38" s="36"/>
      <c r="AF38" s="55"/>
      <c r="AG38" s="58" t="e">
        <f t="shared" si="77"/>
        <v>#DIV/0!</v>
      </c>
      <c r="AH38" s="57" t="e">
        <f t="shared" si="78"/>
        <v>#DIV/0!</v>
      </c>
      <c r="AI38" s="45"/>
      <c r="AJ38" s="36"/>
      <c r="AK38" s="36"/>
      <c r="AL38" s="36"/>
      <c r="AM38" s="55"/>
      <c r="AN38" s="57" t="e">
        <f t="shared" si="80"/>
        <v>#DIV/0!</v>
      </c>
      <c r="AO38" s="57" t="e">
        <f t="shared" si="81"/>
        <v>#DIV/0!</v>
      </c>
      <c r="AP38" s="45"/>
      <c r="AQ38" s="36"/>
      <c r="AR38" s="36"/>
      <c r="AS38" s="36"/>
      <c r="AT38" s="55"/>
      <c r="AU38" s="58" t="e">
        <f t="shared" si="83"/>
        <v>#DIV/0!</v>
      </c>
      <c r="AV38" s="57" t="e">
        <f t="shared" si="84"/>
        <v>#DIV/0!</v>
      </c>
      <c r="AW38" s="45"/>
      <c r="AX38" s="36"/>
      <c r="AY38" s="36"/>
      <c r="AZ38" s="36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36">
        <f t="shared" si="88"/>
        <v>0</v>
      </c>
      <c r="L39" s="53" t="e">
        <f t="shared" si="68"/>
        <v>#DIV/0!</v>
      </c>
      <c r="M39" s="54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G40" s="55"/>
      <c r="H40" s="55"/>
      <c r="I40" s="55"/>
      <c r="J40" s="55"/>
      <c r="N40" s="55"/>
      <c r="O40" s="55"/>
      <c r="P40" s="55"/>
      <c r="Q40" s="55"/>
      <c r="U40" s="55"/>
      <c r="V40" s="55"/>
      <c r="W40" s="55"/>
      <c r="X40" s="55"/>
      <c r="Z40" s="57" t="e">
        <f t="shared" si="74"/>
        <v>#DIV/0!</v>
      </c>
      <c r="AA40" s="57" t="e">
        <f t="shared" si="75"/>
        <v>#DIV/0!</v>
      </c>
      <c r="AB40" s="55"/>
      <c r="AC40" s="55"/>
      <c r="AD40" s="55"/>
      <c r="AE40" s="55"/>
      <c r="AG40" s="58" t="e">
        <f t="shared" si="77"/>
        <v>#DIV/0!</v>
      </c>
      <c r="AH40" s="57" t="e">
        <f t="shared" si="78"/>
        <v>#DIV/0!</v>
      </c>
      <c r="AI40" s="55"/>
      <c r="AJ40" s="55"/>
      <c r="AK40" s="55"/>
      <c r="AL40" s="55"/>
      <c r="AN40" s="57" t="e">
        <f t="shared" si="80"/>
        <v>#DIV/0!</v>
      </c>
      <c r="AO40" s="57" t="e">
        <f t="shared" si="81"/>
        <v>#DIV/0!</v>
      </c>
      <c r="AP40" s="55"/>
      <c r="AQ40" s="55"/>
      <c r="AR40" s="55"/>
      <c r="AS40" s="55"/>
      <c r="AU40" s="58" t="e">
        <f t="shared" si="83"/>
        <v>#DIV/0!</v>
      </c>
      <c r="AV40" s="57" t="e">
        <f t="shared" si="84"/>
        <v>#DIV/0!</v>
      </c>
      <c r="AW40" s="55"/>
      <c r="AX40" s="55"/>
      <c r="AY40" s="55"/>
      <c r="AZ40" s="55"/>
      <c r="BB40" s="57" t="e">
        <f t="shared" si="86"/>
        <v>#DIV/0!</v>
      </c>
      <c r="BC40" s="57" t="e">
        <f t="shared" si="89"/>
        <v>#DIV/0!</v>
      </c>
    </row>
    <row r="41" spans="2:55">
      <c r="G41" s="55"/>
      <c r="H41" s="55"/>
      <c r="I41" s="55"/>
      <c r="J41" s="55"/>
      <c r="N41" s="55"/>
      <c r="O41" s="55"/>
      <c r="P41" s="55"/>
      <c r="Q41" s="55"/>
      <c r="U41" s="55"/>
      <c r="V41" s="55"/>
      <c r="W41" s="55"/>
      <c r="X41" s="55"/>
      <c r="AB41" s="55"/>
      <c r="AC41" s="55"/>
      <c r="AD41" s="55"/>
      <c r="AE41" s="55"/>
      <c r="AI41" s="55"/>
      <c r="AJ41" s="55"/>
      <c r="AK41" s="55"/>
      <c r="AL41" s="55"/>
      <c r="AP41" s="55"/>
      <c r="AQ41" s="55"/>
      <c r="AR41" s="55"/>
      <c r="AS41" s="55"/>
      <c r="AW41" s="55"/>
      <c r="AX41" s="55"/>
      <c r="AY41" s="55"/>
      <c r="AZ41" s="55"/>
    </row>
    <row r="43" spans="2:55">
      <c r="B43" s="25" t="str">
        <f>"Graduate PHD/JD Retention - "&amp;$A$1</f>
        <v>Graduate PHD/JD Retention - Biological Sciences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0">C46-D46-E46</f>
        <v>0</v>
      </c>
      <c r="G46" s="45"/>
      <c r="H46" s="36"/>
      <c r="I46" s="36"/>
      <c r="J46" s="36"/>
      <c r="K46" s="36">
        <f t="shared" ref="K46:K52" si="91">$F46-(G46+I46+J46)</f>
        <v>0</v>
      </c>
      <c r="L46" s="49" t="e">
        <f t="shared" ref="L46:L52" si="92">IF($F46="","",((G46+H46+I46+J46)/$F46))</f>
        <v>#DIV/0!</v>
      </c>
      <c r="M46" s="50" t="e">
        <f t="shared" ref="M46:M52" si="93">IF($F46="","",(J46/$F46))</f>
        <v>#DIV/0!</v>
      </c>
      <c r="N46" s="45"/>
      <c r="O46" s="36"/>
      <c r="P46" s="36"/>
      <c r="Q46" s="36"/>
      <c r="R46" s="36">
        <f t="shared" ref="R46:R51" si="94">$F46-(N46+P46+Q46)</f>
        <v>0</v>
      </c>
      <c r="S46" s="37" t="e">
        <f t="shared" ref="S46:S51" si="95">IF($F46="","",((N46+O46+P46+Q46)/$F46))</f>
        <v>#DIV/0!</v>
      </c>
      <c r="T46" s="44" t="e">
        <f t="shared" ref="T46:T51" si="96">IF($F46="","",(Q46/$F46))</f>
        <v>#DIV/0!</v>
      </c>
      <c r="U46" s="45"/>
      <c r="V46" s="36"/>
      <c r="W46" s="36"/>
      <c r="X46" s="36"/>
      <c r="Y46" s="36">
        <f t="shared" ref="Y46:Y50" si="97">$F46-(U46+W46+X46)</f>
        <v>0</v>
      </c>
      <c r="Z46" s="49" t="e">
        <f t="shared" ref="Z46:Z51" si="98">IF($F46="","",((U46+V46+W46+X46)/$F46))</f>
        <v>#DIV/0!</v>
      </c>
      <c r="AA46" s="51" t="e">
        <f t="shared" ref="AA46:AA51" si="99">IF($F46="","",(X46/$F46))</f>
        <v>#DIV/0!</v>
      </c>
      <c r="AB46" s="45"/>
      <c r="AC46" s="36"/>
      <c r="AD46" s="36"/>
      <c r="AE46" s="36"/>
      <c r="AF46" s="36">
        <f t="shared" ref="AF46:AF49" si="100">$F46-(AB46+AD46+AE46)</f>
        <v>0</v>
      </c>
      <c r="AG46" s="37" t="e">
        <f t="shared" ref="AG46:AG51" si="101">IF($F46="","",((AB46+AC46+AD46+AE46)/$F46))</f>
        <v>#DIV/0!</v>
      </c>
      <c r="AH46" s="44" t="e">
        <f t="shared" ref="AH46:AH51" si="102">IF($F46="","",(AE46/$F46))</f>
        <v>#DIV/0!</v>
      </c>
      <c r="AI46" s="45"/>
      <c r="AJ46" s="36"/>
      <c r="AK46" s="36"/>
      <c r="AL46" s="36"/>
      <c r="AM46" s="36">
        <f t="shared" ref="AM46:AM49" si="103">$F46-(AI46+AK46+AL46)</f>
        <v>0</v>
      </c>
      <c r="AN46" s="49" t="e">
        <f t="shared" ref="AN46:AN51" si="104">IF($F46="","",((AI46+AJ46+AK46+AL46)/$F46))</f>
        <v>#DIV/0!</v>
      </c>
      <c r="AO46" s="51" t="e">
        <f t="shared" ref="AO46:AO51" si="105">IF($F46="","",(AL46/$F46))</f>
        <v>#DIV/0!</v>
      </c>
      <c r="AP46" s="45"/>
      <c r="AQ46" s="36"/>
      <c r="AR46" s="36"/>
      <c r="AS46" s="36"/>
      <c r="AT46" s="36">
        <f t="shared" ref="AT46:AT49" si="106">$F46-(AP46+AR46+AS46)</f>
        <v>0</v>
      </c>
      <c r="AU46" s="37" t="e">
        <f t="shared" ref="AU46:AU51" si="107">IF($F46="","",((AP46+AQ46+AR46+AS46)/$F46))</f>
        <v>#DIV/0!</v>
      </c>
      <c r="AV46" s="44" t="e">
        <f t="shared" ref="AV46:AV51" si="108">IF($F46="","",(AS46/$F46))</f>
        <v>#DIV/0!</v>
      </c>
      <c r="AW46" s="45"/>
      <c r="AX46" s="36"/>
      <c r="AY46" s="36"/>
      <c r="AZ46" s="36"/>
      <c r="BA46" s="36">
        <f t="shared" ref="BA46:BA49" si="109">$F46-(AW46+AY46+AZ46)</f>
        <v>0</v>
      </c>
      <c r="BB46" s="49" t="e">
        <f t="shared" ref="BB46:BB51" si="110">IF($F46="","",((AW46+AX46+AY46+AZ46)/$F46))</f>
        <v>#DIV/0!</v>
      </c>
      <c r="BC46" s="51" t="e">
        <f t="shared" ref="BC46:BC51" si="111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0"/>
        <v>0</v>
      </c>
      <c r="G47" s="45"/>
      <c r="H47" s="36"/>
      <c r="I47" s="36"/>
      <c r="J47" s="36"/>
      <c r="K47" s="36">
        <f t="shared" si="91"/>
        <v>0</v>
      </c>
      <c r="L47" s="49" t="e">
        <f t="shared" si="92"/>
        <v>#DIV/0!</v>
      </c>
      <c r="M47" s="50" t="e">
        <f t="shared" si="93"/>
        <v>#DIV/0!</v>
      </c>
      <c r="N47" s="45"/>
      <c r="O47" s="36"/>
      <c r="P47" s="36"/>
      <c r="Q47" s="36"/>
      <c r="R47" s="36">
        <f t="shared" si="94"/>
        <v>0</v>
      </c>
      <c r="S47" s="37" t="e">
        <f t="shared" si="95"/>
        <v>#DIV/0!</v>
      </c>
      <c r="T47" s="44" t="e">
        <f t="shared" si="96"/>
        <v>#DIV/0!</v>
      </c>
      <c r="U47" s="45"/>
      <c r="V47" s="36"/>
      <c r="W47" s="36"/>
      <c r="X47" s="36"/>
      <c r="Y47" s="36">
        <f t="shared" si="97"/>
        <v>0</v>
      </c>
      <c r="Z47" s="49" t="e">
        <f t="shared" si="98"/>
        <v>#DIV/0!</v>
      </c>
      <c r="AA47" s="51" t="e">
        <f t="shared" si="99"/>
        <v>#DIV/0!</v>
      </c>
      <c r="AB47" s="45"/>
      <c r="AC47" s="36"/>
      <c r="AD47" s="36"/>
      <c r="AE47" s="36"/>
      <c r="AF47" s="36">
        <f t="shared" si="100"/>
        <v>0</v>
      </c>
      <c r="AG47" s="37" t="e">
        <f t="shared" si="101"/>
        <v>#DIV/0!</v>
      </c>
      <c r="AH47" s="44" t="e">
        <f t="shared" si="102"/>
        <v>#DIV/0!</v>
      </c>
      <c r="AI47" s="45"/>
      <c r="AJ47" s="36"/>
      <c r="AK47" s="36"/>
      <c r="AL47" s="36"/>
      <c r="AM47" s="36">
        <f t="shared" si="103"/>
        <v>0</v>
      </c>
      <c r="AN47" s="49" t="e">
        <f t="shared" si="104"/>
        <v>#DIV/0!</v>
      </c>
      <c r="AO47" s="51" t="e">
        <f t="shared" si="105"/>
        <v>#DIV/0!</v>
      </c>
      <c r="AP47" s="45"/>
      <c r="AQ47" s="36"/>
      <c r="AR47" s="36"/>
      <c r="AS47" s="36"/>
      <c r="AT47" s="36">
        <f t="shared" si="106"/>
        <v>0</v>
      </c>
      <c r="AU47" s="37" t="e">
        <f t="shared" si="107"/>
        <v>#DIV/0!</v>
      </c>
      <c r="AV47" s="44" t="e">
        <f t="shared" si="108"/>
        <v>#DIV/0!</v>
      </c>
      <c r="AW47" s="45"/>
      <c r="AX47" s="36"/>
      <c r="AY47" s="36"/>
      <c r="AZ47" s="36"/>
      <c r="BA47" s="36">
        <f t="shared" si="109"/>
        <v>0</v>
      </c>
      <c r="BB47" s="49" t="e">
        <f t="shared" si="110"/>
        <v>#DIV/0!</v>
      </c>
      <c r="BC47" s="51" t="e">
        <f t="shared" si="111"/>
        <v>#DIV/0!</v>
      </c>
    </row>
    <row r="48" spans="2:55">
      <c r="B48" s="41" t="s">
        <v>21</v>
      </c>
      <c r="C48" s="35"/>
      <c r="D48" s="35"/>
      <c r="E48" s="35"/>
      <c r="F48" s="42">
        <f t="shared" si="90"/>
        <v>0</v>
      </c>
      <c r="G48" s="45"/>
      <c r="H48" s="36"/>
      <c r="I48" s="36"/>
      <c r="J48" s="36"/>
      <c r="K48" s="36">
        <f t="shared" si="91"/>
        <v>0</v>
      </c>
      <c r="L48" s="47" t="e">
        <f t="shared" si="92"/>
        <v>#DIV/0!</v>
      </c>
      <c r="M48" s="48" t="e">
        <f t="shared" si="93"/>
        <v>#DIV/0!</v>
      </c>
      <c r="N48" s="45"/>
      <c r="O48" s="36"/>
      <c r="P48" s="36"/>
      <c r="Q48" s="36"/>
      <c r="R48" s="36">
        <f t="shared" si="94"/>
        <v>0</v>
      </c>
      <c r="S48" s="37" t="e">
        <f t="shared" si="95"/>
        <v>#DIV/0!</v>
      </c>
      <c r="T48" s="44" t="e">
        <f t="shared" si="96"/>
        <v>#DIV/0!</v>
      </c>
      <c r="U48" s="45"/>
      <c r="V48" s="36"/>
      <c r="W48" s="36"/>
      <c r="X48" s="36"/>
      <c r="Y48" s="36">
        <f t="shared" si="97"/>
        <v>0</v>
      </c>
      <c r="Z48" s="47" t="e">
        <f t="shared" si="98"/>
        <v>#DIV/0!</v>
      </c>
      <c r="AA48" s="48" t="e">
        <f t="shared" si="99"/>
        <v>#DIV/0!</v>
      </c>
      <c r="AB48" s="45"/>
      <c r="AC48" s="36"/>
      <c r="AD48" s="36"/>
      <c r="AE48" s="36"/>
      <c r="AF48" s="36">
        <f t="shared" si="100"/>
        <v>0</v>
      </c>
      <c r="AG48" s="37" t="e">
        <f t="shared" si="101"/>
        <v>#DIV/0!</v>
      </c>
      <c r="AH48" s="44" t="e">
        <f t="shared" si="102"/>
        <v>#DIV/0!</v>
      </c>
      <c r="AI48" s="45"/>
      <c r="AJ48" s="36"/>
      <c r="AK48" s="36"/>
      <c r="AL48" s="36"/>
      <c r="AM48" s="36">
        <f t="shared" si="103"/>
        <v>0</v>
      </c>
      <c r="AN48" s="47" t="e">
        <f t="shared" si="104"/>
        <v>#DIV/0!</v>
      </c>
      <c r="AO48" s="48" t="e">
        <f t="shared" si="105"/>
        <v>#DIV/0!</v>
      </c>
      <c r="AP48" s="45"/>
      <c r="AQ48" s="36"/>
      <c r="AR48" s="36"/>
      <c r="AS48" s="36"/>
      <c r="AT48" s="36">
        <f t="shared" si="106"/>
        <v>0</v>
      </c>
      <c r="AU48" s="37" t="e">
        <f t="shared" si="107"/>
        <v>#DIV/0!</v>
      </c>
      <c r="AV48" s="46" t="e">
        <f t="shared" si="108"/>
        <v>#DIV/0!</v>
      </c>
      <c r="AW48" s="45"/>
      <c r="AX48" s="36"/>
      <c r="AY48" s="36"/>
      <c r="AZ48" s="36"/>
      <c r="BA48" s="36">
        <f t="shared" si="109"/>
        <v>0</v>
      </c>
      <c r="BB48" s="47" t="e">
        <f t="shared" si="110"/>
        <v>#DIV/0!</v>
      </c>
      <c r="BC48" s="48" t="e">
        <f t="shared" si="111"/>
        <v>#DIV/0!</v>
      </c>
    </row>
    <row r="49" spans="2:55">
      <c r="B49" s="41" t="s">
        <v>22</v>
      </c>
      <c r="C49" s="35"/>
      <c r="D49" s="35"/>
      <c r="E49" s="35"/>
      <c r="F49" s="42">
        <f t="shared" si="90"/>
        <v>0</v>
      </c>
      <c r="G49" s="45"/>
      <c r="H49" s="36"/>
      <c r="I49" s="36"/>
      <c r="J49" s="36"/>
      <c r="K49" s="36">
        <f t="shared" si="91"/>
        <v>0</v>
      </c>
      <c r="L49" s="47" t="e">
        <f t="shared" si="92"/>
        <v>#DIV/0!</v>
      </c>
      <c r="M49" s="48" t="e">
        <f t="shared" si="93"/>
        <v>#DIV/0!</v>
      </c>
      <c r="N49" s="45"/>
      <c r="O49" s="36"/>
      <c r="P49" s="36"/>
      <c r="Q49" s="36"/>
      <c r="R49" s="36">
        <f t="shared" si="94"/>
        <v>0</v>
      </c>
      <c r="S49" s="37" t="e">
        <f t="shared" si="95"/>
        <v>#DIV/0!</v>
      </c>
      <c r="T49" s="44" t="e">
        <f t="shared" si="96"/>
        <v>#DIV/0!</v>
      </c>
      <c r="U49" s="45"/>
      <c r="V49" s="36"/>
      <c r="W49" s="36"/>
      <c r="X49" s="36"/>
      <c r="Y49" s="36">
        <f t="shared" si="97"/>
        <v>0</v>
      </c>
      <c r="Z49" s="47" t="e">
        <f t="shared" si="98"/>
        <v>#DIV/0!</v>
      </c>
      <c r="AA49" s="48" t="e">
        <f t="shared" si="99"/>
        <v>#DIV/0!</v>
      </c>
      <c r="AB49" s="45"/>
      <c r="AC49" s="36"/>
      <c r="AD49" s="36"/>
      <c r="AE49" s="36"/>
      <c r="AF49" s="36">
        <f t="shared" si="100"/>
        <v>0</v>
      </c>
      <c r="AG49" s="37" t="e">
        <f t="shared" si="101"/>
        <v>#DIV/0!</v>
      </c>
      <c r="AH49" s="44" t="e">
        <f t="shared" si="102"/>
        <v>#DIV/0!</v>
      </c>
      <c r="AI49" s="45"/>
      <c r="AJ49" s="36"/>
      <c r="AK49" s="36"/>
      <c r="AL49" s="36"/>
      <c r="AM49" s="36">
        <f t="shared" si="103"/>
        <v>0</v>
      </c>
      <c r="AN49" s="47" t="e">
        <f t="shared" si="104"/>
        <v>#DIV/0!</v>
      </c>
      <c r="AO49" s="48" t="e">
        <f t="shared" si="105"/>
        <v>#DIV/0!</v>
      </c>
      <c r="AP49" s="45"/>
      <c r="AQ49" s="36"/>
      <c r="AR49" s="36"/>
      <c r="AS49" s="36"/>
      <c r="AT49" s="36">
        <f t="shared" si="106"/>
        <v>0</v>
      </c>
      <c r="AU49" s="37" t="e">
        <f t="shared" si="107"/>
        <v>#DIV/0!</v>
      </c>
      <c r="AV49" s="46" t="e">
        <f t="shared" si="108"/>
        <v>#DIV/0!</v>
      </c>
      <c r="AW49" s="45"/>
      <c r="AX49" s="36"/>
      <c r="AY49" s="36"/>
      <c r="AZ49" s="36"/>
      <c r="BA49" s="36">
        <f t="shared" si="109"/>
        <v>0</v>
      </c>
      <c r="BB49" s="47" t="e">
        <f t="shared" si="110"/>
        <v>#DIV/0!</v>
      </c>
      <c r="BC49" s="48" t="e">
        <f t="shared" si="111"/>
        <v>#DIV/0!</v>
      </c>
    </row>
    <row r="50" spans="2:55">
      <c r="B50" s="41" t="s">
        <v>23</v>
      </c>
      <c r="C50" s="35"/>
      <c r="D50" s="35"/>
      <c r="E50" s="35"/>
      <c r="F50" s="42">
        <f t="shared" si="90"/>
        <v>0</v>
      </c>
      <c r="G50" s="45"/>
      <c r="H50" s="36"/>
      <c r="I50" s="36"/>
      <c r="J50" s="36"/>
      <c r="K50" s="36">
        <f t="shared" si="91"/>
        <v>0</v>
      </c>
      <c r="L50" s="53" t="e">
        <f t="shared" si="92"/>
        <v>#DIV/0!</v>
      </c>
      <c r="M50" s="54" t="e">
        <f t="shared" si="93"/>
        <v>#DIV/0!</v>
      </c>
      <c r="N50" s="45"/>
      <c r="O50" s="36"/>
      <c r="P50" s="36"/>
      <c r="Q50" s="36"/>
      <c r="R50" s="36">
        <f t="shared" si="94"/>
        <v>0</v>
      </c>
      <c r="S50" s="37" t="e">
        <f t="shared" si="95"/>
        <v>#DIV/0!</v>
      </c>
      <c r="T50" s="44" t="e">
        <f t="shared" si="96"/>
        <v>#DIV/0!</v>
      </c>
      <c r="U50" s="45"/>
      <c r="V50" s="36"/>
      <c r="W50" s="36"/>
      <c r="X50" s="36"/>
      <c r="Y50" s="36">
        <f t="shared" si="97"/>
        <v>0</v>
      </c>
      <c r="Z50" s="53" t="e">
        <f t="shared" si="98"/>
        <v>#DIV/0!</v>
      </c>
      <c r="AA50" s="54" t="e">
        <f t="shared" si="99"/>
        <v>#DIV/0!</v>
      </c>
      <c r="AB50" s="45"/>
      <c r="AC50" s="36"/>
      <c r="AD50" s="36"/>
      <c r="AE50" s="36"/>
      <c r="AF50" s="36"/>
      <c r="AG50" s="37" t="e">
        <f t="shared" si="101"/>
        <v>#DIV/0!</v>
      </c>
      <c r="AH50" s="44" t="e">
        <f t="shared" si="102"/>
        <v>#DIV/0!</v>
      </c>
      <c r="AI50" s="45"/>
      <c r="AJ50" s="36"/>
      <c r="AK50" s="36"/>
      <c r="AL50" s="36"/>
      <c r="AM50" s="40"/>
      <c r="AN50" s="53" t="e">
        <f t="shared" si="104"/>
        <v>#DIV/0!</v>
      </c>
      <c r="AO50" s="54" t="e">
        <f t="shared" si="105"/>
        <v>#DIV/0!</v>
      </c>
      <c r="AP50" s="45"/>
      <c r="AQ50" s="36"/>
      <c r="AR50" s="36"/>
      <c r="AS50" s="36"/>
      <c r="AT50" s="36"/>
      <c r="AU50" s="37" t="e">
        <f t="shared" si="107"/>
        <v>#DIV/0!</v>
      </c>
      <c r="AV50" s="46" t="e">
        <f t="shared" si="108"/>
        <v>#DIV/0!</v>
      </c>
      <c r="AW50" s="45"/>
      <c r="AX50" s="36"/>
      <c r="AY50" s="36"/>
      <c r="AZ50" s="36"/>
      <c r="BA50" s="40"/>
      <c r="BB50" s="53" t="e">
        <f t="shared" si="110"/>
        <v>#DIV/0!</v>
      </c>
      <c r="BC50" s="54" t="e">
        <f t="shared" si="111"/>
        <v>#DIV/0!</v>
      </c>
    </row>
    <row r="51" spans="2:55">
      <c r="B51" s="55" t="s">
        <v>24</v>
      </c>
      <c r="C51" s="59"/>
      <c r="F51" s="60">
        <f t="shared" si="90"/>
        <v>0</v>
      </c>
      <c r="G51" s="45"/>
      <c r="H51" s="36"/>
      <c r="I51" s="36"/>
      <c r="J51" s="36"/>
      <c r="K51" s="39">
        <f t="shared" si="91"/>
        <v>0</v>
      </c>
      <c r="L51" s="49" t="e">
        <f t="shared" si="92"/>
        <v>#DIV/0!</v>
      </c>
      <c r="M51" s="50" t="e">
        <f t="shared" si="93"/>
        <v>#DIV/0!</v>
      </c>
      <c r="N51" s="45"/>
      <c r="O51" s="36"/>
      <c r="P51" s="36"/>
      <c r="Q51" s="36"/>
      <c r="R51" s="36">
        <f t="shared" si="94"/>
        <v>0</v>
      </c>
      <c r="S51" s="61" t="e">
        <f t="shared" si="95"/>
        <v>#DIV/0!</v>
      </c>
      <c r="T51" s="50" t="e">
        <f t="shared" si="96"/>
        <v>#DIV/0!</v>
      </c>
      <c r="U51" s="45"/>
      <c r="V51" s="36"/>
      <c r="W51" s="36"/>
      <c r="X51" s="36"/>
      <c r="Z51" s="49" t="e">
        <f t="shared" si="98"/>
        <v>#DIV/0!</v>
      </c>
      <c r="AA51" s="62" t="e">
        <f t="shared" si="99"/>
        <v>#DIV/0!</v>
      </c>
      <c r="AB51" s="45"/>
      <c r="AC51" s="36"/>
      <c r="AD51" s="36"/>
      <c r="AE51" s="36"/>
      <c r="AG51" s="61" t="e">
        <f t="shared" si="101"/>
        <v>#DIV/0!</v>
      </c>
      <c r="AH51" s="50" t="e">
        <f t="shared" si="102"/>
        <v>#DIV/0!</v>
      </c>
      <c r="AI51" s="45"/>
      <c r="AJ51" s="36"/>
      <c r="AK51" s="36"/>
      <c r="AL51" s="36"/>
      <c r="AN51" s="49" t="e">
        <f t="shared" si="104"/>
        <v>#DIV/0!</v>
      </c>
      <c r="AO51" s="62" t="e">
        <f t="shared" si="105"/>
        <v>#DIV/0!</v>
      </c>
      <c r="AP51" s="45"/>
      <c r="AQ51" s="36"/>
      <c r="AR51" s="36"/>
      <c r="AS51" s="36"/>
      <c r="AU51" s="61" t="e">
        <f t="shared" si="107"/>
        <v>#DIV/0!</v>
      </c>
      <c r="AV51" s="62" t="e">
        <f t="shared" si="108"/>
        <v>#DIV/0!</v>
      </c>
      <c r="AW51" s="45"/>
      <c r="AX51" s="36"/>
      <c r="AY51" s="36"/>
      <c r="AZ51" s="36"/>
      <c r="BB51" s="49" t="e">
        <f t="shared" si="110"/>
        <v>#DIV/0!</v>
      </c>
      <c r="BC51" s="62" t="e">
        <f t="shared" si="111"/>
        <v>#DIV/0!</v>
      </c>
    </row>
    <row r="52" spans="2:55">
      <c r="B52" s="55" t="s">
        <v>25</v>
      </c>
      <c r="C52" s="56"/>
      <c r="F52" s="60">
        <f t="shared" si="90"/>
        <v>0</v>
      </c>
      <c r="G52" s="55"/>
      <c r="H52" s="55"/>
      <c r="I52" s="55"/>
      <c r="J52" s="55"/>
      <c r="K52" s="39">
        <f t="shared" si="91"/>
        <v>0</v>
      </c>
      <c r="L52" s="49" t="e">
        <f t="shared" si="92"/>
        <v>#DIV/0!</v>
      </c>
      <c r="M52" s="50" t="e">
        <f t="shared" si="93"/>
        <v>#DIV/0!</v>
      </c>
      <c r="N52" s="55"/>
      <c r="O52" s="55"/>
      <c r="P52" s="55"/>
      <c r="Q52" s="55"/>
      <c r="U52" s="55"/>
      <c r="V52" s="55"/>
      <c r="W52" s="55"/>
      <c r="X52" s="55"/>
      <c r="AB52" s="55"/>
      <c r="AC52" s="55"/>
      <c r="AD52" s="55"/>
      <c r="AE52" s="55"/>
      <c r="AI52" s="55"/>
      <c r="AJ52" s="55"/>
      <c r="AK52" s="55"/>
      <c r="AL52" s="55"/>
      <c r="AP52" s="55"/>
      <c r="AQ52" s="55"/>
      <c r="AR52" s="55"/>
      <c r="AS52" s="55"/>
      <c r="AW52" s="55"/>
      <c r="AX52" s="55"/>
      <c r="AY52" s="55"/>
      <c r="AZ52" s="55"/>
    </row>
    <row r="53" spans="2:55">
      <c r="B53" s="55" t="s">
        <v>26</v>
      </c>
      <c r="C53" s="56"/>
      <c r="F53" s="60">
        <f t="shared" si="90"/>
        <v>0</v>
      </c>
      <c r="G53" s="55"/>
      <c r="H53" s="55"/>
      <c r="I53" s="55"/>
      <c r="J53" s="55"/>
      <c r="N53" s="55"/>
      <c r="O53" s="55"/>
      <c r="P53" s="55"/>
      <c r="Q53" s="55"/>
      <c r="U53" s="55"/>
      <c r="V53" s="55"/>
      <c r="W53" s="55"/>
      <c r="X53" s="55"/>
      <c r="AB53" s="55"/>
      <c r="AC53" s="55"/>
      <c r="AD53" s="55"/>
      <c r="AE53" s="55"/>
      <c r="AI53" s="55"/>
      <c r="AJ53" s="55"/>
      <c r="AK53" s="55"/>
      <c r="AL53" s="55"/>
      <c r="AP53" s="55"/>
      <c r="AQ53" s="55"/>
      <c r="AR53" s="55"/>
      <c r="AS53" s="55"/>
      <c r="AW53" s="55"/>
      <c r="AX53" s="55"/>
      <c r="AY53" s="55"/>
      <c r="AZ53" s="55"/>
    </row>
    <row r="54" spans="2:55">
      <c r="B54" s="55"/>
      <c r="G54" s="55"/>
      <c r="H54" s="55"/>
      <c r="I54" s="55"/>
      <c r="J54" s="55"/>
      <c r="N54" s="55"/>
      <c r="O54" s="55"/>
      <c r="P54" s="55"/>
      <c r="Q54" s="55"/>
      <c r="U54" s="55"/>
      <c r="V54" s="55"/>
      <c r="W54" s="55"/>
      <c r="X54" s="55"/>
      <c r="AB54" s="55"/>
      <c r="AC54" s="55"/>
      <c r="AD54" s="55"/>
      <c r="AE54" s="55"/>
      <c r="AI54" s="55"/>
      <c r="AJ54" s="55"/>
      <c r="AK54" s="55"/>
      <c r="AL54" s="55"/>
      <c r="AP54" s="55"/>
      <c r="AQ54" s="55"/>
      <c r="AR54" s="55"/>
      <c r="AS54" s="55"/>
      <c r="AW54" s="55"/>
      <c r="AX54" s="55"/>
      <c r="AY54" s="55"/>
      <c r="AZ54" s="55"/>
    </row>
    <row r="56" spans="2:55">
      <c r="B56" s="25" t="str">
        <f>"Graduate MASTER Retention - "&amp;$A$1</f>
        <v>Graduate MASTER Retention - Biological Sciences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2">C59-D59-E59</f>
        <v>0</v>
      </c>
      <c r="G59" s="45"/>
      <c r="H59" s="36"/>
      <c r="I59" s="36"/>
      <c r="J59" s="36"/>
      <c r="K59" s="36">
        <f t="shared" ref="K59:K64" si="113">$F59-(G59+I59+J59)</f>
        <v>0</v>
      </c>
      <c r="L59" s="49" t="e">
        <f t="shared" ref="L59:L65" si="114">IF($F59="","",((G59+H59+I59+J59)/$F59))</f>
        <v>#DIV/0!</v>
      </c>
      <c r="M59" s="50" t="e">
        <f t="shared" ref="M59:M65" si="115">IF($F59="","",(J59/$F59))</f>
        <v>#DIV/0!</v>
      </c>
      <c r="N59" s="45"/>
      <c r="O59" s="36"/>
      <c r="P59" s="36"/>
      <c r="Q59" s="36"/>
      <c r="R59" s="36">
        <f t="shared" ref="R59:R64" si="116">$F59-(N59+P59+Q59)</f>
        <v>0</v>
      </c>
      <c r="S59" s="37" t="e">
        <f t="shared" ref="S59:S64" si="117">IF($F59="","",((N59+O59+P59+Q59)/$F59))</f>
        <v>#DIV/0!</v>
      </c>
      <c r="T59" s="44" t="e">
        <f t="shared" ref="T59:T64" si="118">IF($F59="","",(Q59/$F59))</f>
        <v>#DIV/0!</v>
      </c>
      <c r="U59" s="45"/>
      <c r="V59" s="36"/>
      <c r="W59" s="36"/>
      <c r="X59" s="36"/>
      <c r="Y59" s="36">
        <f t="shared" ref="Y59:Y63" si="119">$F59-(U59+W59+X59)</f>
        <v>0</v>
      </c>
      <c r="Z59" s="49" t="e">
        <f t="shared" ref="Z59:Z64" si="120">IF($F59="","",((U59+V59+W59+X59)/$F59))</f>
        <v>#DIV/0!</v>
      </c>
      <c r="AA59" s="51" t="e">
        <f t="shared" ref="AA59:AA64" si="121">IF($F59="","",(X59/$F59))</f>
        <v>#DIV/0!</v>
      </c>
      <c r="AB59" s="45"/>
      <c r="AC59" s="36"/>
      <c r="AD59" s="36"/>
      <c r="AE59" s="36"/>
      <c r="AF59" s="36">
        <f t="shared" ref="AF59:AF62" si="122">$F59-(AB59+AD59+AE59)</f>
        <v>0</v>
      </c>
      <c r="AG59" s="37" t="e">
        <f t="shared" ref="AG59:AG64" si="123">IF($F59="","",((AB59+AC59+AD59+AE59)/$F59))</f>
        <v>#DIV/0!</v>
      </c>
      <c r="AH59" s="44" t="e">
        <f t="shared" ref="AH59:AH64" si="124">IF($F59="","",(AE59/$F59))</f>
        <v>#DIV/0!</v>
      </c>
      <c r="AI59" s="45"/>
      <c r="AJ59" s="36"/>
      <c r="AK59" s="36"/>
      <c r="AL59" s="36"/>
      <c r="AM59" s="36">
        <f t="shared" ref="AM59:AM62" si="125">$F59-(AI59+AK59+AL59)</f>
        <v>0</v>
      </c>
      <c r="AN59" s="49" t="e">
        <f t="shared" ref="AN59:AN64" si="126">IF($F59="","",((AI59+AJ59+AK59+AL59)/$F59))</f>
        <v>#DIV/0!</v>
      </c>
      <c r="AO59" s="51" t="e">
        <f t="shared" ref="AO59:AO64" si="127">IF($F59="","",(AL59/$F59))</f>
        <v>#DIV/0!</v>
      </c>
      <c r="AP59" s="45"/>
      <c r="AQ59" s="36"/>
      <c r="AR59" s="36"/>
      <c r="AS59" s="36"/>
      <c r="AT59" s="36">
        <f>$F59-(AP59+AR59+AS59)</f>
        <v>0</v>
      </c>
      <c r="AU59" s="37" t="e">
        <f t="shared" ref="AU59:AU64" si="128">IF($F59="","",((AP59+AQ59+AR59+AS59)/$F59))</f>
        <v>#DIV/0!</v>
      </c>
      <c r="AV59" s="44" t="e">
        <f t="shared" ref="AV59:AV64" si="129">IF($F59="","",(AS59/$F59))</f>
        <v>#DIV/0!</v>
      </c>
      <c r="AW59" s="45"/>
      <c r="AX59" s="36"/>
      <c r="AY59" s="36"/>
      <c r="AZ59" s="36"/>
      <c r="BA59" s="36">
        <f t="shared" ref="BA59:BA62" si="130">$F59-(AW59+AY59+AZ59)</f>
        <v>0</v>
      </c>
      <c r="BB59" s="49" t="e">
        <f t="shared" ref="BB59:BB64" si="131">IF($F59="","",((AW59+AX59+AY59+AZ59)/$F59))</f>
        <v>#DIV/0!</v>
      </c>
      <c r="BC59" s="51" t="e">
        <f t="shared" ref="BC59:BC64" si="132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2"/>
        <v>0</v>
      </c>
      <c r="G60" s="45"/>
      <c r="H60" s="36"/>
      <c r="I60" s="36"/>
      <c r="J60" s="36"/>
      <c r="K60" s="36">
        <f t="shared" si="113"/>
        <v>0</v>
      </c>
      <c r="L60" s="49" t="e">
        <f t="shared" si="114"/>
        <v>#DIV/0!</v>
      </c>
      <c r="M60" s="50" t="e">
        <f t="shared" si="115"/>
        <v>#DIV/0!</v>
      </c>
      <c r="N60" s="45"/>
      <c r="O60" s="36"/>
      <c r="P60" s="36"/>
      <c r="Q60" s="36"/>
      <c r="R60" s="36">
        <f t="shared" si="116"/>
        <v>0</v>
      </c>
      <c r="S60" s="37" t="e">
        <f t="shared" si="117"/>
        <v>#DIV/0!</v>
      </c>
      <c r="T60" s="44" t="e">
        <f t="shared" si="118"/>
        <v>#DIV/0!</v>
      </c>
      <c r="U60" s="45"/>
      <c r="V60" s="36"/>
      <c r="W60" s="36"/>
      <c r="X60" s="36"/>
      <c r="Y60" s="36">
        <f t="shared" si="119"/>
        <v>0</v>
      </c>
      <c r="Z60" s="49" t="e">
        <f t="shared" si="120"/>
        <v>#DIV/0!</v>
      </c>
      <c r="AA60" s="51" t="e">
        <f t="shared" si="121"/>
        <v>#DIV/0!</v>
      </c>
      <c r="AB60" s="45"/>
      <c r="AC60" s="36"/>
      <c r="AD60" s="36"/>
      <c r="AE60" s="36"/>
      <c r="AF60" s="36">
        <f t="shared" si="122"/>
        <v>0</v>
      </c>
      <c r="AG60" s="37" t="e">
        <f t="shared" si="123"/>
        <v>#DIV/0!</v>
      </c>
      <c r="AH60" s="44" t="e">
        <f t="shared" si="124"/>
        <v>#DIV/0!</v>
      </c>
      <c r="AI60" s="45"/>
      <c r="AJ60" s="36"/>
      <c r="AK60" s="36"/>
      <c r="AL60" s="36"/>
      <c r="AM60" s="36">
        <f t="shared" si="125"/>
        <v>0</v>
      </c>
      <c r="AN60" s="49" t="e">
        <f t="shared" si="126"/>
        <v>#DIV/0!</v>
      </c>
      <c r="AO60" s="51" t="e">
        <f t="shared" si="127"/>
        <v>#DIV/0!</v>
      </c>
      <c r="AP60" s="45"/>
      <c r="AQ60" s="36"/>
      <c r="AR60" s="36"/>
      <c r="AS60" s="36"/>
      <c r="AT60" s="36">
        <f>$F60-(AP60+AR60+AS60)</f>
        <v>0</v>
      </c>
      <c r="AU60" s="37" t="e">
        <f t="shared" si="128"/>
        <v>#DIV/0!</v>
      </c>
      <c r="AV60" s="44" t="e">
        <f t="shared" si="129"/>
        <v>#DIV/0!</v>
      </c>
      <c r="AW60" s="45"/>
      <c r="AX60" s="36"/>
      <c r="AY60" s="36"/>
      <c r="AZ60" s="36"/>
      <c r="BA60" s="36">
        <f t="shared" si="130"/>
        <v>0</v>
      </c>
      <c r="BB60" s="49" t="e">
        <f t="shared" si="131"/>
        <v>#DIV/0!</v>
      </c>
      <c r="BC60" s="51" t="e">
        <f t="shared" si="132"/>
        <v>#DIV/0!</v>
      </c>
    </row>
    <row r="61" spans="2:55">
      <c r="B61" s="41" t="s">
        <v>21</v>
      </c>
      <c r="C61" s="35"/>
      <c r="D61" s="35"/>
      <c r="E61" s="35"/>
      <c r="F61" s="42">
        <f t="shared" si="112"/>
        <v>0</v>
      </c>
      <c r="G61" s="45"/>
      <c r="H61" s="36"/>
      <c r="I61" s="36"/>
      <c r="J61" s="36"/>
      <c r="K61" s="36">
        <f t="shared" si="113"/>
        <v>0</v>
      </c>
      <c r="L61" s="47" t="e">
        <f t="shared" si="114"/>
        <v>#DIV/0!</v>
      </c>
      <c r="M61" s="48" t="e">
        <f t="shared" si="115"/>
        <v>#DIV/0!</v>
      </c>
      <c r="N61" s="45"/>
      <c r="O61" s="36"/>
      <c r="P61" s="36"/>
      <c r="Q61" s="36"/>
      <c r="R61" s="36">
        <f t="shared" si="116"/>
        <v>0</v>
      </c>
      <c r="S61" s="37" t="e">
        <f t="shared" si="117"/>
        <v>#DIV/0!</v>
      </c>
      <c r="T61" s="44" t="e">
        <f t="shared" si="118"/>
        <v>#DIV/0!</v>
      </c>
      <c r="U61" s="45"/>
      <c r="V61" s="36"/>
      <c r="W61" s="36"/>
      <c r="X61" s="36"/>
      <c r="Y61" s="36">
        <f t="shared" si="119"/>
        <v>0</v>
      </c>
      <c r="Z61" s="47" t="e">
        <f t="shared" si="120"/>
        <v>#DIV/0!</v>
      </c>
      <c r="AA61" s="48" t="e">
        <f t="shared" si="121"/>
        <v>#DIV/0!</v>
      </c>
      <c r="AB61" s="45"/>
      <c r="AC61" s="36"/>
      <c r="AD61" s="36"/>
      <c r="AE61" s="36"/>
      <c r="AF61" s="36">
        <f t="shared" si="122"/>
        <v>0</v>
      </c>
      <c r="AG61" s="37" t="e">
        <f t="shared" si="123"/>
        <v>#DIV/0!</v>
      </c>
      <c r="AH61" s="44" t="e">
        <f t="shared" si="124"/>
        <v>#DIV/0!</v>
      </c>
      <c r="AI61" s="45"/>
      <c r="AJ61" s="36"/>
      <c r="AK61" s="36"/>
      <c r="AL61" s="36"/>
      <c r="AM61" s="36">
        <f t="shared" si="125"/>
        <v>0</v>
      </c>
      <c r="AN61" s="47" t="e">
        <f t="shared" si="126"/>
        <v>#DIV/0!</v>
      </c>
      <c r="AO61" s="48" t="e">
        <f t="shared" si="127"/>
        <v>#DIV/0!</v>
      </c>
      <c r="AP61" s="45"/>
      <c r="AQ61" s="36"/>
      <c r="AR61" s="36"/>
      <c r="AS61" s="36"/>
      <c r="AT61" s="36">
        <f t="shared" ref="AT61:AT62" si="133">$F61-(AP61+AR61+AS61)</f>
        <v>0</v>
      </c>
      <c r="AU61" s="37" t="e">
        <f t="shared" si="128"/>
        <v>#DIV/0!</v>
      </c>
      <c r="AV61" s="46" t="e">
        <f t="shared" si="129"/>
        <v>#DIV/0!</v>
      </c>
      <c r="AW61" s="45"/>
      <c r="AX61" s="36"/>
      <c r="AY61" s="36"/>
      <c r="AZ61" s="36"/>
      <c r="BA61" s="36">
        <f t="shared" si="130"/>
        <v>0</v>
      </c>
      <c r="BB61" s="47" t="e">
        <f t="shared" si="131"/>
        <v>#DIV/0!</v>
      </c>
      <c r="BC61" s="48" t="e">
        <f t="shared" si="132"/>
        <v>#DIV/0!</v>
      </c>
    </row>
    <row r="62" spans="2:55">
      <c r="B62" s="41" t="s">
        <v>22</v>
      </c>
      <c r="C62" s="35"/>
      <c r="D62" s="35"/>
      <c r="E62" s="35"/>
      <c r="F62" s="42">
        <f t="shared" si="112"/>
        <v>0</v>
      </c>
      <c r="G62" s="45"/>
      <c r="H62" s="36"/>
      <c r="I62" s="36"/>
      <c r="J62" s="36"/>
      <c r="K62" s="36">
        <f t="shared" si="113"/>
        <v>0</v>
      </c>
      <c r="L62" s="47" t="e">
        <f t="shared" si="114"/>
        <v>#DIV/0!</v>
      </c>
      <c r="M62" s="48" t="e">
        <f t="shared" si="115"/>
        <v>#DIV/0!</v>
      </c>
      <c r="N62" s="45"/>
      <c r="O62" s="36"/>
      <c r="P62" s="36"/>
      <c r="Q62" s="36"/>
      <c r="R62" s="36">
        <f t="shared" si="116"/>
        <v>0</v>
      </c>
      <c r="S62" s="37" t="e">
        <f t="shared" si="117"/>
        <v>#DIV/0!</v>
      </c>
      <c r="T62" s="44" t="e">
        <f t="shared" si="118"/>
        <v>#DIV/0!</v>
      </c>
      <c r="U62" s="45"/>
      <c r="V62" s="36"/>
      <c r="W62" s="36"/>
      <c r="X62" s="36"/>
      <c r="Y62" s="36">
        <f t="shared" si="119"/>
        <v>0</v>
      </c>
      <c r="Z62" s="47" t="e">
        <f t="shared" si="120"/>
        <v>#DIV/0!</v>
      </c>
      <c r="AA62" s="48" t="e">
        <f t="shared" si="121"/>
        <v>#DIV/0!</v>
      </c>
      <c r="AB62" s="45"/>
      <c r="AC62" s="36"/>
      <c r="AD62" s="36"/>
      <c r="AE62" s="36"/>
      <c r="AF62" s="36">
        <f t="shared" si="122"/>
        <v>0</v>
      </c>
      <c r="AG62" s="37" t="e">
        <f t="shared" si="123"/>
        <v>#DIV/0!</v>
      </c>
      <c r="AH62" s="44" t="e">
        <f t="shared" si="124"/>
        <v>#DIV/0!</v>
      </c>
      <c r="AI62" s="45"/>
      <c r="AJ62" s="36"/>
      <c r="AK62" s="36"/>
      <c r="AL62" s="36"/>
      <c r="AM62" s="36">
        <f t="shared" si="125"/>
        <v>0</v>
      </c>
      <c r="AN62" s="47" t="e">
        <f t="shared" si="126"/>
        <v>#DIV/0!</v>
      </c>
      <c r="AO62" s="48" t="e">
        <f t="shared" si="127"/>
        <v>#DIV/0!</v>
      </c>
      <c r="AP62" s="45"/>
      <c r="AQ62" s="36"/>
      <c r="AR62" s="36"/>
      <c r="AS62" s="36"/>
      <c r="AT62" s="36">
        <f t="shared" si="133"/>
        <v>0</v>
      </c>
      <c r="AU62" s="37" t="e">
        <f t="shared" si="128"/>
        <v>#DIV/0!</v>
      </c>
      <c r="AV62" s="46" t="e">
        <f t="shared" si="129"/>
        <v>#DIV/0!</v>
      </c>
      <c r="AW62" s="45"/>
      <c r="AX62" s="36"/>
      <c r="AY62" s="36"/>
      <c r="AZ62" s="36"/>
      <c r="BA62" s="36">
        <f t="shared" si="130"/>
        <v>0</v>
      </c>
      <c r="BB62" s="47" t="e">
        <f t="shared" si="131"/>
        <v>#DIV/0!</v>
      </c>
      <c r="BC62" s="48" t="e">
        <f t="shared" si="132"/>
        <v>#DIV/0!</v>
      </c>
    </row>
    <row r="63" spans="2:55">
      <c r="B63" s="41" t="s">
        <v>23</v>
      </c>
      <c r="C63" s="35"/>
      <c r="D63" s="35"/>
      <c r="E63" s="35"/>
      <c r="F63" s="42">
        <f t="shared" si="112"/>
        <v>0</v>
      </c>
      <c r="G63" s="45"/>
      <c r="H63" s="36"/>
      <c r="I63" s="36"/>
      <c r="J63" s="36"/>
      <c r="K63" s="36">
        <f t="shared" si="113"/>
        <v>0</v>
      </c>
      <c r="L63" s="53" t="e">
        <f t="shared" si="114"/>
        <v>#DIV/0!</v>
      </c>
      <c r="M63" s="54" t="e">
        <f t="shared" si="115"/>
        <v>#DIV/0!</v>
      </c>
      <c r="N63" s="45"/>
      <c r="O63" s="36"/>
      <c r="P63" s="36"/>
      <c r="Q63" s="36"/>
      <c r="R63" s="36">
        <f t="shared" si="116"/>
        <v>0</v>
      </c>
      <c r="S63" s="37" t="e">
        <f t="shared" si="117"/>
        <v>#DIV/0!</v>
      </c>
      <c r="T63" s="44" t="e">
        <f t="shared" si="118"/>
        <v>#DIV/0!</v>
      </c>
      <c r="U63" s="45"/>
      <c r="V63" s="36"/>
      <c r="W63" s="36"/>
      <c r="X63" s="36"/>
      <c r="Y63" s="36">
        <f t="shared" si="119"/>
        <v>0</v>
      </c>
      <c r="Z63" s="53" t="e">
        <f t="shared" si="120"/>
        <v>#DIV/0!</v>
      </c>
      <c r="AA63" s="54" t="e">
        <f t="shared" si="121"/>
        <v>#DIV/0!</v>
      </c>
      <c r="AB63" s="45"/>
      <c r="AC63" s="36"/>
      <c r="AD63" s="36"/>
      <c r="AE63" s="36"/>
      <c r="AF63" s="36"/>
      <c r="AG63" s="37" t="e">
        <f t="shared" si="123"/>
        <v>#DIV/0!</v>
      </c>
      <c r="AH63" s="44" t="e">
        <f t="shared" si="124"/>
        <v>#DIV/0!</v>
      </c>
      <c r="AI63" s="45"/>
      <c r="AJ63" s="36"/>
      <c r="AK63" s="36"/>
      <c r="AL63" s="36"/>
      <c r="AM63" s="40"/>
      <c r="AN63" s="53" t="e">
        <f t="shared" si="126"/>
        <v>#DIV/0!</v>
      </c>
      <c r="AO63" s="54" t="e">
        <f t="shared" si="127"/>
        <v>#DIV/0!</v>
      </c>
      <c r="AP63" s="45"/>
      <c r="AQ63" s="36"/>
      <c r="AR63" s="36"/>
      <c r="AS63" s="36"/>
      <c r="AT63" s="36"/>
      <c r="AU63" s="37" t="e">
        <f t="shared" si="128"/>
        <v>#DIV/0!</v>
      </c>
      <c r="AV63" s="46" t="e">
        <f t="shared" si="129"/>
        <v>#DIV/0!</v>
      </c>
      <c r="AW63" s="45"/>
      <c r="AX63" s="36"/>
      <c r="AY63" s="36"/>
      <c r="AZ63" s="36"/>
      <c r="BA63" s="40"/>
      <c r="BB63" s="53" t="e">
        <f t="shared" si="131"/>
        <v>#DIV/0!</v>
      </c>
      <c r="BC63" s="54" t="e">
        <f t="shared" si="132"/>
        <v>#DIV/0!</v>
      </c>
    </row>
    <row r="64" spans="2:55">
      <c r="B64" s="55" t="s">
        <v>24</v>
      </c>
      <c r="C64" s="59"/>
      <c r="F64" s="60">
        <f t="shared" si="112"/>
        <v>0</v>
      </c>
      <c r="G64" s="45"/>
      <c r="H64" s="36"/>
      <c r="I64" s="36"/>
      <c r="J64" s="36"/>
      <c r="K64" s="39">
        <f t="shared" si="113"/>
        <v>0</v>
      </c>
      <c r="L64" s="49" t="e">
        <f t="shared" si="114"/>
        <v>#DIV/0!</v>
      </c>
      <c r="M64" s="50" t="e">
        <f t="shared" si="115"/>
        <v>#DIV/0!</v>
      </c>
      <c r="N64" s="45"/>
      <c r="O64" s="36"/>
      <c r="P64" s="36"/>
      <c r="Q64" s="36"/>
      <c r="R64" s="36">
        <f t="shared" si="116"/>
        <v>0</v>
      </c>
      <c r="S64" s="61" t="e">
        <f t="shared" si="117"/>
        <v>#DIV/0!</v>
      </c>
      <c r="T64" s="50" t="e">
        <f t="shared" si="118"/>
        <v>#DIV/0!</v>
      </c>
      <c r="U64" s="45"/>
      <c r="V64" s="36"/>
      <c r="W64" s="36"/>
      <c r="X64" s="36"/>
      <c r="Z64" s="49" t="e">
        <f t="shared" si="120"/>
        <v>#DIV/0!</v>
      </c>
      <c r="AA64" s="62" t="e">
        <f t="shared" si="121"/>
        <v>#DIV/0!</v>
      </c>
      <c r="AB64" s="45"/>
      <c r="AC64" s="36"/>
      <c r="AD64" s="36"/>
      <c r="AE64" s="36"/>
      <c r="AG64" s="61" t="e">
        <f t="shared" si="123"/>
        <v>#DIV/0!</v>
      </c>
      <c r="AH64" s="50" t="e">
        <f t="shared" si="124"/>
        <v>#DIV/0!</v>
      </c>
      <c r="AI64" s="45"/>
      <c r="AJ64" s="36"/>
      <c r="AK64" s="36"/>
      <c r="AL64" s="36"/>
      <c r="AN64" s="49" t="e">
        <f t="shared" si="126"/>
        <v>#DIV/0!</v>
      </c>
      <c r="AO64" s="62" t="e">
        <f t="shared" si="127"/>
        <v>#DIV/0!</v>
      </c>
      <c r="AP64" s="45"/>
      <c r="AQ64" s="36"/>
      <c r="AR64" s="36"/>
      <c r="AS64" s="36"/>
      <c r="AU64" s="61" t="e">
        <f t="shared" si="128"/>
        <v>#DIV/0!</v>
      </c>
      <c r="AV64" s="62" t="e">
        <f t="shared" si="129"/>
        <v>#DIV/0!</v>
      </c>
      <c r="AW64" s="45"/>
      <c r="AX64" s="36"/>
      <c r="AY64" s="36"/>
      <c r="AZ64" s="36"/>
      <c r="BB64" s="49" t="e">
        <f t="shared" si="131"/>
        <v>#DIV/0!</v>
      </c>
      <c r="BC64" s="62" t="e">
        <f t="shared" si="132"/>
        <v>#DIV/0!</v>
      </c>
    </row>
    <row r="65" spans="2:52">
      <c r="B65" s="55" t="s">
        <v>25</v>
      </c>
      <c r="C65" s="56"/>
      <c r="F65" s="60">
        <f t="shared" si="112"/>
        <v>0</v>
      </c>
      <c r="G65" s="55"/>
      <c r="H65" s="55"/>
      <c r="I65" s="55"/>
      <c r="J65" s="55"/>
      <c r="K65" s="39">
        <f>$F65-(G65+I65+J65)</f>
        <v>0</v>
      </c>
      <c r="L65" s="49" t="e">
        <f t="shared" si="114"/>
        <v>#DIV/0!</v>
      </c>
      <c r="M65" s="50" t="e">
        <f t="shared" si="115"/>
        <v>#DIV/0!</v>
      </c>
      <c r="N65" s="55"/>
      <c r="O65" s="55"/>
      <c r="P65" s="55"/>
      <c r="Q65" s="55"/>
      <c r="U65" s="55"/>
      <c r="V65" s="55"/>
      <c r="W65" s="55"/>
      <c r="X65" s="55"/>
      <c r="AB65" s="55"/>
      <c r="AC65" s="55"/>
      <c r="AD65" s="55"/>
      <c r="AE65" s="55"/>
      <c r="AI65" s="55"/>
      <c r="AJ65" s="55"/>
      <c r="AK65" s="55"/>
      <c r="AL65" s="55"/>
      <c r="AP65" s="55"/>
      <c r="AQ65" s="55"/>
      <c r="AR65" s="55"/>
      <c r="AS65" s="55"/>
      <c r="AW65" s="55"/>
      <c r="AX65" s="55"/>
      <c r="AY65" s="55"/>
      <c r="AZ65" s="55"/>
    </row>
    <row r="66" spans="2:52">
      <c r="B66" s="55" t="s">
        <v>26</v>
      </c>
      <c r="C66" s="56"/>
      <c r="F66" s="60">
        <f t="shared" si="112"/>
        <v>0</v>
      </c>
      <c r="G66" s="55"/>
      <c r="H66" s="55"/>
      <c r="I66" s="55"/>
      <c r="J66" s="55"/>
      <c r="N66" s="55"/>
      <c r="O66" s="55"/>
      <c r="P66" s="55"/>
      <c r="Q66" s="55"/>
      <c r="U66" s="55"/>
      <c r="V66" s="55"/>
      <c r="W66" s="55"/>
      <c r="X66" s="55"/>
      <c r="AB66" s="55"/>
      <c r="AC66" s="55"/>
      <c r="AD66" s="55"/>
      <c r="AE66" s="55"/>
      <c r="AI66" s="55"/>
      <c r="AJ66" s="55"/>
      <c r="AK66" s="55"/>
      <c r="AL66" s="55"/>
      <c r="AP66" s="55"/>
      <c r="AQ66" s="55"/>
      <c r="AR66" s="55"/>
      <c r="AS66" s="55"/>
      <c r="AW66" s="55"/>
      <c r="AX66" s="55"/>
      <c r="AY66" s="55"/>
      <c r="AZ66" s="55"/>
    </row>
    <row r="67" spans="2:52">
      <c r="G67" s="55"/>
      <c r="H67" s="55"/>
      <c r="I67" s="55"/>
      <c r="J67" s="55"/>
      <c r="N67" s="55"/>
      <c r="O67" s="55"/>
      <c r="P67" s="55"/>
      <c r="Q67" s="55"/>
      <c r="U67" s="55"/>
      <c r="V67" s="55"/>
      <c r="W67" s="55"/>
      <c r="X67" s="55"/>
      <c r="AB67" s="55"/>
      <c r="AC67" s="55"/>
      <c r="AD67" s="55"/>
      <c r="AE67" s="55"/>
      <c r="AI67" s="55"/>
      <c r="AJ67" s="55"/>
      <c r="AK67" s="55"/>
      <c r="AL67" s="55"/>
      <c r="AP67" s="55"/>
      <c r="AQ67" s="55"/>
      <c r="AR67" s="55"/>
      <c r="AS67" s="55"/>
      <c r="AW67" s="55"/>
      <c r="AX67" s="55"/>
      <c r="AY67" s="55"/>
      <c r="AZ67" s="55"/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3DC75-5989-4CBF-88E2-F151A5CE887D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41</v>
      </c>
    </row>
    <row r="2" spans="1:55">
      <c r="B2" s="25" t="str">
        <f>"Freshmen Retention - "&amp;$A$1</f>
        <v>Freshmen Retention - Biomedical Engeering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38</v>
      </c>
      <c r="D5" s="56"/>
      <c r="E5" s="56"/>
      <c r="F5" s="56">
        <f t="shared" ref="F5:F13" si="0">C5-D5-E5</f>
        <v>38</v>
      </c>
      <c r="G5" s="73">
        <v>34</v>
      </c>
      <c r="H5" s="56"/>
      <c r="I5" s="73">
        <v>1</v>
      </c>
      <c r="J5" s="78">
        <v>0</v>
      </c>
      <c r="K5" s="56">
        <f t="shared" ref="K5:K11" si="1">F5-(G5+I5+J5)</f>
        <v>3</v>
      </c>
      <c r="L5" s="75">
        <f t="shared" ref="L5:L11" si="2">IF($F5="","",((G5+H5+I5+J5)/$F5))</f>
        <v>0.92105263157894735</v>
      </c>
      <c r="M5" s="75">
        <f t="shared" ref="M5:M11" si="3">IF($F5="","",(J5/$F5))</f>
        <v>0</v>
      </c>
      <c r="N5" s="73">
        <v>30</v>
      </c>
      <c r="O5" s="56"/>
      <c r="P5" s="73">
        <v>1</v>
      </c>
      <c r="Q5" s="78">
        <v>0</v>
      </c>
      <c r="R5" s="56">
        <f t="shared" ref="R5:R11" si="4">F5-Q5-P5-N5</f>
        <v>7</v>
      </c>
      <c r="S5" s="76">
        <f t="shared" ref="S5:S7" si="5">IF($F5="","",((N5+O5+P5+Q5)/$F5))</f>
        <v>0.81578947368421051</v>
      </c>
      <c r="T5" s="75">
        <f t="shared" ref="T5:T11" si="6">IF($F5="","",(Q5/$F5))</f>
        <v>0</v>
      </c>
      <c r="U5" s="73">
        <v>29</v>
      </c>
      <c r="V5" s="56"/>
      <c r="W5" s="78">
        <v>0</v>
      </c>
      <c r="X5" s="78">
        <v>0</v>
      </c>
      <c r="Y5" s="56">
        <f t="shared" ref="Y5:Y10" si="7">F5-(U5+W5+X5)</f>
        <v>9</v>
      </c>
      <c r="Z5" s="75">
        <f t="shared" ref="Z5:Z10" si="8">IF($F5="","",((U5+V5+W5+X5)/$F5))</f>
        <v>0.76315789473684215</v>
      </c>
      <c r="AA5" s="75">
        <f t="shared" ref="AA5:AA10" si="9">IF($F5="","",(X5/$F5))</f>
        <v>0</v>
      </c>
      <c r="AB5" s="73">
        <v>14</v>
      </c>
      <c r="AC5" s="56"/>
      <c r="AD5" s="78">
        <v>0</v>
      </c>
      <c r="AE5" s="73">
        <v>15</v>
      </c>
      <c r="AF5" s="56">
        <f t="shared" ref="AF5:AF9" si="10">F5-(AB5+AD5+AE5)</f>
        <v>9</v>
      </c>
      <c r="AG5" s="76">
        <f t="shared" ref="AG5:AG9" si="11">IF($F5="","",((AB5+AC5+AD5+AE5)/$F5))</f>
        <v>0.76315789473684215</v>
      </c>
      <c r="AH5" s="75">
        <f t="shared" ref="AH5:AH9" si="12">IF($F5="","",(AE5/$F5))</f>
        <v>0.39473684210526316</v>
      </c>
      <c r="AI5" s="73">
        <v>1</v>
      </c>
      <c r="AJ5" s="56"/>
      <c r="AK5" s="78">
        <v>0</v>
      </c>
      <c r="AL5" s="73">
        <v>27</v>
      </c>
      <c r="AM5" s="56">
        <f t="shared" ref="AM5:AM7" si="13">F5-AL5-AK5-AI5</f>
        <v>10</v>
      </c>
      <c r="AN5" s="75">
        <f t="shared" ref="AN5:AN7" si="14">IF($F5="","",((AI5+AJ5+AK5+AL5)/$F5))</f>
        <v>0.73684210526315785</v>
      </c>
      <c r="AO5" s="75">
        <f t="shared" ref="AO5:AO7" si="15">IF($F5="","",(AL5/$F5))</f>
        <v>0.71052631578947367</v>
      </c>
      <c r="AP5" s="73">
        <v>1</v>
      </c>
      <c r="AQ5" s="56"/>
      <c r="AR5" s="78">
        <v>0</v>
      </c>
      <c r="AS5" s="73">
        <v>28</v>
      </c>
      <c r="AT5" s="56">
        <f t="shared" ref="AT5" si="16">F5-AP5-AR5-AS5</f>
        <v>9</v>
      </c>
      <c r="AU5" s="76">
        <f t="shared" ref="AU5" si="17">IF($F5="","",((AP5+AQ5+AR5+AS5)/$F5))</f>
        <v>0.76315789473684215</v>
      </c>
      <c r="AV5" s="75">
        <f t="shared" ref="AV5" si="18">IF($F5="","",(AS5/$F5))</f>
        <v>0.73684210526315785</v>
      </c>
      <c r="AW5" s="73">
        <v>0</v>
      </c>
      <c r="AX5" s="56"/>
      <c r="AY5" s="73">
        <v>0</v>
      </c>
      <c r="AZ5" s="73">
        <v>29</v>
      </c>
      <c r="BA5" s="56">
        <f t="shared" ref="BA5" si="19">F5-AZ5-AW5</f>
        <v>9</v>
      </c>
      <c r="BB5" s="75">
        <f t="shared" ref="BB5" si="20">IF($F5="","",((AW5+AX5+AY5+AZ5)/$F5))</f>
        <v>0.76315789473684215</v>
      </c>
      <c r="BC5" s="75">
        <f t="shared" ref="BC5" si="21">IF($F5="","",(AZ5/$F5))</f>
        <v>0.76315789473684215</v>
      </c>
    </row>
    <row r="6" spans="1:55">
      <c r="B6" s="55" t="s">
        <v>21</v>
      </c>
      <c r="C6" s="73">
        <v>36</v>
      </c>
      <c r="D6" s="56"/>
      <c r="E6" s="56"/>
      <c r="F6" s="56">
        <f t="shared" si="0"/>
        <v>36</v>
      </c>
      <c r="G6" s="73">
        <v>29</v>
      </c>
      <c r="H6" s="56"/>
      <c r="I6" s="78">
        <v>0</v>
      </c>
      <c r="J6" s="78">
        <v>0</v>
      </c>
      <c r="K6" s="56">
        <f t="shared" si="1"/>
        <v>7</v>
      </c>
      <c r="L6" s="75">
        <f t="shared" si="2"/>
        <v>0.80555555555555558</v>
      </c>
      <c r="M6" s="75">
        <f t="shared" si="3"/>
        <v>0</v>
      </c>
      <c r="N6" s="73">
        <v>25</v>
      </c>
      <c r="O6" s="56"/>
      <c r="P6" s="78">
        <v>0</v>
      </c>
      <c r="Q6" s="78">
        <v>0</v>
      </c>
      <c r="R6" s="56">
        <f t="shared" si="4"/>
        <v>11</v>
      </c>
      <c r="S6" s="76">
        <f t="shared" si="5"/>
        <v>0.69444444444444442</v>
      </c>
      <c r="T6" s="75">
        <f t="shared" si="6"/>
        <v>0</v>
      </c>
      <c r="U6" s="73">
        <v>25</v>
      </c>
      <c r="V6" s="56"/>
      <c r="W6" s="73">
        <v>1</v>
      </c>
      <c r="X6" s="78">
        <v>0</v>
      </c>
      <c r="Y6" s="56">
        <f t="shared" si="7"/>
        <v>10</v>
      </c>
      <c r="Z6" s="75">
        <f t="shared" si="8"/>
        <v>0.72222222222222221</v>
      </c>
      <c r="AA6" s="75">
        <f t="shared" si="9"/>
        <v>0</v>
      </c>
      <c r="AB6" s="73">
        <v>17</v>
      </c>
      <c r="AC6" s="56"/>
      <c r="AD6" s="78">
        <v>0</v>
      </c>
      <c r="AE6" s="73">
        <v>8</v>
      </c>
      <c r="AF6" s="56">
        <f t="shared" si="10"/>
        <v>11</v>
      </c>
      <c r="AG6" s="76">
        <f t="shared" si="11"/>
        <v>0.69444444444444442</v>
      </c>
      <c r="AH6" s="75">
        <f t="shared" si="12"/>
        <v>0.22222222222222221</v>
      </c>
      <c r="AI6" s="73">
        <v>1</v>
      </c>
      <c r="AJ6" s="56"/>
      <c r="AK6" s="78">
        <v>0</v>
      </c>
      <c r="AL6" s="73">
        <v>24</v>
      </c>
      <c r="AM6" s="56">
        <f t="shared" si="13"/>
        <v>11</v>
      </c>
      <c r="AN6" s="75">
        <f t="shared" si="14"/>
        <v>0.69444444444444442</v>
      </c>
      <c r="AO6" s="75">
        <f t="shared" si="15"/>
        <v>0.66666666666666663</v>
      </c>
      <c r="AP6" s="73">
        <v>0</v>
      </c>
      <c r="AQ6" s="56"/>
      <c r="AR6" s="73">
        <v>0</v>
      </c>
      <c r="AS6" s="78">
        <v>25</v>
      </c>
      <c r="AT6" s="56">
        <f t="shared" ref="AT6" si="22">F6-AP6-AR6-AS6</f>
        <v>11</v>
      </c>
      <c r="AU6" s="76">
        <f t="shared" ref="AU6" si="23">IF($F6="","",((AP6+AQ6+AR6+AS6)/$F6))</f>
        <v>0.69444444444444442</v>
      </c>
      <c r="AV6" s="75">
        <f t="shared" ref="AV6" si="24">IF($F6="","",(AS6/$F6))</f>
        <v>0.69444444444444442</v>
      </c>
      <c r="AW6" s="73">
        <v>0</v>
      </c>
      <c r="AX6" s="56"/>
      <c r="AY6" s="73">
        <v>0</v>
      </c>
      <c r="AZ6" s="78">
        <v>25</v>
      </c>
      <c r="BA6" s="56">
        <f t="shared" ref="BA6" si="25">F6-AZ6-AW6</f>
        <v>11</v>
      </c>
      <c r="BB6" s="75">
        <f t="shared" ref="BB6" si="26">IF($F6="","",((AW6+AX6+AY6+AZ6)/$F6))</f>
        <v>0.69444444444444442</v>
      </c>
      <c r="BC6" s="75">
        <f t="shared" ref="BC6" si="27">IF($F6="","",(AZ6/$F6))</f>
        <v>0.69444444444444442</v>
      </c>
    </row>
    <row r="7" spans="1:55">
      <c r="B7" s="55" t="s">
        <v>22</v>
      </c>
      <c r="C7" s="73">
        <v>41</v>
      </c>
      <c r="D7" s="56"/>
      <c r="E7" s="56"/>
      <c r="F7" s="56">
        <f t="shared" si="0"/>
        <v>41</v>
      </c>
      <c r="G7" s="73">
        <v>33</v>
      </c>
      <c r="H7" s="56"/>
      <c r="I7" s="78">
        <v>0</v>
      </c>
      <c r="J7" s="78">
        <v>0</v>
      </c>
      <c r="K7" s="56">
        <f t="shared" si="1"/>
        <v>8</v>
      </c>
      <c r="L7" s="75">
        <f t="shared" si="2"/>
        <v>0.80487804878048785</v>
      </c>
      <c r="M7" s="75">
        <f t="shared" si="3"/>
        <v>0</v>
      </c>
      <c r="N7" s="73">
        <v>26</v>
      </c>
      <c r="O7" s="56"/>
      <c r="P7" s="78">
        <v>0</v>
      </c>
      <c r="Q7" s="78">
        <v>0</v>
      </c>
      <c r="R7" s="56">
        <f t="shared" si="4"/>
        <v>15</v>
      </c>
      <c r="S7" s="76">
        <f t="shared" si="5"/>
        <v>0.63414634146341464</v>
      </c>
      <c r="T7" s="75">
        <f t="shared" si="6"/>
        <v>0</v>
      </c>
      <c r="U7" s="73">
        <v>24</v>
      </c>
      <c r="V7" s="56"/>
      <c r="W7" s="78">
        <v>0</v>
      </c>
      <c r="X7" s="78">
        <v>0</v>
      </c>
      <c r="Y7" s="56">
        <f t="shared" si="7"/>
        <v>17</v>
      </c>
      <c r="Z7" s="75">
        <f t="shared" si="8"/>
        <v>0.58536585365853655</v>
      </c>
      <c r="AA7" s="75">
        <f t="shared" si="9"/>
        <v>0</v>
      </c>
      <c r="AB7" s="73">
        <v>12</v>
      </c>
      <c r="AC7" s="56"/>
      <c r="AD7" s="78">
        <v>0</v>
      </c>
      <c r="AE7" s="73">
        <v>12</v>
      </c>
      <c r="AF7" s="56">
        <f t="shared" si="10"/>
        <v>17</v>
      </c>
      <c r="AG7" s="76">
        <f t="shared" si="11"/>
        <v>0.58536585365853655</v>
      </c>
      <c r="AH7" s="75">
        <f t="shared" si="12"/>
        <v>0.29268292682926828</v>
      </c>
      <c r="AI7" s="73">
        <v>1</v>
      </c>
      <c r="AJ7" s="56"/>
      <c r="AK7" s="73">
        <v>0</v>
      </c>
      <c r="AL7" s="78">
        <v>23</v>
      </c>
      <c r="AM7" s="56">
        <f t="shared" si="13"/>
        <v>17</v>
      </c>
      <c r="AN7" s="75">
        <f t="shared" si="14"/>
        <v>0.58536585365853655</v>
      </c>
      <c r="AO7" s="75">
        <f t="shared" si="15"/>
        <v>0.56097560975609762</v>
      </c>
      <c r="AP7" s="73">
        <v>0</v>
      </c>
      <c r="AQ7" s="56"/>
      <c r="AR7" s="73">
        <v>0</v>
      </c>
      <c r="AS7" s="78">
        <v>24</v>
      </c>
      <c r="AT7" s="56">
        <f t="shared" ref="AT7" si="28">F7-AP7-AR7-AS7</f>
        <v>17</v>
      </c>
      <c r="AU7" s="76">
        <f t="shared" ref="AU7" si="29">IF($F7="","",((AP7+AQ7+AR7+AS7)/$F7))</f>
        <v>0.58536585365853655</v>
      </c>
      <c r="AV7" s="75">
        <f t="shared" ref="AV7" si="30">IF($F7="","",(AS7/$F7))</f>
        <v>0.58536585365853655</v>
      </c>
      <c r="AW7" s="73"/>
      <c r="AX7" s="56"/>
      <c r="AY7" s="73"/>
      <c r="AZ7" s="78"/>
      <c r="BA7" s="56"/>
      <c r="BB7" s="75"/>
      <c r="BC7" s="75"/>
    </row>
    <row r="8" spans="1:55">
      <c r="B8" s="55" t="s">
        <v>23</v>
      </c>
      <c r="C8" s="73">
        <v>31</v>
      </c>
      <c r="D8" s="56"/>
      <c r="E8" s="56"/>
      <c r="F8" s="56">
        <f t="shared" si="0"/>
        <v>31</v>
      </c>
      <c r="G8" s="73">
        <v>26</v>
      </c>
      <c r="H8" s="74"/>
      <c r="I8" s="73">
        <v>1</v>
      </c>
      <c r="J8" s="78">
        <v>0</v>
      </c>
      <c r="K8" s="56">
        <f t="shared" si="1"/>
        <v>4</v>
      </c>
      <c r="L8" s="75">
        <f t="shared" si="2"/>
        <v>0.87096774193548387</v>
      </c>
      <c r="M8" s="75">
        <f t="shared" si="3"/>
        <v>0</v>
      </c>
      <c r="N8" s="73">
        <v>24</v>
      </c>
      <c r="O8" s="74"/>
      <c r="P8" s="78">
        <v>0</v>
      </c>
      <c r="Q8" s="78">
        <v>0</v>
      </c>
      <c r="R8" s="56">
        <f t="shared" si="4"/>
        <v>7</v>
      </c>
      <c r="S8" s="76">
        <f>IF($F8="","",((N8+O8+P8+Q8)/$F8))</f>
        <v>0.77419354838709675</v>
      </c>
      <c r="T8" s="75">
        <f t="shared" si="6"/>
        <v>0</v>
      </c>
      <c r="U8" s="73">
        <v>22</v>
      </c>
      <c r="V8" s="74"/>
      <c r="W8" s="73">
        <v>1</v>
      </c>
      <c r="X8" s="78">
        <v>0</v>
      </c>
      <c r="Y8" s="56">
        <f t="shared" si="7"/>
        <v>8</v>
      </c>
      <c r="Z8" s="75">
        <f t="shared" si="8"/>
        <v>0.74193548387096775</v>
      </c>
      <c r="AA8" s="75">
        <f t="shared" si="9"/>
        <v>0</v>
      </c>
      <c r="AB8" s="73">
        <v>15</v>
      </c>
      <c r="AC8" s="74"/>
      <c r="AD8" s="73">
        <v>0</v>
      </c>
      <c r="AE8" s="78">
        <v>6</v>
      </c>
      <c r="AF8" s="56">
        <f t="shared" si="10"/>
        <v>10</v>
      </c>
      <c r="AG8" s="76">
        <f t="shared" si="11"/>
        <v>0.67741935483870963</v>
      </c>
      <c r="AH8" s="75">
        <f t="shared" si="12"/>
        <v>0.19354838709677419</v>
      </c>
      <c r="AI8" s="73">
        <v>1</v>
      </c>
      <c r="AJ8" s="74"/>
      <c r="AK8" s="73">
        <v>0</v>
      </c>
      <c r="AL8" s="78">
        <v>20</v>
      </c>
      <c r="AM8" s="56">
        <f t="shared" ref="AM8" si="31">F8-AL8-AK8-AI8</f>
        <v>10</v>
      </c>
      <c r="AN8" s="75">
        <f t="shared" ref="AN8" si="32">IF($F8="","",((AI8+AJ8+AK8+AL8)/$F8))</f>
        <v>0.67741935483870963</v>
      </c>
      <c r="AO8" s="75">
        <f t="shared" ref="AO8" si="33">IF($F8="","",(AL8/$F8))</f>
        <v>0.64516129032258063</v>
      </c>
      <c r="AP8" s="73"/>
      <c r="AQ8" s="74"/>
      <c r="AR8" s="73"/>
      <c r="AS8" s="78"/>
      <c r="AT8" s="56"/>
      <c r="AU8" s="76"/>
      <c r="AV8" s="75"/>
      <c r="AW8" s="73"/>
      <c r="AX8" s="74"/>
      <c r="AY8" s="73"/>
      <c r="AZ8" s="78"/>
      <c r="BA8" s="56"/>
      <c r="BB8" s="75"/>
      <c r="BC8" s="75"/>
    </row>
    <row r="9" spans="1:55">
      <c r="B9" s="55" t="s">
        <v>24</v>
      </c>
      <c r="C9" s="73">
        <v>34</v>
      </c>
      <c r="D9" s="56"/>
      <c r="E9" s="56"/>
      <c r="F9" s="56">
        <f t="shared" si="0"/>
        <v>34</v>
      </c>
      <c r="G9" s="73">
        <v>30</v>
      </c>
      <c r="H9" s="74"/>
      <c r="I9" s="73">
        <v>0</v>
      </c>
      <c r="J9" s="74">
        <v>0</v>
      </c>
      <c r="K9" s="56">
        <f t="shared" si="1"/>
        <v>4</v>
      </c>
      <c r="L9" s="75">
        <f t="shared" si="2"/>
        <v>0.88235294117647056</v>
      </c>
      <c r="M9" s="75">
        <f t="shared" si="3"/>
        <v>0</v>
      </c>
      <c r="N9" s="73">
        <v>24</v>
      </c>
      <c r="O9" s="74"/>
      <c r="P9" s="78">
        <v>0</v>
      </c>
      <c r="Q9" s="78">
        <v>0</v>
      </c>
      <c r="R9" s="56">
        <f t="shared" si="4"/>
        <v>10</v>
      </c>
      <c r="S9" s="76">
        <f>IF($F9="","",((N9+O9+P9+Q9)/$F9))</f>
        <v>0.70588235294117652</v>
      </c>
      <c r="T9" s="75">
        <f t="shared" si="6"/>
        <v>0</v>
      </c>
      <c r="U9" s="73">
        <v>23</v>
      </c>
      <c r="V9" s="74"/>
      <c r="W9" s="73">
        <v>1</v>
      </c>
      <c r="X9" s="74">
        <v>0</v>
      </c>
      <c r="Y9" s="56">
        <f t="shared" si="7"/>
        <v>10</v>
      </c>
      <c r="Z9" s="75">
        <f t="shared" si="8"/>
        <v>0.70588235294117652</v>
      </c>
      <c r="AA9" s="75">
        <f t="shared" si="9"/>
        <v>0</v>
      </c>
      <c r="AB9" s="73">
        <v>14</v>
      </c>
      <c r="AC9" s="74"/>
      <c r="AD9" s="73">
        <v>0</v>
      </c>
      <c r="AE9" s="74">
        <v>8</v>
      </c>
      <c r="AF9" s="56">
        <f t="shared" si="10"/>
        <v>12</v>
      </c>
      <c r="AG9" s="76">
        <f t="shared" si="11"/>
        <v>0.6470588235294118</v>
      </c>
      <c r="AH9" s="75">
        <f t="shared" si="12"/>
        <v>0.23529411764705882</v>
      </c>
      <c r="AI9" s="73"/>
      <c r="AJ9" s="74"/>
      <c r="AK9" s="73"/>
      <c r="AL9" s="74"/>
      <c r="AM9" s="56"/>
      <c r="AN9" s="75"/>
      <c r="AO9" s="75"/>
      <c r="AP9" s="73"/>
      <c r="AQ9" s="74"/>
      <c r="AR9" s="73"/>
      <c r="AS9" s="74"/>
      <c r="AT9" s="56"/>
      <c r="AU9" s="76"/>
      <c r="AV9" s="75"/>
      <c r="AW9" s="73"/>
      <c r="AX9" s="74"/>
      <c r="AY9" s="73"/>
      <c r="AZ9" s="74"/>
      <c r="BA9" s="56"/>
      <c r="BB9" s="75"/>
      <c r="BC9" s="75"/>
    </row>
    <row r="10" spans="1:55">
      <c r="B10" s="55" t="s">
        <v>25</v>
      </c>
      <c r="C10" s="73">
        <v>14</v>
      </c>
      <c r="D10" s="56"/>
      <c r="E10" s="56"/>
      <c r="F10" s="56">
        <f t="shared" si="0"/>
        <v>14</v>
      </c>
      <c r="G10" s="73">
        <v>12</v>
      </c>
      <c r="H10" s="74"/>
      <c r="I10" s="73">
        <v>0</v>
      </c>
      <c r="J10" s="74">
        <v>0</v>
      </c>
      <c r="K10" s="56">
        <f t="shared" si="1"/>
        <v>2</v>
      </c>
      <c r="L10" s="75">
        <f t="shared" si="2"/>
        <v>0.8571428571428571</v>
      </c>
      <c r="M10" s="75">
        <f t="shared" si="3"/>
        <v>0</v>
      </c>
      <c r="N10" s="73">
        <v>9</v>
      </c>
      <c r="O10" s="74"/>
      <c r="P10" s="73">
        <v>0</v>
      </c>
      <c r="Q10" s="74">
        <v>0</v>
      </c>
      <c r="R10" s="56">
        <f t="shared" si="4"/>
        <v>5</v>
      </c>
      <c r="S10" s="76">
        <f>IF($F10="","",((N10+O10+P10+Q10)/$F10))</f>
        <v>0.6428571428571429</v>
      </c>
      <c r="T10" s="75">
        <f t="shared" si="6"/>
        <v>0</v>
      </c>
      <c r="U10" s="73">
        <v>9</v>
      </c>
      <c r="V10" s="74"/>
      <c r="W10" s="73">
        <v>0</v>
      </c>
      <c r="X10" s="74">
        <v>0</v>
      </c>
      <c r="Y10" s="56">
        <f t="shared" si="7"/>
        <v>5</v>
      </c>
      <c r="Z10" s="75">
        <f t="shared" si="8"/>
        <v>0.6428571428571429</v>
      </c>
      <c r="AA10" s="75">
        <f t="shared" si="9"/>
        <v>0</v>
      </c>
      <c r="AB10" s="73"/>
      <c r="AC10" s="74"/>
      <c r="AD10" s="73"/>
      <c r="AE10" s="74"/>
      <c r="AF10" s="56"/>
      <c r="AG10" s="76"/>
      <c r="AH10" s="75"/>
      <c r="AI10" s="73"/>
      <c r="AJ10" s="74"/>
      <c r="AK10" s="73"/>
      <c r="AL10" s="74"/>
      <c r="AM10" s="56"/>
      <c r="AN10" s="75"/>
      <c r="AO10" s="75"/>
      <c r="AP10" s="73"/>
      <c r="AQ10" s="74"/>
      <c r="AR10" s="73"/>
      <c r="AS10" s="74"/>
      <c r="AT10" s="56"/>
      <c r="AU10" s="76"/>
      <c r="AV10" s="75"/>
      <c r="AW10" s="73"/>
      <c r="AX10" s="74"/>
      <c r="AY10" s="73"/>
      <c r="AZ10" s="74"/>
      <c r="BA10" s="56"/>
      <c r="BB10" s="75"/>
      <c r="BC10" s="75"/>
    </row>
    <row r="11" spans="1:55">
      <c r="B11" s="55" t="s">
        <v>26</v>
      </c>
      <c r="C11" s="73">
        <v>24</v>
      </c>
      <c r="D11" s="56"/>
      <c r="E11" s="56"/>
      <c r="F11" s="56">
        <f t="shared" si="0"/>
        <v>24</v>
      </c>
      <c r="G11" s="56">
        <v>17</v>
      </c>
      <c r="H11" s="56"/>
      <c r="I11" s="56">
        <v>1</v>
      </c>
      <c r="J11" s="56">
        <v>0</v>
      </c>
      <c r="K11" s="56">
        <f t="shared" si="1"/>
        <v>6</v>
      </c>
      <c r="L11" s="75">
        <f t="shared" si="2"/>
        <v>0.75</v>
      </c>
      <c r="M11" s="75">
        <f t="shared" si="3"/>
        <v>0</v>
      </c>
      <c r="N11" s="56">
        <v>16</v>
      </c>
      <c r="O11" s="56"/>
      <c r="P11" s="56">
        <v>0</v>
      </c>
      <c r="Q11" s="56">
        <v>0</v>
      </c>
      <c r="R11" s="56">
        <f t="shared" si="4"/>
        <v>8</v>
      </c>
      <c r="S11" s="76">
        <f>IF($F11="","",((N11+O11+P11+Q11)/$F11))</f>
        <v>0.66666666666666663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55" t="s">
        <v>27</v>
      </c>
      <c r="C12" s="73">
        <v>17</v>
      </c>
      <c r="D12" s="56"/>
      <c r="E12" s="56"/>
      <c r="F12" s="56">
        <f t="shared" si="0"/>
        <v>17</v>
      </c>
      <c r="G12" s="56">
        <v>11</v>
      </c>
      <c r="H12" s="56"/>
      <c r="I12" s="56">
        <v>0</v>
      </c>
      <c r="J12" s="56">
        <v>0</v>
      </c>
      <c r="K12" s="56">
        <f t="shared" ref="K12" si="34">F12-(G12+I12+J12)</f>
        <v>6</v>
      </c>
      <c r="L12" s="75">
        <f t="shared" ref="L12" si="35">IF($F12="","",((G12+H12+I12+J12)/$F12))</f>
        <v>0.6470588235294118</v>
      </c>
      <c r="M12" s="75">
        <f t="shared" ref="M12" si="36">IF($F12="","",(J12/$F12))</f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55" t="s">
        <v>28</v>
      </c>
      <c r="C13" s="73">
        <v>13</v>
      </c>
      <c r="D13" s="56"/>
      <c r="E13" s="56"/>
      <c r="F13" s="56">
        <f t="shared" si="0"/>
        <v>13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Biomedical Engeering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14</v>
      </c>
      <c r="D19" s="56"/>
      <c r="E19" s="56"/>
      <c r="F19" s="56">
        <f t="shared" ref="F19:F27" si="37">C19-D19-E19</f>
        <v>14</v>
      </c>
      <c r="G19" s="73">
        <v>7</v>
      </c>
      <c r="H19" s="56"/>
      <c r="I19" s="73">
        <v>1</v>
      </c>
      <c r="J19" s="78">
        <v>0</v>
      </c>
      <c r="K19" s="56">
        <f t="shared" ref="K19:K25" si="38">F19-I19-G19-J19</f>
        <v>6</v>
      </c>
      <c r="L19" s="75">
        <f t="shared" ref="L19:L25" si="39">IF($F19="","",((G19+H19+I19+J19)/$F19))</f>
        <v>0.5714285714285714</v>
      </c>
      <c r="M19" s="75">
        <f t="shared" ref="M19:M25" si="40">IF($F19="","",(J19/$F19))</f>
        <v>0</v>
      </c>
      <c r="N19" s="73">
        <v>6</v>
      </c>
      <c r="O19" s="56"/>
      <c r="P19" s="73">
        <v>1</v>
      </c>
      <c r="Q19" s="73">
        <v>1</v>
      </c>
      <c r="R19" s="56">
        <f t="shared" ref="R19:R24" si="41">F19-N19-O19-P19-Q19</f>
        <v>6</v>
      </c>
      <c r="S19" s="76">
        <f t="shared" ref="S19:S24" si="42">IF($F19="","",((N19+O19+P19+Q19)/$F19))</f>
        <v>0.5714285714285714</v>
      </c>
      <c r="T19" s="75">
        <f t="shared" ref="T19:T24" si="43">IF($F19="","",(Q19/$F19))</f>
        <v>7.1428571428571425E-2</v>
      </c>
      <c r="U19" s="73">
        <v>4</v>
      </c>
      <c r="V19" s="56"/>
      <c r="W19" s="78">
        <v>0</v>
      </c>
      <c r="X19" s="73">
        <v>3</v>
      </c>
      <c r="Y19" s="56">
        <f t="shared" ref="Y19:Y24" si="44">F19-(U19+W19+X19)</f>
        <v>7</v>
      </c>
      <c r="Z19" s="75">
        <f t="shared" ref="Z19:Z24" si="45">IF($F19="","",((U19+V19+W19+X19)/$F19))</f>
        <v>0.5</v>
      </c>
      <c r="AA19" s="75">
        <f t="shared" ref="AA19:AA24" si="46">IF($F19="","",(X19/$F19))</f>
        <v>0.21428571428571427</v>
      </c>
      <c r="AB19" s="73">
        <v>3</v>
      </c>
      <c r="AC19" s="56"/>
      <c r="AD19" s="73">
        <v>0</v>
      </c>
      <c r="AE19" s="73">
        <v>4</v>
      </c>
      <c r="AF19" s="56">
        <f t="shared" ref="AF19:AF23" si="47">F19-(AB19+AD19+AE19)</f>
        <v>7</v>
      </c>
      <c r="AG19" s="76">
        <f t="shared" ref="AG19:AG23" si="48">IF($F19="","",((AB19+AC19+AD19+AE19)/$F19))</f>
        <v>0.5</v>
      </c>
      <c r="AH19" s="75">
        <f t="shared" ref="AH19:AH23" si="49">IF($F19="","",(AE19/$F19))</f>
        <v>0.2857142857142857</v>
      </c>
      <c r="AI19" s="73">
        <v>1</v>
      </c>
      <c r="AJ19" s="56"/>
      <c r="AK19" s="73">
        <v>0</v>
      </c>
      <c r="AL19" s="73">
        <v>5</v>
      </c>
      <c r="AM19" s="56">
        <f t="shared" ref="AM19:AM21" si="50">F19-AL19-AK19-AI19</f>
        <v>8</v>
      </c>
      <c r="AN19" s="75">
        <f t="shared" ref="AN19:AN21" si="51">IF($F19="","",((AI19+AJ19+AK19+AL19)/$F19))</f>
        <v>0.42857142857142855</v>
      </c>
      <c r="AO19" s="75">
        <f t="shared" ref="AO19:AO21" si="52">IF($F19="","",(AL19/$F19))</f>
        <v>0.35714285714285715</v>
      </c>
      <c r="AP19" s="73">
        <v>0</v>
      </c>
      <c r="AQ19" s="56"/>
      <c r="AR19" s="73">
        <v>0</v>
      </c>
      <c r="AS19" s="73">
        <v>6</v>
      </c>
      <c r="AT19" s="56">
        <f t="shared" ref="AT19" si="53">F19-AS19-AR19-AP19</f>
        <v>8</v>
      </c>
      <c r="AU19" s="76">
        <f t="shared" ref="AU19" si="54">IF($F19="","",((AP19+AQ19+AR19+AS19)/$F19))</f>
        <v>0.42857142857142855</v>
      </c>
      <c r="AV19" s="75">
        <f t="shared" ref="AV19" si="55">IF($F19="","",(AS19/$F19))</f>
        <v>0.42857142857142855</v>
      </c>
      <c r="AW19" s="73">
        <v>0</v>
      </c>
      <c r="AX19" s="56"/>
      <c r="AY19" s="73">
        <v>0</v>
      </c>
      <c r="AZ19" s="78">
        <v>6</v>
      </c>
      <c r="BA19" s="56">
        <f t="shared" ref="BA19" si="56">F19-AZ19-AW19</f>
        <v>8</v>
      </c>
      <c r="BB19" s="75">
        <f t="shared" ref="BB19" si="57">IF($F19="","",((AW19+AX19+AY19+AZ19)/$F19))</f>
        <v>0.42857142857142855</v>
      </c>
      <c r="BC19" s="75">
        <f t="shared" ref="BC19" si="58">IF($F19="","",(AZ19/$F19))</f>
        <v>0.42857142857142855</v>
      </c>
    </row>
    <row r="20" spans="2:55">
      <c r="B20" s="55" t="s">
        <v>21</v>
      </c>
      <c r="C20" s="73">
        <v>10</v>
      </c>
      <c r="D20" s="56"/>
      <c r="E20" s="56"/>
      <c r="F20" s="56">
        <f t="shared" si="37"/>
        <v>10</v>
      </c>
      <c r="G20" s="73">
        <v>7</v>
      </c>
      <c r="H20" s="56"/>
      <c r="I20" s="73">
        <v>1</v>
      </c>
      <c r="J20" s="78">
        <v>0</v>
      </c>
      <c r="K20" s="56">
        <f t="shared" si="38"/>
        <v>2</v>
      </c>
      <c r="L20" s="76">
        <f t="shared" si="39"/>
        <v>0.8</v>
      </c>
      <c r="M20" s="75">
        <f t="shared" si="40"/>
        <v>0</v>
      </c>
      <c r="N20" s="73">
        <v>6</v>
      </c>
      <c r="O20" s="56"/>
      <c r="P20" s="78">
        <v>0</v>
      </c>
      <c r="Q20" s="73">
        <v>1</v>
      </c>
      <c r="R20" s="56">
        <f t="shared" si="41"/>
        <v>3</v>
      </c>
      <c r="S20" s="76">
        <f t="shared" si="42"/>
        <v>0.7</v>
      </c>
      <c r="T20" s="75">
        <f t="shared" si="43"/>
        <v>0.1</v>
      </c>
      <c r="U20" s="73">
        <v>4</v>
      </c>
      <c r="V20" s="56"/>
      <c r="W20" s="78">
        <v>0</v>
      </c>
      <c r="X20" s="73">
        <v>3</v>
      </c>
      <c r="Y20" s="56">
        <f t="shared" si="44"/>
        <v>3</v>
      </c>
      <c r="Z20" s="76">
        <f t="shared" si="45"/>
        <v>0.7</v>
      </c>
      <c r="AA20" s="75">
        <f t="shared" si="46"/>
        <v>0.3</v>
      </c>
      <c r="AB20" s="78">
        <v>0</v>
      </c>
      <c r="AC20" s="56"/>
      <c r="AD20" s="73">
        <v>0</v>
      </c>
      <c r="AE20" s="73">
        <v>6</v>
      </c>
      <c r="AF20" s="56">
        <f t="shared" si="47"/>
        <v>4</v>
      </c>
      <c r="AG20" s="76">
        <f t="shared" si="48"/>
        <v>0.6</v>
      </c>
      <c r="AH20" s="75">
        <f t="shared" si="49"/>
        <v>0.6</v>
      </c>
      <c r="AI20" s="78">
        <v>0</v>
      </c>
      <c r="AJ20" s="56"/>
      <c r="AK20" s="73">
        <v>0</v>
      </c>
      <c r="AL20" s="73">
        <v>7</v>
      </c>
      <c r="AM20" s="56">
        <f t="shared" si="50"/>
        <v>3</v>
      </c>
      <c r="AN20" s="75">
        <f t="shared" si="51"/>
        <v>0.7</v>
      </c>
      <c r="AO20" s="75">
        <f t="shared" si="52"/>
        <v>0.7</v>
      </c>
      <c r="AP20" s="73">
        <v>0</v>
      </c>
      <c r="AQ20" s="56"/>
      <c r="AR20" s="73">
        <v>0</v>
      </c>
      <c r="AS20" s="78">
        <v>7</v>
      </c>
      <c r="AT20" s="56">
        <f t="shared" ref="AT20" si="59">F20-AS20-AR20-AP20</f>
        <v>3</v>
      </c>
      <c r="AU20" s="76">
        <f t="shared" ref="AU20" si="60">IF($F20="","",((AP20+AQ20+AR20+AS20)/$F20))</f>
        <v>0.7</v>
      </c>
      <c r="AV20" s="75">
        <f t="shared" ref="AV20" si="61">IF($F20="","",(AS20/$F20))</f>
        <v>0.7</v>
      </c>
      <c r="AW20" s="73">
        <v>0</v>
      </c>
      <c r="AX20" s="56"/>
      <c r="AY20" s="73">
        <v>0</v>
      </c>
      <c r="AZ20" s="78">
        <v>7</v>
      </c>
      <c r="BA20" s="56">
        <f t="shared" ref="BA20" si="62">F20-AZ20-AW20</f>
        <v>3</v>
      </c>
      <c r="BB20" s="75">
        <f t="shared" ref="BB20" si="63">IF($F20="","",((AW20+AX20+AY20+AZ20)/$F20))</f>
        <v>0.7</v>
      </c>
      <c r="BC20" s="75">
        <f t="shared" ref="BC20" si="64">IF($F20="","",(AZ20/$F20))</f>
        <v>0.7</v>
      </c>
    </row>
    <row r="21" spans="2:55">
      <c r="B21" s="55" t="s">
        <v>22</v>
      </c>
      <c r="C21" s="73">
        <v>3</v>
      </c>
      <c r="D21" s="56"/>
      <c r="E21" s="56"/>
      <c r="F21" s="56">
        <f t="shared" si="37"/>
        <v>3</v>
      </c>
      <c r="G21" s="73">
        <v>3</v>
      </c>
      <c r="H21" s="56"/>
      <c r="I21" s="73">
        <v>0</v>
      </c>
      <c r="J21" s="78">
        <v>0</v>
      </c>
      <c r="K21" s="56">
        <f t="shared" si="38"/>
        <v>0</v>
      </c>
      <c r="L21" s="75">
        <f t="shared" si="39"/>
        <v>1</v>
      </c>
      <c r="M21" s="75">
        <f t="shared" si="40"/>
        <v>0</v>
      </c>
      <c r="N21" s="73">
        <v>2</v>
      </c>
      <c r="O21" s="56"/>
      <c r="P21" s="78">
        <v>0</v>
      </c>
      <c r="Q21" s="73">
        <v>1</v>
      </c>
      <c r="R21" s="56">
        <f t="shared" si="41"/>
        <v>0</v>
      </c>
      <c r="S21" s="76">
        <f t="shared" si="42"/>
        <v>1</v>
      </c>
      <c r="T21" s="75">
        <f t="shared" si="43"/>
        <v>0.33333333333333331</v>
      </c>
      <c r="U21" s="78">
        <v>0</v>
      </c>
      <c r="V21" s="56"/>
      <c r="W21" s="78">
        <v>0</v>
      </c>
      <c r="X21" s="73">
        <v>2</v>
      </c>
      <c r="Y21" s="56">
        <f t="shared" si="44"/>
        <v>1</v>
      </c>
      <c r="Z21" s="76">
        <f t="shared" si="45"/>
        <v>0.66666666666666663</v>
      </c>
      <c r="AA21" s="75">
        <f t="shared" si="46"/>
        <v>0.66666666666666663</v>
      </c>
      <c r="AB21" s="78">
        <v>0</v>
      </c>
      <c r="AC21" s="56"/>
      <c r="AD21" s="73">
        <v>0</v>
      </c>
      <c r="AE21" s="73">
        <v>2</v>
      </c>
      <c r="AF21" s="56">
        <f t="shared" si="47"/>
        <v>1</v>
      </c>
      <c r="AG21" s="76">
        <f t="shared" si="48"/>
        <v>0.66666666666666663</v>
      </c>
      <c r="AH21" s="75">
        <f t="shared" si="49"/>
        <v>0.66666666666666663</v>
      </c>
      <c r="AI21" s="73">
        <v>0</v>
      </c>
      <c r="AJ21" s="56"/>
      <c r="AK21" s="73">
        <v>0</v>
      </c>
      <c r="AL21" s="78">
        <v>2</v>
      </c>
      <c r="AM21" s="56">
        <f t="shared" si="50"/>
        <v>1</v>
      </c>
      <c r="AN21" s="75">
        <f t="shared" si="51"/>
        <v>0.66666666666666663</v>
      </c>
      <c r="AO21" s="75">
        <f t="shared" si="52"/>
        <v>0.66666666666666663</v>
      </c>
      <c r="AP21" s="73">
        <v>0</v>
      </c>
      <c r="AQ21" s="56"/>
      <c r="AR21" s="73">
        <v>0</v>
      </c>
      <c r="AS21" s="78">
        <v>2</v>
      </c>
      <c r="AT21" s="56">
        <f t="shared" ref="AT21" si="65">F21-AS21-AR21-AP21</f>
        <v>1</v>
      </c>
      <c r="AU21" s="76">
        <f t="shared" ref="AU21" si="66">IF($F21="","",((AP21+AQ21+AR21+AS21)/$F21))</f>
        <v>0.66666666666666663</v>
      </c>
      <c r="AV21" s="75">
        <f t="shared" ref="AV21" si="67">IF($F21="","",(AS21/$F21))</f>
        <v>0.66666666666666663</v>
      </c>
      <c r="AW21" s="73"/>
      <c r="AX21" s="56"/>
      <c r="AY21" s="73"/>
      <c r="AZ21" s="78"/>
      <c r="BA21" s="56"/>
      <c r="BB21" s="75"/>
      <c r="BC21" s="75"/>
    </row>
    <row r="22" spans="2:55">
      <c r="B22" s="55" t="s">
        <v>23</v>
      </c>
      <c r="C22" s="73">
        <v>7</v>
      </c>
      <c r="D22" s="56"/>
      <c r="E22" s="56"/>
      <c r="F22" s="56">
        <f t="shared" si="37"/>
        <v>7</v>
      </c>
      <c r="G22" s="73">
        <v>4</v>
      </c>
      <c r="H22" s="74"/>
      <c r="I22" s="73">
        <v>0</v>
      </c>
      <c r="J22" s="78">
        <v>0</v>
      </c>
      <c r="K22" s="56">
        <f t="shared" si="38"/>
        <v>3</v>
      </c>
      <c r="L22" s="75">
        <f t="shared" si="39"/>
        <v>0.5714285714285714</v>
      </c>
      <c r="M22" s="75">
        <f t="shared" si="40"/>
        <v>0</v>
      </c>
      <c r="N22" s="73">
        <v>3</v>
      </c>
      <c r="O22" s="74"/>
      <c r="P22" s="78">
        <v>0</v>
      </c>
      <c r="Q22" s="78">
        <v>0</v>
      </c>
      <c r="R22" s="56">
        <f t="shared" si="41"/>
        <v>4</v>
      </c>
      <c r="S22" s="76">
        <f t="shared" si="42"/>
        <v>0.42857142857142855</v>
      </c>
      <c r="T22" s="75">
        <f t="shared" si="43"/>
        <v>0</v>
      </c>
      <c r="U22" s="73">
        <v>3</v>
      </c>
      <c r="V22" s="74"/>
      <c r="W22" s="73">
        <v>1</v>
      </c>
      <c r="X22" s="78">
        <v>0</v>
      </c>
      <c r="Y22" s="56">
        <f t="shared" si="44"/>
        <v>3</v>
      </c>
      <c r="Z22" s="76">
        <f t="shared" si="45"/>
        <v>0.5714285714285714</v>
      </c>
      <c r="AA22" s="75">
        <f t="shared" si="46"/>
        <v>0</v>
      </c>
      <c r="AB22" s="73">
        <v>3</v>
      </c>
      <c r="AC22" s="74"/>
      <c r="AD22" s="73">
        <v>0</v>
      </c>
      <c r="AE22" s="78">
        <v>0</v>
      </c>
      <c r="AF22" s="56">
        <f t="shared" si="47"/>
        <v>4</v>
      </c>
      <c r="AG22" s="76">
        <f t="shared" si="48"/>
        <v>0.42857142857142855</v>
      </c>
      <c r="AH22" s="75">
        <f t="shared" si="49"/>
        <v>0</v>
      </c>
      <c r="AI22" s="73">
        <v>0</v>
      </c>
      <c r="AJ22" s="74"/>
      <c r="AK22" s="73">
        <v>0</v>
      </c>
      <c r="AL22" s="78">
        <v>2</v>
      </c>
      <c r="AM22" s="56">
        <f t="shared" ref="AM22" si="68">F22-AL22-AK22-AI22</f>
        <v>5</v>
      </c>
      <c r="AN22" s="75">
        <f t="shared" ref="AN22" si="69">IF($F22="","",((AI22+AJ22+AK22+AL22)/$F22))</f>
        <v>0.2857142857142857</v>
      </c>
      <c r="AO22" s="75">
        <f t="shared" ref="AO22" si="70">IF($F22="","",(AL22/$F22))</f>
        <v>0.2857142857142857</v>
      </c>
      <c r="AP22" s="73"/>
      <c r="AQ22" s="74"/>
      <c r="AR22" s="73"/>
      <c r="AS22" s="78"/>
      <c r="AT22" s="56"/>
      <c r="AU22" s="76"/>
      <c r="AV22" s="75"/>
      <c r="AW22" s="73"/>
      <c r="AX22" s="74"/>
      <c r="AY22" s="73"/>
      <c r="AZ22" s="78"/>
      <c r="BA22" s="56"/>
      <c r="BB22" s="75"/>
      <c r="BC22" s="75"/>
    </row>
    <row r="23" spans="2:55">
      <c r="B23" s="55" t="s">
        <v>24</v>
      </c>
      <c r="C23" s="73">
        <v>2</v>
      </c>
      <c r="D23" s="56"/>
      <c r="E23" s="56"/>
      <c r="F23" s="56">
        <f t="shared" si="37"/>
        <v>2</v>
      </c>
      <c r="G23" s="73">
        <v>2</v>
      </c>
      <c r="H23" s="74"/>
      <c r="I23" s="73">
        <v>0</v>
      </c>
      <c r="J23" s="74">
        <v>0</v>
      </c>
      <c r="K23" s="56">
        <f t="shared" si="38"/>
        <v>0</v>
      </c>
      <c r="L23" s="75">
        <f t="shared" si="39"/>
        <v>1</v>
      </c>
      <c r="M23" s="75">
        <f t="shared" si="40"/>
        <v>0</v>
      </c>
      <c r="N23" s="73">
        <v>1</v>
      </c>
      <c r="O23" s="74"/>
      <c r="P23" s="78">
        <v>1</v>
      </c>
      <c r="Q23" s="78">
        <v>0</v>
      </c>
      <c r="R23" s="56">
        <f t="shared" si="41"/>
        <v>0</v>
      </c>
      <c r="S23" s="76">
        <f t="shared" si="42"/>
        <v>1</v>
      </c>
      <c r="T23" s="75">
        <f t="shared" si="43"/>
        <v>0</v>
      </c>
      <c r="U23" s="73">
        <v>0</v>
      </c>
      <c r="V23" s="74"/>
      <c r="W23" s="73">
        <v>0</v>
      </c>
      <c r="X23" s="74">
        <v>1</v>
      </c>
      <c r="Y23" s="56">
        <f t="shared" si="44"/>
        <v>1</v>
      </c>
      <c r="Z23" s="76">
        <f t="shared" si="45"/>
        <v>0.5</v>
      </c>
      <c r="AA23" s="75">
        <f t="shared" si="46"/>
        <v>0.5</v>
      </c>
      <c r="AB23" s="73">
        <v>0</v>
      </c>
      <c r="AC23" s="74"/>
      <c r="AD23" s="73">
        <v>0</v>
      </c>
      <c r="AE23" s="74">
        <v>1</v>
      </c>
      <c r="AF23" s="56">
        <f t="shared" si="47"/>
        <v>1</v>
      </c>
      <c r="AG23" s="76">
        <f t="shared" si="48"/>
        <v>0.5</v>
      </c>
      <c r="AH23" s="75">
        <f t="shared" si="49"/>
        <v>0.5</v>
      </c>
      <c r="AI23" s="73"/>
      <c r="AJ23" s="74"/>
      <c r="AK23" s="73"/>
      <c r="AL23" s="74"/>
      <c r="AM23" s="56"/>
      <c r="AN23" s="75"/>
      <c r="AO23" s="75"/>
      <c r="AP23" s="73"/>
      <c r="AQ23" s="74"/>
      <c r="AR23" s="73"/>
      <c r="AS23" s="74"/>
      <c r="AT23" s="56"/>
      <c r="AU23" s="76"/>
      <c r="AV23" s="75"/>
      <c r="AW23" s="73"/>
      <c r="AX23" s="74"/>
      <c r="AY23" s="73"/>
      <c r="AZ23" s="74"/>
      <c r="BA23" s="56"/>
      <c r="BB23" s="75"/>
      <c r="BC23" s="75"/>
    </row>
    <row r="24" spans="2:55">
      <c r="B24" s="55" t="s">
        <v>25</v>
      </c>
      <c r="C24" s="73">
        <v>1</v>
      </c>
      <c r="D24" s="56"/>
      <c r="E24" s="56"/>
      <c r="F24" s="56">
        <f t="shared" si="37"/>
        <v>1</v>
      </c>
      <c r="G24" s="73">
        <v>0</v>
      </c>
      <c r="H24" s="74"/>
      <c r="I24" s="73">
        <v>0</v>
      </c>
      <c r="J24" s="74">
        <v>0</v>
      </c>
      <c r="K24" s="56">
        <f t="shared" si="38"/>
        <v>1</v>
      </c>
      <c r="L24" s="75">
        <f t="shared" si="39"/>
        <v>0</v>
      </c>
      <c r="M24" s="75">
        <f t="shared" si="40"/>
        <v>0</v>
      </c>
      <c r="N24" s="73">
        <v>0</v>
      </c>
      <c r="O24" s="74"/>
      <c r="P24" s="73">
        <v>1</v>
      </c>
      <c r="Q24" s="74">
        <v>0</v>
      </c>
      <c r="R24" s="56">
        <f t="shared" si="41"/>
        <v>0</v>
      </c>
      <c r="S24" s="76">
        <f t="shared" si="42"/>
        <v>1</v>
      </c>
      <c r="T24" s="75">
        <f t="shared" si="43"/>
        <v>0</v>
      </c>
      <c r="U24" s="73">
        <v>0</v>
      </c>
      <c r="V24" s="74"/>
      <c r="W24" s="73">
        <v>0</v>
      </c>
      <c r="X24" s="74">
        <v>0</v>
      </c>
      <c r="Y24" s="56">
        <f t="shared" si="44"/>
        <v>1</v>
      </c>
      <c r="Z24" s="76">
        <f t="shared" si="45"/>
        <v>0</v>
      </c>
      <c r="AA24" s="75">
        <f t="shared" si="46"/>
        <v>0</v>
      </c>
      <c r="AB24" s="73"/>
      <c r="AC24" s="74"/>
      <c r="AD24" s="73"/>
      <c r="AE24" s="74"/>
      <c r="AF24" s="56"/>
      <c r="AG24" s="76"/>
      <c r="AH24" s="75"/>
      <c r="AI24" s="73"/>
      <c r="AJ24" s="74"/>
      <c r="AK24" s="73"/>
      <c r="AL24" s="74"/>
      <c r="AM24" s="56"/>
      <c r="AN24" s="75"/>
      <c r="AO24" s="75"/>
      <c r="AP24" s="73"/>
      <c r="AQ24" s="74"/>
      <c r="AR24" s="73"/>
      <c r="AS24" s="74"/>
      <c r="AT24" s="56"/>
      <c r="AU24" s="76"/>
      <c r="AV24" s="75"/>
      <c r="AW24" s="73"/>
      <c r="AX24" s="74"/>
      <c r="AY24" s="73"/>
      <c r="AZ24" s="74"/>
      <c r="BA24" s="56"/>
      <c r="BB24" s="75"/>
      <c r="BC24" s="75"/>
    </row>
    <row r="25" spans="2:55">
      <c r="B25" s="55" t="s">
        <v>26</v>
      </c>
      <c r="C25" s="73">
        <v>2</v>
      </c>
      <c r="D25" s="56"/>
      <c r="E25" s="56"/>
      <c r="F25" s="56">
        <f t="shared" si="37"/>
        <v>2</v>
      </c>
      <c r="G25" s="56">
        <v>2</v>
      </c>
      <c r="H25" s="56"/>
      <c r="I25" s="56">
        <v>0</v>
      </c>
      <c r="J25" s="56">
        <v>0</v>
      </c>
      <c r="K25" s="56">
        <f t="shared" si="38"/>
        <v>0</v>
      </c>
      <c r="L25" s="75">
        <f t="shared" si="39"/>
        <v>1</v>
      </c>
      <c r="M25" s="75">
        <f t="shared" si="40"/>
        <v>0</v>
      </c>
      <c r="N25" s="56">
        <v>1</v>
      </c>
      <c r="O25" s="56"/>
      <c r="P25" s="56">
        <v>0</v>
      </c>
      <c r="Q25" s="56">
        <v>0</v>
      </c>
      <c r="R25" s="56">
        <f t="shared" ref="R25" si="71">F25-N25-O25-P25-Q25</f>
        <v>1</v>
      </c>
      <c r="S25" s="76">
        <f t="shared" ref="S25" si="72">IF($F25="","",((N25+O25+P25+Q25)/$F25))</f>
        <v>0.5</v>
      </c>
      <c r="T25" s="75">
        <f t="shared" ref="T25" si="73">IF($F25="","",(Q25/$F25))</f>
        <v>0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0</v>
      </c>
      <c r="F26" s="56">
        <f t="shared" si="37"/>
        <v>0</v>
      </c>
      <c r="G26" s="73">
        <v>0</v>
      </c>
      <c r="I26" s="73">
        <v>0</v>
      </c>
      <c r="J26" s="25">
        <v>0</v>
      </c>
      <c r="K26" s="56">
        <f t="shared" ref="K26" si="74">F26-I26-G26-J26</f>
        <v>0</v>
      </c>
      <c r="L26" s="75" t="e">
        <f t="shared" ref="L26" si="75">IF($F26="","",((G26+H26+I26+J26)/$F26))</f>
        <v>#DIV/0!</v>
      </c>
      <c r="M26" s="75" t="e">
        <f t="shared" ref="M26" si="76">IF($F26="","",(J26/$F26))</f>
        <v>#DIV/0!</v>
      </c>
    </row>
    <row r="27" spans="2:55">
      <c r="B27" s="55" t="s">
        <v>28</v>
      </c>
      <c r="C27" s="73">
        <v>4</v>
      </c>
      <c r="F27" s="56">
        <f t="shared" si="37"/>
        <v>4</v>
      </c>
    </row>
    <row r="30" spans="2:55">
      <c r="B30" s="25" t="str">
        <f>"Graduate  Retention - "&amp;$A$1</f>
        <v>Graduate  Retention - Biomedical Engeering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6"/>
      <c r="H33" s="36"/>
      <c r="I33" s="36"/>
      <c r="J33" s="36"/>
      <c r="K33" s="36">
        <f>$F33-(G33+I33+J33)</f>
        <v>0</v>
      </c>
      <c r="L33" s="49" t="e">
        <f t="shared" ref="L33:L39" si="77">IF($F33="","",((G33+H33+I33+J33)/$F33))</f>
        <v>#DIV/0!</v>
      </c>
      <c r="M33" s="50" t="e">
        <f t="shared" ref="M33:M39" si="78">IF($F33="","",(J33/$F33))</f>
        <v>#DIV/0!</v>
      </c>
      <c r="N33" s="36"/>
      <c r="O33" s="36"/>
      <c r="P33" s="36"/>
      <c r="Q33" s="36"/>
      <c r="R33" s="36">
        <f t="shared" ref="R33:R38" si="79">$F33-(N33+P33+Q33)</f>
        <v>0</v>
      </c>
      <c r="S33" s="37" t="e">
        <f t="shared" ref="S33:S37" si="80">IF($F33="","",((N33+O33+P33+Q33)/$F33))</f>
        <v>#DIV/0!</v>
      </c>
      <c r="T33" s="44" t="e">
        <f t="shared" ref="T33:T38" si="81">IF($F33="","",(Q33/$F33))</f>
        <v>#DIV/0!</v>
      </c>
      <c r="U33" s="36"/>
      <c r="V33" s="36"/>
      <c r="W33" s="36"/>
      <c r="X33" s="36"/>
      <c r="Y33" s="36">
        <f t="shared" ref="Y33:Y37" si="82">$F33-(U33+W33+X33)</f>
        <v>0</v>
      </c>
      <c r="Z33" s="49" t="e">
        <f t="shared" ref="Z33:Z40" si="83">IF($F33="","",((U33+V33+W33+X33)/$F33))</f>
        <v>#DIV/0!</v>
      </c>
      <c r="AA33" s="51" t="e">
        <f t="shared" ref="AA33:AA40" si="84">IF($F33="","",(X33/$F33))</f>
        <v>#DIV/0!</v>
      </c>
      <c r="AB33" s="36"/>
      <c r="AC33" s="36"/>
      <c r="AD33" s="36"/>
      <c r="AE33" s="36"/>
      <c r="AF33" s="36">
        <f t="shared" ref="AF33:AF36" si="85">$F33-(AB33+AD33+AE33)</f>
        <v>0</v>
      </c>
      <c r="AG33" s="37" t="e">
        <f t="shared" ref="AG33:AG40" si="86">IF($F33="","",((AB33+AC33+AD33+AE33)/$F33))</f>
        <v>#DIV/0!</v>
      </c>
      <c r="AH33" s="44" t="e">
        <f t="shared" ref="AH33:AH40" si="87">IF($F33="","",(AE33/$F33))</f>
        <v>#DIV/0!</v>
      </c>
      <c r="AI33" s="36"/>
      <c r="AJ33" s="36"/>
      <c r="AK33" s="36"/>
      <c r="AL33" s="36"/>
      <c r="AM33" s="36">
        <f t="shared" ref="AM33:AM36" si="88">$F33-(AI33+AK33+AL33)</f>
        <v>0</v>
      </c>
      <c r="AN33" s="49" t="e">
        <f t="shared" ref="AN33:AN40" si="89">IF($F33="","",((AI33+AJ33+AK33+AL33)/$F33))</f>
        <v>#DIV/0!</v>
      </c>
      <c r="AO33" s="51" t="e">
        <f t="shared" ref="AO33:AO40" si="90">IF($F33="","",(AL33/$F33))</f>
        <v>#DIV/0!</v>
      </c>
      <c r="AP33" s="36"/>
      <c r="AQ33" s="36"/>
      <c r="AR33" s="36"/>
      <c r="AS33" s="36"/>
      <c r="AT33" s="36">
        <f t="shared" ref="AT33:AT36" si="91">$F33-(AP33+AR33+AS33)</f>
        <v>0</v>
      </c>
      <c r="AU33" s="37" t="e">
        <f t="shared" ref="AU33:AU40" si="92">IF($F33="","",((AP33+AQ33+AR33+AS33)/$F33))</f>
        <v>#DIV/0!</v>
      </c>
      <c r="AV33" s="44" t="e">
        <f t="shared" ref="AV33:AV40" si="93">IF($F33="","",(AS33/$F33))</f>
        <v>#DIV/0!</v>
      </c>
      <c r="AW33" s="36"/>
      <c r="AX33" s="36"/>
      <c r="AY33" s="36"/>
      <c r="AZ33" s="36"/>
      <c r="BA33" s="36">
        <f t="shared" ref="BA33:BA36" si="94">$F33-(AW33+AY33+AZ33)</f>
        <v>0</v>
      </c>
      <c r="BB33" s="49" t="e">
        <f t="shared" ref="BB33:BB40" si="95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6">C34-D34-E34</f>
        <v>0</v>
      </c>
      <c r="G34" s="36"/>
      <c r="H34" s="36"/>
      <c r="I34" s="36"/>
      <c r="J34" s="36"/>
      <c r="K34" s="36">
        <f t="shared" ref="K34:K39" si="97">$F34-(G34+I34+J34)</f>
        <v>0</v>
      </c>
      <c r="L34" s="49" t="e">
        <f t="shared" si="77"/>
        <v>#DIV/0!</v>
      </c>
      <c r="M34" s="50" t="e">
        <f t="shared" si="78"/>
        <v>#DIV/0!</v>
      </c>
      <c r="N34" s="36"/>
      <c r="O34" s="36"/>
      <c r="P34" s="36"/>
      <c r="Q34" s="36"/>
      <c r="R34" s="36">
        <f t="shared" si="79"/>
        <v>0</v>
      </c>
      <c r="S34" s="37" t="e">
        <f t="shared" si="80"/>
        <v>#DIV/0!</v>
      </c>
      <c r="T34" s="44" t="e">
        <f t="shared" si="81"/>
        <v>#DIV/0!</v>
      </c>
      <c r="U34" s="36"/>
      <c r="V34" s="36"/>
      <c r="W34" s="36"/>
      <c r="X34" s="36"/>
      <c r="Y34" s="36">
        <f t="shared" si="82"/>
        <v>0</v>
      </c>
      <c r="Z34" s="49" t="e">
        <f t="shared" si="83"/>
        <v>#DIV/0!</v>
      </c>
      <c r="AA34" s="51" t="e">
        <f t="shared" si="84"/>
        <v>#DIV/0!</v>
      </c>
      <c r="AB34" s="36"/>
      <c r="AC34" s="36"/>
      <c r="AD34" s="36"/>
      <c r="AE34" s="36"/>
      <c r="AF34" s="36">
        <f t="shared" si="85"/>
        <v>0</v>
      </c>
      <c r="AG34" s="37" t="e">
        <f t="shared" si="86"/>
        <v>#DIV/0!</v>
      </c>
      <c r="AH34" s="44" t="e">
        <f t="shared" si="87"/>
        <v>#DIV/0!</v>
      </c>
      <c r="AI34" s="36"/>
      <c r="AJ34" s="36"/>
      <c r="AK34" s="36"/>
      <c r="AL34" s="36"/>
      <c r="AM34" s="36">
        <f t="shared" si="88"/>
        <v>0</v>
      </c>
      <c r="AN34" s="49" t="e">
        <f t="shared" si="89"/>
        <v>#DIV/0!</v>
      </c>
      <c r="AO34" s="51" t="e">
        <f t="shared" si="90"/>
        <v>#DIV/0!</v>
      </c>
      <c r="AP34" s="36"/>
      <c r="AQ34" s="36"/>
      <c r="AR34" s="36"/>
      <c r="AS34" s="36"/>
      <c r="AT34" s="36">
        <f t="shared" si="91"/>
        <v>0</v>
      </c>
      <c r="AU34" s="37" t="e">
        <f t="shared" si="92"/>
        <v>#DIV/0!</v>
      </c>
      <c r="AV34" s="44" t="e">
        <f t="shared" si="93"/>
        <v>#DIV/0!</v>
      </c>
      <c r="AW34" s="36"/>
      <c r="AX34" s="36"/>
      <c r="AY34" s="36"/>
      <c r="AZ34" s="36"/>
      <c r="BA34" s="36">
        <f t="shared" si="94"/>
        <v>0</v>
      </c>
      <c r="BB34" s="49" t="e">
        <f t="shared" si="95"/>
        <v>#DIV/0!</v>
      </c>
      <c r="BC34" s="51" t="e">
        <f t="shared" ref="BC34:BC40" si="98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6"/>
        <v>0</v>
      </c>
      <c r="G35" s="36"/>
      <c r="H35" s="36"/>
      <c r="I35" s="36"/>
      <c r="J35" s="36"/>
      <c r="K35" s="36">
        <f t="shared" si="97"/>
        <v>0</v>
      </c>
      <c r="L35" s="47" t="e">
        <f t="shared" si="77"/>
        <v>#DIV/0!</v>
      </c>
      <c r="M35" s="48" t="e">
        <f t="shared" si="78"/>
        <v>#DIV/0!</v>
      </c>
      <c r="N35" s="36"/>
      <c r="O35" s="36"/>
      <c r="P35" s="36"/>
      <c r="Q35" s="36"/>
      <c r="R35" s="36">
        <f t="shared" si="79"/>
        <v>0</v>
      </c>
      <c r="S35" s="37" t="e">
        <f t="shared" si="80"/>
        <v>#DIV/0!</v>
      </c>
      <c r="T35" s="44" t="e">
        <f t="shared" si="81"/>
        <v>#DIV/0!</v>
      </c>
      <c r="U35" s="36"/>
      <c r="V35" s="36"/>
      <c r="W35" s="36"/>
      <c r="X35" s="36"/>
      <c r="Y35" s="36">
        <f t="shared" si="82"/>
        <v>0</v>
      </c>
      <c r="Z35" s="47" t="e">
        <f t="shared" si="83"/>
        <v>#DIV/0!</v>
      </c>
      <c r="AA35" s="48" t="e">
        <f t="shared" si="84"/>
        <v>#DIV/0!</v>
      </c>
      <c r="AB35" s="36"/>
      <c r="AC35" s="36"/>
      <c r="AD35" s="36"/>
      <c r="AE35" s="36"/>
      <c r="AF35" s="36">
        <f t="shared" si="85"/>
        <v>0</v>
      </c>
      <c r="AG35" s="37" t="e">
        <f t="shared" si="86"/>
        <v>#DIV/0!</v>
      </c>
      <c r="AH35" s="44" t="e">
        <f t="shared" si="87"/>
        <v>#DIV/0!</v>
      </c>
      <c r="AI35" s="36"/>
      <c r="AJ35" s="36"/>
      <c r="AK35" s="36"/>
      <c r="AL35" s="36"/>
      <c r="AM35" s="36">
        <f t="shared" si="88"/>
        <v>0</v>
      </c>
      <c r="AN35" s="47" t="e">
        <f t="shared" si="89"/>
        <v>#DIV/0!</v>
      </c>
      <c r="AO35" s="48" t="e">
        <f t="shared" si="90"/>
        <v>#DIV/0!</v>
      </c>
      <c r="AP35" s="36"/>
      <c r="AQ35" s="36"/>
      <c r="AR35" s="36"/>
      <c r="AS35" s="36"/>
      <c r="AT35" s="36">
        <f t="shared" si="91"/>
        <v>0</v>
      </c>
      <c r="AU35" s="37" t="e">
        <f t="shared" si="92"/>
        <v>#DIV/0!</v>
      </c>
      <c r="AV35" s="46" t="e">
        <f t="shared" si="93"/>
        <v>#DIV/0!</v>
      </c>
      <c r="AW35" s="36"/>
      <c r="AX35" s="36"/>
      <c r="AY35" s="36"/>
      <c r="AZ35" s="36"/>
      <c r="BA35" s="36">
        <f t="shared" si="94"/>
        <v>0</v>
      </c>
      <c r="BB35" s="47" t="e">
        <f t="shared" si="95"/>
        <v>#DIV/0!</v>
      </c>
      <c r="BC35" s="48" t="e">
        <f t="shared" si="98"/>
        <v>#DIV/0!</v>
      </c>
    </row>
    <row r="36" spans="2:55">
      <c r="B36" s="41" t="s">
        <v>22</v>
      </c>
      <c r="C36" s="35"/>
      <c r="D36" s="35"/>
      <c r="E36" s="35"/>
      <c r="F36" s="42">
        <f t="shared" si="96"/>
        <v>0</v>
      </c>
      <c r="G36" s="36"/>
      <c r="H36" s="36"/>
      <c r="I36" s="36"/>
      <c r="J36" s="36"/>
      <c r="K36" s="36">
        <f t="shared" si="97"/>
        <v>0</v>
      </c>
      <c r="L36" s="47" t="e">
        <f t="shared" si="77"/>
        <v>#DIV/0!</v>
      </c>
      <c r="M36" s="48" t="e">
        <f t="shared" si="78"/>
        <v>#DIV/0!</v>
      </c>
      <c r="N36" s="36"/>
      <c r="O36" s="36"/>
      <c r="P36" s="36"/>
      <c r="Q36" s="36"/>
      <c r="R36" s="36">
        <f t="shared" si="79"/>
        <v>0</v>
      </c>
      <c r="S36" s="37" t="e">
        <f t="shared" si="80"/>
        <v>#DIV/0!</v>
      </c>
      <c r="T36" s="44" t="e">
        <f t="shared" si="81"/>
        <v>#DIV/0!</v>
      </c>
      <c r="U36" s="36"/>
      <c r="V36" s="36"/>
      <c r="W36" s="36"/>
      <c r="X36" s="36"/>
      <c r="Y36" s="36">
        <f t="shared" si="82"/>
        <v>0</v>
      </c>
      <c r="Z36" s="47" t="e">
        <f t="shared" si="83"/>
        <v>#DIV/0!</v>
      </c>
      <c r="AA36" s="48" t="e">
        <f t="shared" si="84"/>
        <v>#DIV/0!</v>
      </c>
      <c r="AB36" s="36"/>
      <c r="AC36" s="36"/>
      <c r="AD36" s="36"/>
      <c r="AE36" s="36"/>
      <c r="AF36" s="36">
        <f t="shared" si="85"/>
        <v>0</v>
      </c>
      <c r="AG36" s="37" t="e">
        <f t="shared" si="86"/>
        <v>#DIV/0!</v>
      </c>
      <c r="AH36" s="44" t="e">
        <f t="shared" si="87"/>
        <v>#DIV/0!</v>
      </c>
      <c r="AI36" s="36"/>
      <c r="AJ36" s="36"/>
      <c r="AK36" s="36"/>
      <c r="AL36" s="36"/>
      <c r="AM36" s="36">
        <f t="shared" si="88"/>
        <v>0</v>
      </c>
      <c r="AN36" s="47" t="e">
        <f t="shared" si="89"/>
        <v>#DIV/0!</v>
      </c>
      <c r="AO36" s="48" t="e">
        <f t="shared" si="90"/>
        <v>#DIV/0!</v>
      </c>
      <c r="AP36" s="36"/>
      <c r="AQ36" s="36"/>
      <c r="AR36" s="36"/>
      <c r="AS36" s="36"/>
      <c r="AT36" s="36">
        <f t="shared" si="91"/>
        <v>0</v>
      </c>
      <c r="AU36" s="37" t="e">
        <f t="shared" si="92"/>
        <v>#DIV/0!</v>
      </c>
      <c r="AV36" s="46" t="e">
        <f t="shared" si="93"/>
        <v>#DIV/0!</v>
      </c>
      <c r="AW36" s="36"/>
      <c r="AX36" s="36"/>
      <c r="AY36" s="36"/>
      <c r="AZ36" s="36"/>
      <c r="BA36" s="36">
        <f t="shared" si="94"/>
        <v>0</v>
      </c>
      <c r="BB36" s="47" t="e">
        <f t="shared" si="95"/>
        <v>#DIV/0!</v>
      </c>
      <c r="BC36" s="48" t="e">
        <f t="shared" si="98"/>
        <v>#DIV/0!</v>
      </c>
    </row>
    <row r="37" spans="2:55">
      <c r="B37" s="41" t="s">
        <v>23</v>
      </c>
      <c r="C37" s="35"/>
      <c r="D37" s="35"/>
      <c r="E37" s="35"/>
      <c r="F37" s="42">
        <f t="shared" si="96"/>
        <v>0</v>
      </c>
      <c r="G37" s="36"/>
      <c r="H37" s="36"/>
      <c r="I37" s="36"/>
      <c r="J37" s="36"/>
      <c r="K37" s="36">
        <f t="shared" si="97"/>
        <v>0</v>
      </c>
      <c r="L37" s="53" t="e">
        <f t="shared" si="77"/>
        <v>#DIV/0!</v>
      </c>
      <c r="M37" s="54" t="e">
        <f t="shared" si="78"/>
        <v>#DIV/0!</v>
      </c>
      <c r="N37" s="36"/>
      <c r="O37" s="36"/>
      <c r="P37" s="36"/>
      <c r="Q37" s="36"/>
      <c r="R37" s="36">
        <f t="shared" si="79"/>
        <v>0</v>
      </c>
      <c r="S37" s="37" t="e">
        <f t="shared" si="80"/>
        <v>#DIV/0!</v>
      </c>
      <c r="T37" s="44" t="e">
        <f t="shared" si="81"/>
        <v>#DIV/0!</v>
      </c>
      <c r="U37" s="36"/>
      <c r="V37" s="36"/>
      <c r="W37" s="36"/>
      <c r="X37" s="36"/>
      <c r="Y37" s="40">
        <f t="shared" si="82"/>
        <v>0</v>
      </c>
      <c r="Z37" s="53" t="e">
        <f t="shared" si="83"/>
        <v>#DIV/0!</v>
      </c>
      <c r="AA37" s="54" t="e">
        <f t="shared" si="84"/>
        <v>#DIV/0!</v>
      </c>
      <c r="AB37" s="36"/>
      <c r="AC37" s="36"/>
      <c r="AD37" s="36"/>
      <c r="AE37" s="36"/>
      <c r="AF37" s="36"/>
      <c r="AG37" s="37" t="e">
        <f t="shared" si="86"/>
        <v>#DIV/0!</v>
      </c>
      <c r="AH37" s="44" t="e">
        <f t="shared" si="87"/>
        <v>#DIV/0!</v>
      </c>
      <c r="AI37" s="36"/>
      <c r="AJ37" s="36"/>
      <c r="AK37" s="36"/>
      <c r="AL37" s="36"/>
      <c r="AM37" s="40"/>
      <c r="AN37" s="53" t="e">
        <f t="shared" si="89"/>
        <v>#DIV/0!</v>
      </c>
      <c r="AO37" s="54" t="e">
        <f t="shared" si="90"/>
        <v>#DIV/0!</v>
      </c>
      <c r="AP37" s="36"/>
      <c r="AQ37" s="36"/>
      <c r="AR37" s="36"/>
      <c r="AS37" s="36"/>
      <c r="AT37" s="36"/>
      <c r="AU37" s="37" t="e">
        <f t="shared" si="92"/>
        <v>#DIV/0!</v>
      </c>
      <c r="AV37" s="46" t="e">
        <f t="shared" si="93"/>
        <v>#DIV/0!</v>
      </c>
      <c r="AW37" s="36"/>
      <c r="AX37" s="36"/>
      <c r="AY37" s="36"/>
      <c r="AZ37" s="36"/>
      <c r="BA37" s="40"/>
      <c r="BB37" s="53" t="e">
        <f t="shared" si="95"/>
        <v>#DIV/0!</v>
      </c>
      <c r="BC37" s="54" t="e">
        <f t="shared" si="98"/>
        <v>#DIV/0!</v>
      </c>
    </row>
    <row r="38" spans="2:55">
      <c r="B38" s="55" t="s">
        <v>24</v>
      </c>
      <c r="C38" s="56"/>
      <c r="D38" s="56"/>
      <c r="E38" s="56"/>
      <c r="F38" s="56">
        <f t="shared" si="96"/>
        <v>0</v>
      </c>
      <c r="K38" s="36">
        <f t="shared" si="97"/>
        <v>0</v>
      </c>
      <c r="L38" s="53" t="e">
        <f t="shared" si="77"/>
        <v>#DIV/0!</v>
      </c>
      <c r="M38" s="54" t="e">
        <f t="shared" si="78"/>
        <v>#DIV/0!</v>
      </c>
      <c r="R38" s="36">
        <f t="shared" si="79"/>
        <v>0</v>
      </c>
      <c r="S38" s="37" t="e">
        <f>IF($F38="","",((N38+O38+P38+Q38)/$F38))</f>
        <v>#DIV/0!</v>
      </c>
      <c r="T38" s="57" t="e">
        <f t="shared" si="81"/>
        <v>#DIV/0!</v>
      </c>
      <c r="Y38" s="55"/>
      <c r="Z38" s="57" t="e">
        <f t="shared" si="83"/>
        <v>#DIV/0!</v>
      </c>
      <c r="AA38" s="57" t="e">
        <f t="shared" si="84"/>
        <v>#DIV/0!</v>
      </c>
      <c r="AF38" s="55"/>
      <c r="AG38" s="58" t="e">
        <f t="shared" si="86"/>
        <v>#DIV/0!</v>
      </c>
      <c r="AH38" s="57" t="e">
        <f t="shared" si="87"/>
        <v>#DIV/0!</v>
      </c>
      <c r="AM38" s="55"/>
      <c r="AN38" s="57" t="e">
        <f t="shared" si="89"/>
        <v>#DIV/0!</v>
      </c>
      <c r="AO38" s="57" t="e">
        <f t="shared" si="90"/>
        <v>#DIV/0!</v>
      </c>
      <c r="AT38" s="55"/>
      <c r="AU38" s="58" t="e">
        <f t="shared" si="92"/>
        <v>#DIV/0!</v>
      </c>
      <c r="AV38" s="57" t="e">
        <f t="shared" si="93"/>
        <v>#DIV/0!</v>
      </c>
      <c r="BA38" s="55"/>
      <c r="BB38" s="57" t="e">
        <f t="shared" si="95"/>
        <v>#DIV/0!</v>
      </c>
      <c r="BC38" s="57" t="e">
        <f t="shared" si="98"/>
        <v>#DIV/0!</v>
      </c>
    </row>
    <row r="39" spans="2:55">
      <c r="B39" s="55" t="s">
        <v>25</v>
      </c>
      <c r="C39" s="56"/>
      <c r="D39" s="56"/>
      <c r="E39" s="56"/>
      <c r="F39" s="56">
        <f t="shared" si="96"/>
        <v>0</v>
      </c>
      <c r="K39" s="36">
        <f t="shared" si="97"/>
        <v>0</v>
      </c>
      <c r="L39" s="53" t="e">
        <f t="shared" si="77"/>
        <v>#DIV/0!</v>
      </c>
      <c r="M39" s="54" t="e">
        <f t="shared" si="78"/>
        <v>#DIV/0!</v>
      </c>
      <c r="R39" s="55"/>
      <c r="S39" s="58"/>
      <c r="T39" s="57"/>
      <c r="Y39" s="55"/>
      <c r="Z39" s="57" t="e">
        <f t="shared" si="83"/>
        <v>#DIV/0!</v>
      </c>
      <c r="AA39" s="57" t="e">
        <f t="shared" si="84"/>
        <v>#DIV/0!</v>
      </c>
      <c r="AF39" s="55"/>
      <c r="AG39" s="58" t="e">
        <f t="shared" si="86"/>
        <v>#DIV/0!</v>
      </c>
      <c r="AH39" s="57" t="e">
        <f t="shared" si="87"/>
        <v>#DIV/0!</v>
      </c>
      <c r="AM39" s="55"/>
      <c r="AN39" s="57" t="e">
        <f t="shared" si="89"/>
        <v>#DIV/0!</v>
      </c>
      <c r="AO39" s="57" t="e">
        <f t="shared" si="90"/>
        <v>#DIV/0!</v>
      </c>
      <c r="AT39" s="55"/>
      <c r="AU39" s="58" t="e">
        <f t="shared" si="92"/>
        <v>#DIV/0!</v>
      </c>
      <c r="AV39" s="57" t="e">
        <f t="shared" si="93"/>
        <v>#DIV/0!</v>
      </c>
      <c r="BA39" s="55"/>
      <c r="BB39" s="57" t="e">
        <f t="shared" si="95"/>
        <v>#DIV/0!</v>
      </c>
      <c r="BC39" s="57" t="e">
        <f t="shared" si="98"/>
        <v>#DIV/0!</v>
      </c>
    </row>
    <row r="40" spans="2:55">
      <c r="B40" s="55" t="s">
        <v>26</v>
      </c>
      <c r="C40" s="56"/>
      <c r="F40" s="56">
        <f t="shared" si="96"/>
        <v>0</v>
      </c>
      <c r="Z40" s="57" t="e">
        <f t="shared" si="83"/>
        <v>#DIV/0!</v>
      </c>
      <c r="AA40" s="57" t="e">
        <f t="shared" si="84"/>
        <v>#DIV/0!</v>
      </c>
      <c r="AG40" s="58" t="e">
        <f t="shared" si="86"/>
        <v>#DIV/0!</v>
      </c>
      <c r="AH40" s="57" t="e">
        <f t="shared" si="87"/>
        <v>#DIV/0!</v>
      </c>
      <c r="AN40" s="57" t="e">
        <f t="shared" si="89"/>
        <v>#DIV/0!</v>
      </c>
      <c r="AO40" s="57" t="e">
        <f t="shared" si="90"/>
        <v>#DIV/0!</v>
      </c>
      <c r="AU40" s="58" t="e">
        <f t="shared" si="92"/>
        <v>#DIV/0!</v>
      </c>
      <c r="AV40" s="57" t="e">
        <f t="shared" si="93"/>
        <v>#DIV/0!</v>
      </c>
      <c r="BB40" s="57" t="e">
        <f t="shared" si="95"/>
        <v>#DIV/0!</v>
      </c>
      <c r="BC40" s="57" t="e">
        <f t="shared" si="98"/>
        <v>#DIV/0!</v>
      </c>
    </row>
    <row r="43" spans="2:55">
      <c r="B43" s="25" t="str">
        <f>"Graduate PHD/JD Retention - "&amp;$A$1</f>
        <v>Graduate PHD/JD Retention - Biomedical Engeering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9">C46-D46-E46</f>
        <v>0</v>
      </c>
      <c r="G46" s="36"/>
      <c r="H46" s="36"/>
      <c r="I46" s="36"/>
      <c r="J46" s="36"/>
      <c r="K46" s="36">
        <f t="shared" ref="K46:K52" si="100">$F46-(G46+I46+J46)</f>
        <v>0</v>
      </c>
      <c r="L46" s="49" t="e">
        <f t="shared" ref="L46:L52" si="101">IF($F46="","",((G46+H46+I46+J46)/$F46))</f>
        <v>#DIV/0!</v>
      </c>
      <c r="M46" s="50" t="e">
        <f t="shared" ref="M46:M52" si="102">IF($F46="","",(J46/$F46))</f>
        <v>#DIV/0!</v>
      </c>
      <c r="N46" s="36"/>
      <c r="O46" s="36"/>
      <c r="P46" s="36"/>
      <c r="Q46" s="36"/>
      <c r="R46" s="36">
        <f t="shared" ref="R46:R51" si="103">$F46-(N46+P46+Q46)</f>
        <v>0</v>
      </c>
      <c r="S46" s="37" t="e">
        <f t="shared" ref="S46:S51" si="104">IF($F46="","",((N46+O46+P46+Q46)/$F46))</f>
        <v>#DIV/0!</v>
      </c>
      <c r="T46" s="44" t="e">
        <f t="shared" ref="T46:T51" si="105">IF($F46="","",(Q46/$F46))</f>
        <v>#DIV/0!</v>
      </c>
      <c r="U46" s="36"/>
      <c r="V46" s="36"/>
      <c r="W46" s="36"/>
      <c r="X46" s="36"/>
      <c r="Y46" s="36">
        <f t="shared" ref="Y46:Y50" si="106">$F46-(U46+W46+X46)</f>
        <v>0</v>
      </c>
      <c r="Z46" s="49" t="e">
        <f t="shared" ref="Z46:Z51" si="107">IF($F46="","",((U46+V46+W46+X46)/$F46))</f>
        <v>#DIV/0!</v>
      </c>
      <c r="AA46" s="51" t="e">
        <f t="shared" ref="AA46:AA51" si="108">IF($F46="","",(X46/$F46))</f>
        <v>#DIV/0!</v>
      </c>
      <c r="AB46" s="36"/>
      <c r="AC46" s="36"/>
      <c r="AD46" s="36"/>
      <c r="AE46" s="36"/>
      <c r="AF46" s="36">
        <f t="shared" ref="AF46:AF49" si="109">$F46-(AB46+AD46+AE46)</f>
        <v>0</v>
      </c>
      <c r="AG46" s="37" t="e">
        <f t="shared" ref="AG46:AG51" si="110">IF($F46="","",((AB46+AC46+AD46+AE46)/$F46))</f>
        <v>#DIV/0!</v>
      </c>
      <c r="AH46" s="44" t="e">
        <f t="shared" ref="AH46:AH51" si="111">IF($F46="","",(AE46/$F46))</f>
        <v>#DIV/0!</v>
      </c>
      <c r="AI46" s="36"/>
      <c r="AJ46" s="36"/>
      <c r="AK46" s="36"/>
      <c r="AL46" s="36"/>
      <c r="AM46" s="36">
        <f t="shared" ref="AM46:AM49" si="112">$F46-(AI46+AK46+AL46)</f>
        <v>0</v>
      </c>
      <c r="AN46" s="49" t="e">
        <f t="shared" ref="AN46:AN51" si="113">IF($F46="","",((AI46+AJ46+AK46+AL46)/$F46))</f>
        <v>#DIV/0!</v>
      </c>
      <c r="AO46" s="51" t="e">
        <f t="shared" ref="AO46:AO51" si="114">IF($F46="","",(AL46/$F46))</f>
        <v>#DIV/0!</v>
      </c>
      <c r="AP46" s="36"/>
      <c r="AQ46" s="36"/>
      <c r="AR46" s="36"/>
      <c r="AS46" s="36"/>
      <c r="AT46" s="36">
        <f t="shared" ref="AT46:AT49" si="115">$F46-(AP46+AR46+AS46)</f>
        <v>0</v>
      </c>
      <c r="AU46" s="37" t="e">
        <f t="shared" ref="AU46:AU51" si="116">IF($F46="","",((AP46+AQ46+AR46+AS46)/$F46))</f>
        <v>#DIV/0!</v>
      </c>
      <c r="AV46" s="44" t="e">
        <f t="shared" ref="AV46:AV51" si="117">IF($F46="","",(AS46/$F46))</f>
        <v>#DIV/0!</v>
      </c>
      <c r="AW46" s="36"/>
      <c r="AX46" s="36"/>
      <c r="AY46" s="36"/>
      <c r="AZ46" s="36"/>
      <c r="BA46" s="36">
        <f t="shared" ref="BA46:BA49" si="118">$F46-(AW46+AY46+AZ46)</f>
        <v>0</v>
      </c>
      <c r="BB46" s="49" t="e">
        <f t="shared" ref="BB46:BB51" si="119">IF($F46="","",((AW46+AX46+AY46+AZ46)/$F46))</f>
        <v>#DIV/0!</v>
      </c>
      <c r="BC46" s="51" t="e">
        <f t="shared" ref="BC46:BC51" si="120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9"/>
        <v>0</v>
      </c>
      <c r="G47" s="36"/>
      <c r="H47" s="36"/>
      <c r="I47" s="36"/>
      <c r="J47" s="36"/>
      <c r="K47" s="36">
        <f t="shared" si="100"/>
        <v>0</v>
      </c>
      <c r="L47" s="49" t="e">
        <f t="shared" si="101"/>
        <v>#DIV/0!</v>
      </c>
      <c r="M47" s="50" t="e">
        <f t="shared" si="102"/>
        <v>#DIV/0!</v>
      </c>
      <c r="N47" s="36"/>
      <c r="O47" s="36"/>
      <c r="P47" s="36"/>
      <c r="Q47" s="36"/>
      <c r="R47" s="36">
        <f t="shared" si="103"/>
        <v>0</v>
      </c>
      <c r="S47" s="37" t="e">
        <f t="shared" si="104"/>
        <v>#DIV/0!</v>
      </c>
      <c r="T47" s="44" t="e">
        <f t="shared" si="105"/>
        <v>#DIV/0!</v>
      </c>
      <c r="U47" s="36"/>
      <c r="V47" s="36"/>
      <c r="W47" s="36"/>
      <c r="X47" s="36"/>
      <c r="Y47" s="36">
        <f t="shared" si="106"/>
        <v>0</v>
      </c>
      <c r="Z47" s="49" t="e">
        <f t="shared" si="107"/>
        <v>#DIV/0!</v>
      </c>
      <c r="AA47" s="51" t="e">
        <f t="shared" si="108"/>
        <v>#DIV/0!</v>
      </c>
      <c r="AB47" s="36"/>
      <c r="AC47" s="36"/>
      <c r="AD47" s="36"/>
      <c r="AE47" s="36"/>
      <c r="AF47" s="36">
        <f t="shared" si="109"/>
        <v>0</v>
      </c>
      <c r="AG47" s="37" t="e">
        <f t="shared" si="110"/>
        <v>#DIV/0!</v>
      </c>
      <c r="AH47" s="44" t="e">
        <f t="shared" si="111"/>
        <v>#DIV/0!</v>
      </c>
      <c r="AI47" s="36"/>
      <c r="AJ47" s="36"/>
      <c r="AK47" s="36"/>
      <c r="AL47" s="36"/>
      <c r="AM47" s="36">
        <f t="shared" si="112"/>
        <v>0</v>
      </c>
      <c r="AN47" s="49" t="e">
        <f t="shared" si="113"/>
        <v>#DIV/0!</v>
      </c>
      <c r="AO47" s="51" t="e">
        <f t="shared" si="114"/>
        <v>#DIV/0!</v>
      </c>
      <c r="AP47" s="36"/>
      <c r="AQ47" s="36"/>
      <c r="AR47" s="36"/>
      <c r="AS47" s="36"/>
      <c r="AT47" s="36">
        <f t="shared" si="115"/>
        <v>0</v>
      </c>
      <c r="AU47" s="37" t="e">
        <f t="shared" si="116"/>
        <v>#DIV/0!</v>
      </c>
      <c r="AV47" s="44" t="e">
        <f t="shared" si="117"/>
        <v>#DIV/0!</v>
      </c>
      <c r="AW47" s="36"/>
      <c r="AX47" s="36"/>
      <c r="AY47" s="36"/>
      <c r="AZ47" s="36"/>
      <c r="BA47" s="36">
        <f t="shared" si="118"/>
        <v>0</v>
      </c>
      <c r="BB47" s="49" t="e">
        <f t="shared" si="119"/>
        <v>#DIV/0!</v>
      </c>
      <c r="BC47" s="51" t="e">
        <f t="shared" si="120"/>
        <v>#DIV/0!</v>
      </c>
    </row>
    <row r="48" spans="2:55">
      <c r="B48" s="41" t="s">
        <v>21</v>
      </c>
      <c r="C48" s="35"/>
      <c r="D48" s="35"/>
      <c r="E48" s="35"/>
      <c r="F48" s="42">
        <f t="shared" si="99"/>
        <v>0</v>
      </c>
      <c r="G48" s="36"/>
      <c r="H48" s="36"/>
      <c r="I48" s="36"/>
      <c r="J48" s="36"/>
      <c r="K48" s="36">
        <f t="shared" si="100"/>
        <v>0</v>
      </c>
      <c r="L48" s="47" t="e">
        <f t="shared" si="101"/>
        <v>#DIV/0!</v>
      </c>
      <c r="M48" s="48" t="e">
        <f t="shared" si="102"/>
        <v>#DIV/0!</v>
      </c>
      <c r="N48" s="36"/>
      <c r="O48" s="36"/>
      <c r="P48" s="36"/>
      <c r="Q48" s="36"/>
      <c r="R48" s="36">
        <f t="shared" si="103"/>
        <v>0</v>
      </c>
      <c r="S48" s="37" t="e">
        <f t="shared" si="104"/>
        <v>#DIV/0!</v>
      </c>
      <c r="T48" s="44" t="e">
        <f t="shared" si="105"/>
        <v>#DIV/0!</v>
      </c>
      <c r="U48" s="36"/>
      <c r="V48" s="36"/>
      <c r="W48" s="36"/>
      <c r="X48" s="36"/>
      <c r="Y48" s="36">
        <f t="shared" si="106"/>
        <v>0</v>
      </c>
      <c r="Z48" s="47" t="e">
        <f t="shared" si="107"/>
        <v>#DIV/0!</v>
      </c>
      <c r="AA48" s="48" t="e">
        <f t="shared" si="108"/>
        <v>#DIV/0!</v>
      </c>
      <c r="AB48" s="36"/>
      <c r="AC48" s="36"/>
      <c r="AD48" s="36"/>
      <c r="AE48" s="36"/>
      <c r="AF48" s="36">
        <f t="shared" si="109"/>
        <v>0</v>
      </c>
      <c r="AG48" s="37" t="e">
        <f t="shared" si="110"/>
        <v>#DIV/0!</v>
      </c>
      <c r="AH48" s="44" t="e">
        <f t="shared" si="111"/>
        <v>#DIV/0!</v>
      </c>
      <c r="AI48" s="36"/>
      <c r="AJ48" s="36"/>
      <c r="AK48" s="36"/>
      <c r="AL48" s="36"/>
      <c r="AM48" s="36">
        <f t="shared" si="112"/>
        <v>0</v>
      </c>
      <c r="AN48" s="47" t="e">
        <f t="shared" si="113"/>
        <v>#DIV/0!</v>
      </c>
      <c r="AO48" s="48" t="e">
        <f t="shared" si="114"/>
        <v>#DIV/0!</v>
      </c>
      <c r="AP48" s="36"/>
      <c r="AQ48" s="36"/>
      <c r="AR48" s="36"/>
      <c r="AS48" s="36"/>
      <c r="AT48" s="36">
        <f t="shared" si="115"/>
        <v>0</v>
      </c>
      <c r="AU48" s="37" t="e">
        <f t="shared" si="116"/>
        <v>#DIV/0!</v>
      </c>
      <c r="AV48" s="46" t="e">
        <f t="shared" si="117"/>
        <v>#DIV/0!</v>
      </c>
      <c r="AW48" s="36"/>
      <c r="AX48" s="36"/>
      <c r="AY48" s="36"/>
      <c r="AZ48" s="36"/>
      <c r="BA48" s="36">
        <f t="shared" si="118"/>
        <v>0</v>
      </c>
      <c r="BB48" s="47" t="e">
        <f t="shared" si="119"/>
        <v>#DIV/0!</v>
      </c>
      <c r="BC48" s="48" t="e">
        <f t="shared" si="120"/>
        <v>#DIV/0!</v>
      </c>
    </row>
    <row r="49" spans="2:55">
      <c r="B49" s="41" t="s">
        <v>22</v>
      </c>
      <c r="C49" s="35"/>
      <c r="D49" s="35"/>
      <c r="E49" s="35"/>
      <c r="F49" s="42">
        <f t="shared" si="99"/>
        <v>0</v>
      </c>
      <c r="G49" s="36"/>
      <c r="H49" s="36"/>
      <c r="I49" s="36"/>
      <c r="J49" s="36"/>
      <c r="K49" s="36">
        <f t="shared" si="100"/>
        <v>0</v>
      </c>
      <c r="L49" s="47" t="e">
        <f t="shared" si="101"/>
        <v>#DIV/0!</v>
      </c>
      <c r="M49" s="48" t="e">
        <f t="shared" si="102"/>
        <v>#DIV/0!</v>
      </c>
      <c r="N49" s="36"/>
      <c r="O49" s="36"/>
      <c r="P49" s="36"/>
      <c r="Q49" s="36"/>
      <c r="R49" s="36">
        <f t="shared" si="103"/>
        <v>0</v>
      </c>
      <c r="S49" s="37" t="e">
        <f t="shared" si="104"/>
        <v>#DIV/0!</v>
      </c>
      <c r="T49" s="44" t="e">
        <f t="shared" si="105"/>
        <v>#DIV/0!</v>
      </c>
      <c r="U49" s="36"/>
      <c r="V49" s="36"/>
      <c r="W49" s="36"/>
      <c r="X49" s="36"/>
      <c r="Y49" s="36">
        <f t="shared" si="106"/>
        <v>0</v>
      </c>
      <c r="Z49" s="47" t="e">
        <f t="shared" si="107"/>
        <v>#DIV/0!</v>
      </c>
      <c r="AA49" s="48" t="e">
        <f t="shared" si="108"/>
        <v>#DIV/0!</v>
      </c>
      <c r="AB49" s="36"/>
      <c r="AC49" s="36"/>
      <c r="AD49" s="36"/>
      <c r="AE49" s="36"/>
      <c r="AF49" s="36">
        <f t="shared" si="109"/>
        <v>0</v>
      </c>
      <c r="AG49" s="37" t="e">
        <f t="shared" si="110"/>
        <v>#DIV/0!</v>
      </c>
      <c r="AH49" s="44" t="e">
        <f t="shared" si="111"/>
        <v>#DIV/0!</v>
      </c>
      <c r="AI49" s="36"/>
      <c r="AJ49" s="36"/>
      <c r="AK49" s="36"/>
      <c r="AL49" s="36"/>
      <c r="AM49" s="36">
        <f t="shared" si="112"/>
        <v>0</v>
      </c>
      <c r="AN49" s="47" t="e">
        <f t="shared" si="113"/>
        <v>#DIV/0!</v>
      </c>
      <c r="AO49" s="48" t="e">
        <f t="shared" si="114"/>
        <v>#DIV/0!</v>
      </c>
      <c r="AP49" s="36"/>
      <c r="AQ49" s="36"/>
      <c r="AR49" s="36"/>
      <c r="AS49" s="36"/>
      <c r="AT49" s="36">
        <f t="shared" si="115"/>
        <v>0</v>
      </c>
      <c r="AU49" s="37" t="e">
        <f t="shared" si="116"/>
        <v>#DIV/0!</v>
      </c>
      <c r="AV49" s="46" t="e">
        <f t="shared" si="117"/>
        <v>#DIV/0!</v>
      </c>
      <c r="AW49" s="36"/>
      <c r="AX49" s="36"/>
      <c r="AY49" s="36"/>
      <c r="AZ49" s="36"/>
      <c r="BA49" s="36">
        <f t="shared" si="118"/>
        <v>0</v>
      </c>
      <c r="BB49" s="47" t="e">
        <f t="shared" si="119"/>
        <v>#DIV/0!</v>
      </c>
      <c r="BC49" s="48" t="e">
        <f t="shared" si="120"/>
        <v>#DIV/0!</v>
      </c>
    </row>
    <row r="50" spans="2:55">
      <c r="B50" s="41" t="s">
        <v>23</v>
      </c>
      <c r="C50" s="35"/>
      <c r="D50" s="35"/>
      <c r="E50" s="35"/>
      <c r="F50" s="42">
        <f t="shared" si="99"/>
        <v>0</v>
      </c>
      <c r="G50" s="36"/>
      <c r="H50" s="36"/>
      <c r="I50" s="36"/>
      <c r="J50" s="36"/>
      <c r="K50" s="36">
        <f t="shared" si="100"/>
        <v>0</v>
      </c>
      <c r="L50" s="53" t="e">
        <f t="shared" si="101"/>
        <v>#DIV/0!</v>
      </c>
      <c r="M50" s="54" t="e">
        <f t="shared" si="102"/>
        <v>#DIV/0!</v>
      </c>
      <c r="N50" s="36"/>
      <c r="O50" s="36"/>
      <c r="P50" s="36"/>
      <c r="Q50" s="36"/>
      <c r="R50" s="36">
        <f t="shared" si="103"/>
        <v>0</v>
      </c>
      <c r="S50" s="37" t="e">
        <f t="shared" si="104"/>
        <v>#DIV/0!</v>
      </c>
      <c r="T50" s="44" t="e">
        <f t="shared" si="105"/>
        <v>#DIV/0!</v>
      </c>
      <c r="U50" s="36"/>
      <c r="V50" s="36"/>
      <c r="W50" s="36"/>
      <c r="X50" s="36"/>
      <c r="Y50" s="36">
        <f t="shared" si="106"/>
        <v>0</v>
      </c>
      <c r="Z50" s="53" t="e">
        <f t="shared" si="107"/>
        <v>#DIV/0!</v>
      </c>
      <c r="AA50" s="54" t="e">
        <f t="shared" si="108"/>
        <v>#DIV/0!</v>
      </c>
      <c r="AB50" s="36"/>
      <c r="AC50" s="36"/>
      <c r="AD50" s="36"/>
      <c r="AE50" s="36"/>
      <c r="AF50" s="36"/>
      <c r="AG50" s="37" t="e">
        <f t="shared" si="110"/>
        <v>#DIV/0!</v>
      </c>
      <c r="AH50" s="44" t="e">
        <f t="shared" si="111"/>
        <v>#DIV/0!</v>
      </c>
      <c r="AI50" s="36"/>
      <c r="AJ50" s="36"/>
      <c r="AK50" s="36"/>
      <c r="AL50" s="36"/>
      <c r="AM50" s="40"/>
      <c r="AN50" s="53" t="e">
        <f t="shared" si="113"/>
        <v>#DIV/0!</v>
      </c>
      <c r="AO50" s="54" t="e">
        <f t="shared" si="114"/>
        <v>#DIV/0!</v>
      </c>
      <c r="AP50" s="36"/>
      <c r="AQ50" s="36"/>
      <c r="AR50" s="36"/>
      <c r="AS50" s="36"/>
      <c r="AT50" s="36"/>
      <c r="AU50" s="37" t="e">
        <f t="shared" si="116"/>
        <v>#DIV/0!</v>
      </c>
      <c r="AV50" s="46" t="e">
        <f t="shared" si="117"/>
        <v>#DIV/0!</v>
      </c>
      <c r="AW50" s="36"/>
      <c r="AX50" s="36"/>
      <c r="AY50" s="36"/>
      <c r="AZ50" s="36"/>
      <c r="BA50" s="40"/>
      <c r="BB50" s="53" t="e">
        <f t="shared" si="119"/>
        <v>#DIV/0!</v>
      </c>
      <c r="BC50" s="54" t="e">
        <f t="shared" si="120"/>
        <v>#DIV/0!</v>
      </c>
    </row>
    <row r="51" spans="2:55">
      <c r="B51" s="55" t="s">
        <v>24</v>
      </c>
      <c r="C51" s="59"/>
      <c r="F51" s="60">
        <f t="shared" si="99"/>
        <v>0</v>
      </c>
      <c r="K51" s="39">
        <f t="shared" si="100"/>
        <v>0</v>
      </c>
      <c r="L51" s="49" t="e">
        <f t="shared" si="101"/>
        <v>#DIV/0!</v>
      </c>
      <c r="M51" s="50" t="e">
        <f t="shared" si="102"/>
        <v>#DIV/0!</v>
      </c>
      <c r="R51" s="36">
        <f t="shared" si="103"/>
        <v>0</v>
      </c>
      <c r="S51" s="61" t="e">
        <f t="shared" si="104"/>
        <v>#DIV/0!</v>
      </c>
      <c r="T51" s="50" t="e">
        <f t="shared" si="105"/>
        <v>#DIV/0!</v>
      </c>
      <c r="Z51" s="49" t="e">
        <f t="shared" si="107"/>
        <v>#DIV/0!</v>
      </c>
      <c r="AA51" s="62" t="e">
        <f t="shared" si="108"/>
        <v>#DIV/0!</v>
      </c>
      <c r="AG51" s="61" t="e">
        <f t="shared" si="110"/>
        <v>#DIV/0!</v>
      </c>
      <c r="AH51" s="50" t="e">
        <f t="shared" si="111"/>
        <v>#DIV/0!</v>
      </c>
      <c r="AN51" s="49" t="e">
        <f t="shared" si="113"/>
        <v>#DIV/0!</v>
      </c>
      <c r="AO51" s="62" t="e">
        <f t="shared" si="114"/>
        <v>#DIV/0!</v>
      </c>
      <c r="AU51" s="61" t="e">
        <f t="shared" si="116"/>
        <v>#DIV/0!</v>
      </c>
      <c r="AV51" s="62" t="e">
        <f t="shared" si="117"/>
        <v>#DIV/0!</v>
      </c>
      <c r="BB51" s="49" t="e">
        <f t="shared" si="119"/>
        <v>#DIV/0!</v>
      </c>
      <c r="BC51" s="62" t="e">
        <f t="shared" si="120"/>
        <v>#DIV/0!</v>
      </c>
    </row>
    <row r="52" spans="2:55">
      <c r="B52" s="55" t="s">
        <v>25</v>
      </c>
      <c r="C52" s="56"/>
      <c r="F52" s="60">
        <f t="shared" si="99"/>
        <v>0</v>
      </c>
      <c r="K52" s="39">
        <f t="shared" si="100"/>
        <v>0</v>
      </c>
      <c r="L52" s="49" t="e">
        <f t="shared" si="101"/>
        <v>#DIV/0!</v>
      </c>
      <c r="M52" s="50" t="e">
        <f t="shared" si="102"/>
        <v>#DIV/0!</v>
      </c>
    </row>
    <row r="53" spans="2:55">
      <c r="B53" s="55" t="s">
        <v>26</v>
      </c>
      <c r="C53" s="56"/>
      <c r="F53" s="60">
        <f t="shared" si="99"/>
        <v>0</v>
      </c>
    </row>
    <row r="54" spans="2:55">
      <c r="B54" s="55"/>
    </row>
    <row r="56" spans="2:55">
      <c r="B56" s="25" t="str">
        <f>"Graduate MASTER Retention - "&amp;$A$1</f>
        <v>Graduate MASTER Retention - Biomedical Engeering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21">C59-D59-E59</f>
        <v>0</v>
      </c>
      <c r="G59" s="36"/>
      <c r="H59" s="36"/>
      <c r="I59" s="36"/>
      <c r="J59" s="36"/>
      <c r="K59" s="36">
        <f t="shared" ref="K59:K64" si="122">$F59-(G59+I59+J59)</f>
        <v>0</v>
      </c>
      <c r="L59" s="49" t="e">
        <f t="shared" ref="L59:L65" si="123">IF($F59="","",((G59+H59+I59+J59)/$F59))</f>
        <v>#DIV/0!</v>
      </c>
      <c r="M59" s="50" t="e">
        <f t="shared" ref="M59:M65" si="124">IF($F59="","",(J59/$F59))</f>
        <v>#DIV/0!</v>
      </c>
      <c r="N59" s="36"/>
      <c r="O59" s="36"/>
      <c r="P59" s="36"/>
      <c r="Q59" s="36"/>
      <c r="R59" s="36">
        <f t="shared" ref="R59:R64" si="125">$F59-(N59+P59+Q59)</f>
        <v>0</v>
      </c>
      <c r="S59" s="37" t="e">
        <f t="shared" ref="S59:S64" si="126">IF($F59="","",((N59+O59+P59+Q59)/$F59))</f>
        <v>#DIV/0!</v>
      </c>
      <c r="T59" s="44" t="e">
        <f t="shared" ref="T59:T64" si="127">IF($F59="","",(Q59/$F59))</f>
        <v>#DIV/0!</v>
      </c>
      <c r="U59" s="36"/>
      <c r="V59" s="36"/>
      <c r="W59" s="36"/>
      <c r="X59" s="36"/>
      <c r="Y59" s="36">
        <f t="shared" ref="Y59:Y63" si="128">$F59-(U59+W59+X59)</f>
        <v>0</v>
      </c>
      <c r="Z59" s="49" t="e">
        <f t="shared" ref="Z59:Z64" si="129">IF($F59="","",((U59+V59+W59+X59)/$F59))</f>
        <v>#DIV/0!</v>
      </c>
      <c r="AA59" s="51" t="e">
        <f t="shared" ref="AA59:AA64" si="130">IF($F59="","",(X59/$F59))</f>
        <v>#DIV/0!</v>
      </c>
      <c r="AB59" s="36"/>
      <c r="AC59" s="36"/>
      <c r="AD59" s="36"/>
      <c r="AE59" s="36"/>
      <c r="AF59" s="36">
        <f t="shared" ref="AF59:AF62" si="131">$F59-(AB59+AD59+AE59)</f>
        <v>0</v>
      </c>
      <c r="AG59" s="37" t="e">
        <f t="shared" ref="AG59:AG64" si="132">IF($F59="","",((AB59+AC59+AD59+AE59)/$F59))</f>
        <v>#DIV/0!</v>
      </c>
      <c r="AH59" s="44" t="e">
        <f t="shared" ref="AH59:AH64" si="133">IF($F59="","",(AE59/$F59))</f>
        <v>#DIV/0!</v>
      </c>
      <c r="AI59" s="36"/>
      <c r="AJ59" s="36"/>
      <c r="AK59" s="36"/>
      <c r="AL59" s="36"/>
      <c r="AM59" s="36">
        <f t="shared" ref="AM59:AM62" si="134">$F59-(AI59+AK59+AL59)</f>
        <v>0</v>
      </c>
      <c r="AN59" s="49" t="e">
        <f t="shared" ref="AN59:AN64" si="135">IF($F59="","",((AI59+AJ59+AK59+AL59)/$F59))</f>
        <v>#DIV/0!</v>
      </c>
      <c r="AO59" s="51" t="e">
        <f t="shared" ref="AO59:AO64" si="136">IF($F59="","",(AL59/$F59))</f>
        <v>#DIV/0!</v>
      </c>
      <c r="AP59" s="36"/>
      <c r="AQ59" s="36"/>
      <c r="AR59" s="36"/>
      <c r="AS59" s="36"/>
      <c r="AT59" s="36">
        <f>$F59-(AP59+AR59+AS59)</f>
        <v>0</v>
      </c>
      <c r="AU59" s="37" t="e">
        <f t="shared" ref="AU59:AU64" si="137">IF($F59="","",((AP59+AQ59+AR59+AS59)/$F59))</f>
        <v>#DIV/0!</v>
      </c>
      <c r="AV59" s="44" t="e">
        <f t="shared" ref="AV59:AV64" si="138">IF($F59="","",(AS59/$F59))</f>
        <v>#DIV/0!</v>
      </c>
      <c r="AW59" s="36"/>
      <c r="AX59" s="36"/>
      <c r="AY59" s="36"/>
      <c r="AZ59" s="36"/>
      <c r="BA59" s="36">
        <f t="shared" ref="BA59:BA62" si="139">$F59-(AW59+AY59+AZ59)</f>
        <v>0</v>
      </c>
      <c r="BB59" s="49" t="e">
        <f t="shared" ref="BB59:BB64" si="140">IF($F59="","",((AW59+AX59+AY59+AZ59)/$F59))</f>
        <v>#DIV/0!</v>
      </c>
      <c r="BC59" s="51" t="e">
        <f t="shared" ref="BC59:BC64" si="141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21"/>
        <v>0</v>
      </c>
      <c r="G60" s="36"/>
      <c r="H60" s="36"/>
      <c r="I60" s="36"/>
      <c r="J60" s="36"/>
      <c r="K60" s="36">
        <f t="shared" si="122"/>
        <v>0</v>
      </c>
      <c r="L60" s="49" t="e">
        <f t="shared" si="123"/>
        <v>#DIV/0!</v>
      </c>
      <c r="M60" s="50" t="e">
        <f t="shared" si="124"/>
        <v>#DIV/0!</v>
      </c>
      <c r="N60" s="36"/>
      <c r="O60" s="36"/>
      <c r="P60" s="36"/>
      <c r="Q60" s="36"/>
      <c r="R60" s="36">
        <f t="shared" si="125"/>
        <v>0</v>
      </c>
      <c r="S60" s="37" t="e">
        <f t="shared" si="126"/>
        <v>#DIV/0!</v>
      </c>
      <c r="T60" s="44" t="e">
        <f t="shared" si="127"/>
        <v>#DIV/0!</v>
      </c>
      <c r="U60" s="36"/>
      <c r="V60" s="36"/>
      <c r="W60" s="36"/>
      <c r="X60" s="36"/>
      <c r="Y60" s="36">
        <f t="shared" si="128"/>
        <v>0</v>
      </c>
      <c r="Z60" s="49" t="e">
        <f t="shared" si="129"/>
        <v>#DIV/0!</v>
      </c>
      <c r="AA60" s="51" t="e">
        <f t="shared" si="130"/>
        <v>#DIV/0!</v>
      </c>
      <c r="AB60" s="36"/>
      <c r="AC60" s="36"/>
      <c r="AD60" s="36"/>
      <c r="AE60" s="36"/>
      <c r="AF60" s="36">
        <f t="shared" si="131"/>
        <v>0</v>
      </c>
      <c r="AG60" s="37" t="e">
        <f t="shared" si="132"/>
        <v>#DIV/0!</v>
      </c>
      <c r="AH60" s="44" t="e">
        <f t="shared" si="133"/>
        <v>#DIV/0!</v>
      </c>
      <c r="AI60" s="36"/>
      <c r="AJ60" s="36"/>
      <c r="AK60" s="36"/>
      <c r="AL60" s="36"/>
      <c r="AM60" s="36">
        <f t="shared" si="134"/>
        <v>0</v>
      </c>
      <c r="AN60" s="49" t="e">
        <f t="shared" si="135"/>
        <v>#DIV/0!</v>
      </c>
      <c r="AO60" s="51" t="e">
        <f t="shared" si="136"/>
        <v>#DIV/0!</v>
      </c>
      <c r="AP60" s="36"/>
      <c r="AQ60" s="36"/>
      <c r="AR60" s="36"/>
      <c r="AS60" s="36"/>
      <c r="AT60" s="36">
        <f>$F60-(AP60+AR60+AS60)</f>
        <v>0</v>
      </c>
      <c r="AU60" s="37" t="e">
        <f t="shared" si="137"/>
        <v>#DIV/0!</v>
      </c>
      <c r="AV60" s="44" t="e">
        <f t="shared" si="138"/>
        <v>#DIV/0!</v>
      </c>
      <c r="AW60" s="36"/>
      <c r="AX60" s="36"/>
      <c r="AY60" s="36"/>
      <c r="AZ60" s="36"/>
      <c r="BA60" s="36">
        <f t="shared" si="139"/>
        <v>0</v>
      </c>
      <c r="BB60" s="49" t="e">
        <f t="shared" si="140"/>
        <v>#DIV/0!</v>
      </c>
      <c r="BC60" s="51" t="e">
        <f t="shared" si="141"/>
        <v>#DIV/0!</v>
      </c>
    </row>
    <row r="61" spans="2:55">
      <c r="B61" s="41" t="s">
        <v>21</v>
      </c>
      <c r="C61" s="35"/>
      <c r="D61" s="35"/>
      <c r="E61" s="35"/>
      <c r="F61" s="42">
        <f t="shared" si="121"/>
        <v>0</v>
      </c>
      <c r="G61" s="36"/>
      <c r="H61" s="36"/>
      <c r="I61" s="36"/>
      <c r="J61" s="36"/>
      <c r="K61" s="36">
        <f t="shared" si="122"/>
        <v>0</v>
      </c>
      <c r="L61" s="47" t="e">
        <f t="shared" si="123"/>
        <v>#DIV/0!</v>
      </c>
      <c r="M61" s="48" t="e">
        <f t="shared" si="124"/>
        <v>#DIV/0!</v>
      </c>
      <c r="N61" s="36"/>
      <c r="O61" s="36"/>
      <c r="P61" s="36"/>
      <c r="Q61" s="36"/>
      <c r="R61" s="36">
        <f t="shared" si="125"/>
        <v>0</v>
      </c>
      <c r="S61" s="37" t="e">
        <f t="shared" si="126"/>
        <v>#DIV/0!</v>
      </c>
      <c r="T61" s="44" t="e">
        <f t="shared" si="127"/>
        <v>#DIV/0!</v>
      </c>
      <c r="U61" s="36"/>
      <c r="V61" s="36"/>
      <c r="W61" s="36"/>
      <c r="X61" s="36"/>
      <c r="Y61" s="36">
        <f t="shared" si="128"/>
        <v>0</v>
      </c>
      <c r="Z61" s="47" t="e">
        <f t="shared" si="129"/>
        <v>#DIV/0!</v>
      </c>
      <c r="AA61" s="48" t="e">
        <f t="shared" si="130"/>
        <v>#DIV/0!</v>
      </c>
      <c r="AB61" s="36"/>
      <c r="AC61" s="36"/>
      <c r="AD61" s="36"/>
      <c r="AE61" s="36"/>
      <c r="AF61" s="36">
        <f t="shared" si="131"/>
        <v>0</v>
      </c>
      <c r="AG61" s="37" t="e">
        <f t="shared" si="132"/>
        <v>#DIV/0!</v>
      </c>
      <c r="AH61" s="44" t="e">
        <f t="shared" si="133"/>
        <v>#DIV/0!</v>
      </c>
      <c r="AI61" s="36"/>
      <c r="AJ61" s="36"/>
      <c r="AK61" s="36"/>
      <c r="AL61" s="36"/>
      <c r="AM61" s="36">
        <f t="shared" si="134"/>
        <v>0</v>
      </c>
      <c r="AN61" s="47" t="e">
        <f t="shared" si="135"/>
        <v>#DIV/0!</v>
      </c>
      <c r="AO61" s="48" t="e">
        <f t="shared" si="136"/>
        <v>#DIV/0!</v>
      </c>
      <c r="AP61" s="36"/>
      <c r="AQ61" s="36"/>
      <c r="AR61" s="36"/>
      <c r="AS61" s="36"/>
      <c r="AT61" s="36">
        <f t="shared" ref="AT61:AT62" si="142">$F61-(AP61+AR61+AS61)</f>
        <v>0</v>
      </c>
      <c r="AU61" s="37" t="e">
        <f t="shared" si="137"/>
        <v>#DIV/0!</v>
      </c>
      <c r="AV61" s="46" t="e">
        <f t="shared" si="138"/>
        <v>#DIV/0!</v>
      </c>
      <c r="AW61" s="36"/>
      <c r="AX61" s="36"/>
      <c r="AY61" s="36"/>
      <c r="AZ61" s="36"/>
      <c r="BA61" s="36">
        <f t="shared" si="139"/>
        <v>0</v>
      </c>
      <c r="BB61" s="47" t="e">
        <f t="shared" si="140"/>
        <v>#DIV/0!</v>
      </c>
      <c r="BC61" s="48" t="e">
        <f t="shared" si="141"/>
        <v>#DIV/0!</v>
      </c>
    </row>
    <row r="62" spans="2:55">
      <c r="B62" s="41" t="s">
        <v>22</v>
      </c>
      <c r="C62" s="35"/>
      <c r="D62" s="35"/>
      <c r="E62" s="35"/>
      <c r="F62" s="42">
        <f t="shared" si="121"/>
        <v>0</v>
      </c>
      <c r="G62" s="36"/>
      <c r="H62" s="36"/>
      <c r="I62" s="36"/>
      <c r="J62" s="36"/>
      <c r="K62" s="36">
        <f t="shared" si="122"/>
        <v>0</v>
      </c>
      <c r="L62" s="47" t="e">
        <f t="shared" si="123"/>
        <v>#DIV/0!</v>
      </c>
      <c r="M62" s="48" t="e">
        <f t="shared" si="124"/>
        <v>#DIV/0!</v>
      </c>
      <c r="N62" s="36"/>
      <c r="O62" s="36"/>
      <c r="P62" s="36"/>
      <c r="Q62" s="36"/>
      <c r="R62" s="36">
        <f t="shared" si="125"/>
        <v>0</v>
      </c>
      <c r="S62" s="37" t="e">
        <f t="shared" si="126"/>
        <v>#DIV/0!</v>
      </c>
      <c r="T62" s="44" t="e">
        <f t="shared" si="127"/>
        <v>#DIV/0!</v>
      </c>
      <c r="U62" s="36"/>
      <c r="V62" s="36"/>
      <c r="W62" s="36"/>
      <c r="X62" s="36"/>
      <c r="Y62" s="36">
        <f t="shared" si="128"/>
        <v>0</v>
      </c>
      <c r="Z62" s="47" t="e">
        <f t="shared" si="129"/>
        <v>#DIV/0!</v>
      </c>
      <c r="AA62" s="48" t="e">
        <f t="shared" si="130"/>
        <v>#DIV/0!</v>
      </c>
      <c r="AB62" s="36"/>
      <c r="AC62" s="36"/>
      <c r="AD62" s="36"/>
      <c r="AE62" s="36"/>
      <c r="AF62" s="36">
        <f t="shared" si="131"/>
        <v>0</v>
      </c>
      <c r="AG62" s="37" t="e">
        <f t="shared" si="132"/>
        <v>#DIV/0!</v>
      </c>
      <c r="AH62" s="44" t="e">
        <f t="shared" si="133"/>
        <v>#DIV/0!</v>
      </c>
      <c r="AI62" s="36"/>
      <c r="AJ62" s="36"/>
      <c r="AK62" s="36"/>
      <c r="AL62" s="36"/>
      <c r="AM62" s="36">
        <f t="shared" si="134"/>
        <v>0</v>
      </c>
      <c r="AN62" s="47" t="e">
        <f t="shared" si="135"/>
        <v>#DIV/0!</v>
      </c>
      <c r="AO62" s="48" t="e">
        <f t="shared" si="136"/>
        <v>#DIV/0!</v>
      </c>
      <c r="AP62" s="36"/>
      <c r="AQ62" s="36"/>
      <c r="AR62" s="36"/>
      <c r="AS62" s="36"/>
      <c r="AT62" s="36">
        <f t="shared" si="142"/>
        <v>0</v>
      </c>
      <c r="AU62" s="37" t="e">
        <f t="shared" si="137"/>
        <v>#DIV/0!</v>
      </c>
      <c r="AV62" s="46" t="e">
        <f t="shared" si="138"/>
        <v>#DIV/0!</v>
      </c>
      <c r="AW62" s="36"/>
      <c r="AX62" s="36"/>
      <c r="AY62" s="36"/>
      <c r="AZ62" s="36"/>
      <c r="BA62" s="36">
        <f t="shared" si="139"/>
        <v>0</v>
      </c>
      <c r="BB62" s="47" t="e">
        <f t="shared" si="140"/>
        <v>#DIV/0!</v>
      </c>
      <c r="BC62" s="48" t="e">
        <f t="shared" si="141"/>
        <v>#DIV/0!</v>
      </c>
    </row>
    <row r="63" spans="2:55">
      <c r="B63" s="41" t="s">
        <v>23</v>
      </c>
      <c r="C63" s="35"/>
      <c r="D63" s="35"/>
      <c r="E63" s="35"/>
      <c r="F63" s="42">
        <f t="shared" si="121"/>
        <v>0</v>
      </c>
      <c r="G63" s="36"/>
      <c r="H63" s="36"/>
      <c r="I63" s="36"/>
      <c r="J63" s="36"/>
      <c r="K63" s="36">
        <f t="shared" si="122"/>
        <v>0</v>
      </c>
      <c r="L63" s="53" t="e">
        <f t="shared" si="123"/>
        <v>#DIV/0!</v>
      </c>
      <c r="M63" s="54" t="e">
        <f t="shared" si="124"/>
        <v>#DIV/0!</v>
      </c>
      <c r="N63" s="36"/>
      <c r="O63" s="36"/>
      <c r="P63" s="36"/>
      <c r="Q63" s="36"/>
      <c r="R63" s="36">
        <f t="shared" si="125"/>
        <v>0</v>
      </c>
      <c r="S63" s="37" t="e">
        <f t="shared" si="126"/>
        <v>#DIV/0!</v>
      </c>
      <c r="T63" s="44" t="e">
        <f t="shared" si="127"/>
        <v>#DIV/0!</v>
      </c>
      <c r="U63" s="36"/>
      <c r="V63" s="36"/>
      <c r="W63" s="36"/>
      <c r="X63" s="36"/>
      <c r="Y63" s="36">
        <f t="shared" si="128"/>
        <v>0</v>
      </c>
      <c r="Z63" s="53" t="e">
        <f t="shared" si="129"/>
        <v>#DIV/0!</v>
      </c>
      <c r="AA63" s="54" t="e">
        <f t="shared" si="130"/>
        <v>#DIV/0!</v>
      </c>
      <c r="AB63" s="36"/>
      <c r="AC63" s="36"/>
      <c r="AD63" s="36"/>
      <c r="AE63" s="36"/>
      <c r="AF63" s="36"/>
      <c r="AG63" s="37" t="e">
        <f t="shared" si="132"/>
        <v>#DIV/0!</v>
      </c>
      <c r="AH63" s="44" t="e">
        <f t="shared" si="133"/>
        <v>#DIV/0!</v>
      </c>
      <c r="AI63" s="36"/>
      <c r="AJ63" s="36"/>
      <c r="AK63" s="36"/>
      <c r="AL63" s="36"/>
      <c r="AM63" s="40"/>
      <c r="AN63" s="53" t="e">
        <f t="shared" si="135"/>
        <v>#DIV/0!</v>
      </c>
      <c r="AO63" s="54" t="e">
        <f t="shared" si="136"/>
        <v>#DIV/0!</v>
      </c>
      <c r="AP63" s="36"/>
      <c r="AQ63" s="36"/>
      <c r="AR63" s="36"/>
      <c r="AS63" s="36"/>
      <c r="AT63" s="36"/>
      <c r="AU63" s="37" t="e">
        <f t="shared" si="137"/>
        <v>#DIV/0!</v>
      </c>
      <c r="AV63" s="46" t="e">
        <f t="shared" si="138"/>
        <v>#DIV/0!</v>
      </c>
      <c r="AW63" s="36"/>
      <c r="AX63" s="36"/>
      <c r="AY63" s="36"/>
      <c r="AZ63" s="36"/>
      <c r="BA63" s="40"/>
      <c r="BB63" s="53" t="e">
        <f t="shared" si="140"/>
        <v>#DIV/0!</v>
      </c>
      <c r="BC63" s="54" t="e">
        <f t="shared" si="141"/>
        <v>#DIV/0!</v>
      </c>
    </row>
    <row r="64" spans="2:55">
      <c r="B64" s="55" t="s">
        <v>24</v>
      </c>
      <c r="C64" s="59"/>
      <c r="F64" s="60">
        <f t="shared" si="121"/>
        <v>0</v>
      </c>
      <c r="K64" s="39">
        <f t="shared" si="122"/>
        <v>0</v>
      </c>
      <c r="L64" s="49" t="e">
        <f t="shared" si="123"/>
        <v>#DIV/0!</v>
      </c>
      <c r="M64" s="50" t="e">
        <f t="shared" si="124"/>
        <v>#DIV/0!</v>
      </c>
      <c r="R64" s="36">
        <f t="shared" si="125"/>
        <v>0</v>
      </c>
      <c r="S64" s="61" t="e">
        <f t="shared" si="126"/>
        <v>#DIV/0!</v>
      </c>
      <c r="T64" s="50" t="e">
        <f t="shared" si="127"/>
        <v>#DIV/0!</v>
      </c>
      <c r="Z64" s="49" t="e">
        <f t="shared" si="129"/>
        <v>#DIV/0!</v>
      </c>
      <c r="AA64" s="62" t="e">
        <f t="shared" si="130"/>
        <v>#DIV/0!</v>
      </c>
      <c r="AG64" s="61" t="e">
        <f t="shared" si="132"/>
        <v>#DIV/0!</v>
      </c>
      <c r="AH64" s="50" t="e">
        <f t="shared" si="133"/>
        <v>#DIV/0!</v>
      </c>
      <c r="AN64" s="49" t="e">
        <f t="shared" si="135"/>
        <v>#DIV/0!</v>
      </c>
      <c r="AO64" s="62" t="e">
        <f t="shared" si="136"/>
        <v>#DIV/0!</v>
      </c>
      <c r="AU64" s="61" t="e">
        <f t="shared" si="137"/>
        <v>#DIV/0!</v>
      </c>
      <c r="AV64" s="62" t="e">
        <f t="shared" si="138"/>
        <v>#DIV/0!</v>
      </c>
      <c r="BB64" s="49" t="e">
        <f t="shared" si="140"/>
        <v>#DIV/0!</v>
      </c>
      <c r="BC64" s="62" t="e">
        <f t="shared" si="141"/>
        <v>#DIV/0!</v>
      </c>
    </row>
    <row r="65" spans="2:13">
      <c r="B65" s="55" t="s">
        <v>25</v>
      </c>
      <c r="C65" s="56"/>
      <c r="F65" s="60">
        <f t="shared" si="121"/>
        <v>0</v>
      </c>
      <c r="K65" s="39">
        <f>$F65-(G65+I65+J65)</f>
        <v>0</v>
      </c>
      <c r="L65" s="49" t="e">
        <f t="shared" si="123"/>
        <v>#DIV/0!</v>
      </c>
      <c r="M65" s="50" t="e">
        <f t="shared" si="124"/>
        <v>#DIV/0!</v>
      </c>
    </row>
    <row r="66" spans="2:13">
      <c r="B66" s="55" t="s">
        <v>26</v>
      </c>
      <c r="C66" s="56"/>
      <c r="F66" s="60">
        <f t="shared" si="121"/>
        <v>0</v>
      </c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B2875-9950-4367-B13E-1B7E7399D58A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42</v>
      </c>
    </row>
    <row r="2" spans="1:55">
      <c r="B2" s="25" t="str">
        <f>"Freshmen Retention - "&amp;$A$1</f>
        <v>Freshmen Retention - Business Administration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64" t="s">
        <v>20</v>
      </c>
      <c r="C5" s="73">
        <v>23</v>
      </c>
      <c r="D5" s="56"/>
      <c r="E5" s="56"/>
      <c r="F5" s="56">
        <f t="shared" ref="F5:F13" si="0">C5-D5-E5</f>
        <v>23</v>
      </c>
      <c r="G5" s="73">
        <v>19</v>
      </c>
      <c r="H5" s="56"/>
      <c r="I5" s="78">
        <v>0</v>
      </c>
      <c r="J5" s="78">
        <v>0</v>
      </c>
      <c r="K5" s="56">
        <f t="shared" ref="K5:K12" si="1">F5-(G5+I5+J5)</f>
        <v>4</v>
      </c>
      <c r="L5" s="75">
        <f t="shared" ref="L5:L12" si="2">IF($F5="","",((G5+H5+I5+J5)/$F5))</f>
        <v>0.82608695652173914</v>
      </c>
      <c r="M5" s="75">
        <f t="shared" ref="M5:M12" si="3">IF($F5="","",(J5/$F5))</f>
        <v>0</v>
      </c>
      <c r="N5" s="73">
        <v>15</v>
      </c>
      <c r="O5" s="56"/>
      <c r="P5" s="78">
        <v>0</v>
      </c>
      <c r="Q5" s="78">
        <v>0</v>
      </c>
      <c r="R5" s="56">
        <f t="shared" ref="R5:R11" si="4">F5-Q5-P5-N5</f>
        <v>8</v>
      </c>
      <c r="S5" s="76">
        <f t="shared" ref="S5:S7" si="5">IF($F5="","",((N5+O5+P5+Q5)/$F5))</f>
        <v>0.65217391304347827</v>
      </c>
      <c r="T5" s="75">
        <f t="shared" ref="T5:T11" si="6">IF($F5="","",(Q5/$F5))</f>
        <v>0</v>
      </c>
      <c r="U5" s="73">
        <v>15</v>
      </c>
      <c r="V5" s="56"/>
      <c r="W5" s="78">
        <v>0</v>
      </c>
      <c r="X5" s="78">
        <v>0</v>
      </c>
      <c r="Y5" s="56">
        <f t="shared" ref="Y5:Y10" si="7">F5-(U5+W5+X5)</f>
        <v>8</v>
      </c>
      <c r="Z5" s="75">
        <f t="shared" ref="Z5:Z10" si="8">IF($F5="","",((U5+V5+W5+X5)/$F5))</f>
        <v>0.65217391304347827</v>
      </c>
      <c r="AA5" s="75">
        <f t="shared" ref="AA5:AA10" si="9">IF($F5="","",(X5/$F5))</f>
        <v>0</v>
      </c>
      <c r="AB5" s="73">
        <v>4</v>
      </c>
      <c r="AC5" s="56"/>
      <c r="AD5" s="78">
        <v>0</v>
      </c>
      <c r="AE5" s="73">
        <v>10</v>
      </c>
      <c r="AF5" s="56">
        <f t="shared" ref="AF5:AF9" si="10">F5-(AB5+AD5+AE5)</f>
        <v>9</v>
      </c>
      <c r="AG5" s="76">
        <f t="shared" ref="AG5:AG9" si="11">IF($F5="","",((AB5+AC5+AD5+AE5)/$F5))</f>
        <v>0.60869565217391308</v>
      </c>
      <c r="AH5" s="75">
        <f t="shared" ref="AH5:AH9" si="12">IF($F5="","",(AE5/$F5))</f>
        <v>0.43478260869565216</v>
      </c>
      <c r="AI5" s="78">
        <v>0</v>
      </c>
      <c r="AJ5" s="56"/>
      <c r="AK5" s="78">
        <v>0</v>
      </c>
      <c r="AL5" s="73">
        <v>14</v>
      </c>
      <c r="AM5" s="56">
        <f t="shared" ref="AM5:AM7" si="13">F5-AL5-AK5-AI5</f>
        <v>9</v>
      </c>
      <c r="AN5" s="75">
        <f t="shared" ref="AN5:AN7" si="14">IF($F5="","",((AI5+AJ5+AK5+AL5)/$F5))</f>
        <v>0.60869565217391308</v>
      </c>
      <c r="AO5" s="75">
        <f t="shared" ref="AO5:AO7" si="15">IF($F5="","",(AL5/$F5))</f>
        <v>0.60869565217391308</v>
      </c>
      <c r="AP5" s="73">
        <v>0</v>
      </c>
      <c r="AQ5" s="56"/>
      <c r="AR5" s="78">
        <v>0</v>
      </c>
      <c r="AS5" s="73">
        <v>14</v>
      </c>
      <c r="AT5" s="56">
        <f t="shared" ref="AT5" si="16">F5-AP5-AR5-AS5</f>
        <v>9</v>
      </c>
      <c r="AU5" s="76">
        <f t="shared" ref="AU5" si="17">IF($F5="","",((AP5+AQ5+AR5+AS5)/$F5))</f>
        <v>0.60869565217391308</v>
      </c>
      <c r="AV5" s="75">
        <f t="shared" ref="AV5" si="18">IF($F5="","",(AS5/$F5))</f>
        <v>0.60869565217391308</v>
      </c>
      <c r="AW5" s="73">
        <v>0</v>
      </c>
      <c r="AX5" s="56"/>
      <c r="AY5" s="78">
        <v>0</v>
      </c>
      <c r="AZ5" s="78">
        <v>14</v>
      </c>
      <c r="BA5" s="56">
        <f t="shared" ref="BA5" si="19">F5-AZ5-AW5</f>
        <v>9</v>
      </c>
      <c r="BB5" s="75">
        <f t="shared" ref="BB5" si="20">IF($F5="","",((AW5+AX5+AY5+AZ5)/$F5))</f>
        <v>0.60869565217391308</v>
      </c>
      <c r="BC5" s="75">
        <f t="shared" ref="BC5" si="21">IF($F5="","",(AZ5/$F5))</f>
        <v>0.60869565217391308</v>
      </c>
    </row>
    <row r="6" spans="1:55">
      <c r="B6" s="64" t="s">
        <v>21</v>
      </c>
      <c r="C6" s="73">
        <v>9</v>
      </c>
      <c r="D6" s="56"/>
      <c r="E6" s="56"/>
      <c r="F6" s="56">
        <f t="shared" si="0"/>
        <v>9</v>
      </c>
      <c r="G6" s="73">
        <v>7</v>
      </c>
      <c r="H6" s="56"/>
      <c r="I6" s="78">
        <v>0</v>
      </c>
      <c r="J6" s="78">
        <v>0</v>
      </c>
      <c r="K6" s="56">
        <f t="shared" si="1"/>
        <v>2</v>
      </c>
      <c r="L6" s="75">
        <f t="shared" si="2"/>
        <v>0.77777777777777779</v>
      </c>
      <c r="M6" s="75">
        <f t="shared" si="3"/>
        <v>0</v>
      </c>
      <c r="N6" s="73">
        <v>5</v>
      </c>
      <c r="O6" s="56"/>
      <c r="P6" s="78">
        <v>0</v>
      </c>
      <c r="Q6" s="78">
        <v>0</v>
      </c>
      <c r="R6" s="56">
        <f t="shared" si="4"/>
        <v>4</v>
      </c>
      <c r="S6" s="76">
        <f t="shared" si="5"/>
        <v>0.55555555555555558</v>
      </c>
      <c r="T6" s="75">
        <f t="shared" si="6"/>
        <v>0</v>
      </c>
      <c r="U6" s="73">
        <v>4</v>
      </c>
      <c r="V6" s="56"/>
      <c r="W6" s="78">
        <v>0</v>
      </c>
      <c r="X6" s="73">
        <v>1</v>
      </c>
      <c r="Y6" s="56">
        <f t="shared" si="7"/>
        <v>4</v>
      </c>
      <c r="Z6" s="75">
        <f t="shared" si="8"/>
        <v>0.55555555555555558</v>
      </c>
      <c r="AA6" s="75">
        <f t="shared" si="9"/>
        <v>0.1111111111111111</v>
      </c>
      <c r="AB6" s="73">
        <v>1</v>
      </c>
      <c r="AC6" s="56"/>
      <c r="AD6" s="78">
        <v>0</v>
      </c>
      <c r="AE6" s="73">
        <v>3</v>
      </c>
      <c r="AF6" s="56">
        <f t="shared" si="10"/>
        <v>5</v>
      </c>
      <c r="AG6" s="76">
        <f t="shared" si="11"/>
        <v>0.44444444444444442</v>
      </c>
      <c r="AH6" s="75">
        <f t="shared" si="12"/>
        <v>0.33333333333333331</v>
      </c>
      <c r="AI6" s="78">
        <v>0</v>
      </c>
      <c r="AJ6" s="56"/>
      <c r="AK6" s="78">
        <v>0</v>
      </c>
      <c r="AL6" s="73">
        <v>4</v>
      </c>
      <c r="AM6" s="56">
        <f t="shared" si="13"/>
        <v>5</v>
      </c>
      <c r="AN6" s="75">
        <f t="shared" si="14"/>
        <v>0.44444444444444442</v>
      </c>
      <c r="AO6" s="75">
        <f t="shared" si="15"/>
        <v>0.44444444444444442</v>
      </c>
      <c r="AP6" s="73">
        <v>0</v>
      </c>
      <c r="AQ6" s="56"/>
      <c r="AR6" s="73">
        <v>0</v>
      </c>
      <c r="AS6" s="78">
        <v>4</v>
      </c>
      <c r="AT6" s="56">
        <f t="shared" ref="AT6" si="22">F6-AP6-AR6-AS6</f>
        <v>5</v>
      </c>
      <c r="AU6" s="76">
        <f t="shared" ref="AU6" si="23">IF($F6="","",((AP6+AQ6+AR6+AS6)/$F6))</f>
        <v>0.44444444444444442</v>
      </c>
      <c r="AV6" s="75">
        <f t="shared" ref="AV6" si="24">IF($F6="","",(AS6/$F6))</f>
        <v>0.44444444444444442</v>
      </c>
      <c r="AW6" s="73">
        <v>0</v>
      </c>
      <c r="AX6" s="56"/>
      <c r="AY6" s="73">
        <v>0</v>
      </c>
      <c r="AZ6" s="78">
        <v>4</v>
      </c>
      <c r="BA6" s="56">
        <f t="shared" ref="BA6" si="25">F6-AZ6-AW6</f>
        <v>5</v>
      </c>
      <c r="BB6" s="75">
        <f t="shared" ref="BB6" si="26">IF($F6="","",((AW6+AX6+AY6+AZ6)/$F6))</f>
        <v>0.44444444444444442</v>
      </c>
      <c r="BC6" s="75">
        <f t="shared" ref="BC6" si="27">IF($F6="","",(AZ6/$F6))</f>
        <v>0.44444444444444442</v>
      </c>
    </row>
    <row r="7" spans="1:55">
      <c r="B7" s="64" t="s">
        <v>22</v>
      </c>
      <c r="C7" s="73">
        <v>19</v>
      </c>
      <c r="D7" s="56"/>
      <c r="E7" s="56"/>
      <c r="F7" s="56">
        <f t="shared" si="0"/>
        <v>19</v>
      </c>
      <c r="G7" s="73">
        <v>14</v>
      </c>
      <c r="H7" s="56"/>
      <c r="I7" s="78">
        <v>0</v>
      </c>
      <c r="J7" s="78">
        <v>0</v>
      </c>
      <c r="K7" s="56">
        <f t="shared" si="1"/>
        <v>5</v>
      </c>
      <c r="L7" s="75">
        <f t="shared" si="2"/>
        <v>0.73684210526315785</v>
      </c>
      <c r="M7" s="75">
        <f t="shared" si="3"/>
        <v>0</v>
      </c>
      <c r="N7" s="73">
        <v>10</v>
      </c>
      <c r="O7" s="56"/>
      <c r="P7" s="73">
        <v>2</v>
      </c>
      <c r="Q7" s="78">
        <v>0</v>
      </c>
      <c r="R7" s="56">
        <f t="shared" si="4"/>
        <v>7</v>
      </c>
      <c r="S7" s="76">
        <f t="shared" si="5"/>
        <v>0.63157894736842102</v>
      </c>
      <c r="T7" s="75">
        <f t="shared" si="6"/>
        <v>0</v>
      </c>
      <c r="U7" s="73">
        <v>11</v>
      </c>
      <c r="V7" s="56"/>
      <c r="W7" s="78">
        <v>0</v>
      </c>
      <c r="X7" s="78">
        <v>0</v>
      </c>
      <c r="Y7" s="56">
        <f t="shared" si="7"/>
        <v>8</v>
      </c>
      <c r="Z7" s="75">
        <f t="shared" si="8"/>
        <v>0.57894736842105265</v>
      </c>
      <c r="AA7" s="75">
        <f t="shared" si="9"/>
        <v>0</v>
      </c>
      <c r="AB7" s="73">
        <v>3</v>
      </c>
      <c r="AC7" s="56"/>
      <c r="AD7" s="78">
        <v>0</v>
      </c>
      <c r="AE7" s="73">
        <v>8</v>
      </c>
      <c r="AF7" s="56">
        <f t="shared" si="10"/>
        <v>8</v>
      </c>
      <c r="AG7" s="76">
        <f t="shared" si="11"/>
        <v>0.57894736842105265</v>
      </c>
      <c r="AH7" s="75">
        <f t="shared" si="12"/>
        <v>0.42105263157894735</v>
      </c>
      <c r="AI7" s="73">
        <v>1</v>
      </c>
      <c r="AJ7" s="56"/>
      <c r="AK7" s="78">
        <v>0</v>
      </c>
      <c r="AL7" s="78">
        <v>10</v>
      </c>
      <c r="AM7" s="56">
        <f t="shared" si="13"/>
        <v>8</v>
      </c>
      <c r="AN7" s="75">
        <f t="shared" si="14"/>
        <v>0.57894736842105265</v>
      </c>
      <c r="AO7" s="75">
        <f t="shared" si="15"/>
        <v>0.52631578947368418</v>
      </c>
      <c r="AP7" s="73">
        <v>0</v>
      </c>
      <c r="AQ7" s="56"/>
      <c r="AR7" s="78">
        <v>0</v>
      </c>
      <c r="AS7" s="78">
        <v>11</v>
      </c>
      <c r="AT7" s="56">
        <f t="shared" ref="AT7" si="28">F7-AP7-AR7-AS7</f>
        <v>8</v>
      </c>
      <c r="AU7" s="76">
        <f t="shared" ref="AU7" si="29">IF($F7="","",((AP7+AQ7+AR7+AS7)/$F7))</f>
        <v>0.57894736842105265</v>
      </c>
      <c r="AV7" s="75">
        <f t="shared" ref="AV7" si="30">IF($F7="","",(AS7/$F7))</f>
        <v>0.57894736842105265</v>
      </c>
      <c r="AW7" s="73"/>
      <c r="AX7" s="56"/>
      <c r="AY7" s="78"/>
      <c r="AZ7" s="78"/>
      <c r="BA7" s="56"/>
      <c r="BB7" s="75"/>
      <c r="BC7" s="75"/>
    </row>
    <row r="8" spans="1:55">
      <c r="B8" s="64" t="s">
        <v>23</v>
      </c>
      <c r="C8" s="73">
        <v>7</v>
      </c>
      <c r="D8" s="56"/>
      <c r="E8" s="56"/>
      <c r="F8" s="56">
        <f t="shared" si="0"/>
        <v>7</v>
      </c>
      <c r="G8" s="73">
        <v>3</v>
      </c>
      <c r="H8" s="74"/>
      <c r="I8" s="73">
        <v>1</v>
      </c>
      <c r="J8" s="78">
        <v>0</v>
      </c>
      <c r="K8" s="56">
        <f t="shared" si="1"/>
        <v>3</v>
      </c>
      <c r="L8" s="75">
        <f t="shared" si="2"/>
        <v>0.5714285714285714</v>
      </c>
      <c r="M8" s="75">
        <f t="shared" si="3"/>
        <v>0</v>
      </c>
      <c r="N8" s="73">
        <v>3</v>
      </c>
      <c r="O8" s="74"/>
      <c r="P8" s="78">
        <v>0</v>
      </c>
      <c r="Q8" s="78">
        <v>0</v>
      </c>
      <c r="R8" s="56">
        <f t="shared" si="4"/>
        <v>4</v>
      </c>
      <c r="S8" s="76">
        <f>IF($F8="","",((N8+O8+P8+Q8)/$F8))</f>
        <v>0.42857142857142855</v>
      </c>
      <c r="T8" s="75">
        <f t="shared" si="6"/>
        <v>0</v>
      </c>
      <c r="U8" s="73">
        <v>1</v>
      </c>
      <c r="V8" s="74"/>
      <c r="W8" s="78">
        <v>0</v>
      </c>
      <c r="X8" s="73">
        <v>1</v>
      </c>
      <c r="Y8" s="56">
        <f t="shared" si="7"/>
        <v>5</v>
      </c>
      <c r="Z8" s="75">
        <f t="shared" si="8"/>
        <v>0.2857142857142857</v>
      </c>
      <c r="AA8" s="75">
        <f t="shared" si="9"/>
        <v>0.14285714285714285</v>
      </c>
      <c r="AB8" s="78">
        <v>1</v>
      </c>
      <c r="AC8" s="74"/>
      <c r="AD8" s="78">
        <v>0</v>
      </c>
      <c r="AE8" s="78">
        <v>1</v>
      </c>
      <c r="AF8" s="56">
        <f t="shared" si="10"/>
        <v>5</v>
      </c>
      <c r="AG8" s="76">
        <f t="shared" si="11"/>
        <v>0.2857142857142857</v>
      </c>
      <c r="AH8" s="75">
        <f t="shared" si="12"/>
        <v>0.14285714285714285</v>
      </c>
      <c r="AI8" s="78">
        <v>0</v>
      </c>
      <c r="AJ8" s="74"/>
      <c r="AK8" s="78">
        <v>0</v>
      </c>
      <c r="AL8" s="78">
        <v>2</v>
      </c>
      <c r="AM8" s="56">
        <f t="shared" ref="AM8" si="31">F8-AL8-AK8-AI8</f>
        <v>5</v>
      </c>
      <c r="AN8" s="75">
        <f t="shared" ref="AN8" si="32">IF($F8="","",((AI8+AJ8+AK8+AL8)/$F8))</f>
        <v>0.2857142857142857</v>
      </c>
      <c r="AO8" s="75">
        <f t="shared" ref="AO8" si="33">IF($F8="","",(AL8/$F8))</f>
        <v>0.2857142857142857</v>
      </c>
      <c r="AP8" s="78"/>
      <c r="AQ8" s="74"/>
      <c r="AR8" s="78"/>
      <c r="AS8" s="78"/>
      <c r="AT8" s="56"/>
      <c r="AU8" s="76"/>
      <c r="AV8" s="75"/>
      <c r="AW8" s="78"/>
      <c r="AX8" s="74"/>
      <c r="AY8" s="78"/>
      <c r="AZ8" s="78"/>
      <c r="BA8" s="56"/>
      <c r="BB8" s="75"/>
      <c r="BC8" s="75"/>
    </row>
    <row r="9" spans="1:55">
      <c r="B9" s="55" t="s">
        <v>24</v>
      </c>
      <c r="C9" s="73">
        <v>11</v>
      </c>
      <c r="D9" s="56"/>
      <c r="E9" s="56"/>
      <c r="F9" s="56">
        <f t="shared" si="0"/>
        <v>11</v>
      </c>
      <c r="G9" s="73">
        <v>9</v>
      </c>
      <c r="H9" s="74"/>
      <c r="I9" s="78">
        <v>0</v>
      </c>
      <c r="J9" s="78">
        <v>0</v>
      </c>
      <c r="K9" s="56">
        <f t="shared" si="1"/>
        <v>2</v>
      </c>
      <c r="L9" s="75">
        <f t="shared" si="2"/>
        <v>0.81818181818181823</v>
      </c>
      <c r="M9" s="75">
        <f t="shared" si="3"/>
        <v>0</v>
      </c>
      <c r="N9" s="73">
        <v>5</v>
      </c>
      <c r="O9" s="74"/>
      <c r="P9" s="73">
        <v>2</v>
      </c>
      <c r="Q9" s="78">
        <v>0</v>
      </c>
      <c r="R9" s="56">
        <f t="shared" si="4"/>
        <v>4</v>
      </c>
      <c r="S9" s="76">
        <f>IF($F9="","",((N9+O9+P9+Q9)/$F9))</f>
        <v>0.63636363636363635</v>
      </c>
      <c r="T9" s="75">
        <f t="shared" si="6"/>
        <v>0</v>
      </c>
      <c r="U9" s="73">
        <v>4</v>
      </c>
      <c r="V9" s="74"/>
      <c r="W9" s="78">
        <v>0</v>
      </c>
      <c r="X9" s="78">
        <v>0</v>
      </c>
      <c r="Y9" s="56">
        <f t="shared" si="7"/>
        <v>7</v>
      </c>
      <c r="Z9" s="75">
        <f t="shared" si="8"/>
        <v>0.36363636363636365</v>
      </c>
      <c r="AA9" s="75">
        <f t="shared" si="9"/>
        <v>0</v>
      </c>
      <c r="AB9" s="73">
        <v>0</v>
      </c>
      <c r="AC9" s="74"/>
      <c r="AD9" s="78">
        <v>0</v>
      </c>
      <c r="AE9" s="78">
        <v>5</v>
      </c>
      <c r="AF9" s="56">
        <f t="shared" si="10"/>
        <v>6</v>
      </c>
      <c r="AG9" s="76">
        <f t="shared" si="11"/>
        <v>0.45454545454545453</v>
      </c>
      <c r="AH9" s="75">
        <f t="shared" si="12"/>
        <v>0.45454545454545453</v>
      </c>
      <c r="AI9" s="73"/>
      <c r="AJ9" s="74"/>
      <c r="AK9" s="78"/>
      <c r="AL9" s="78"/>
      <c r="AM9" s="56"/>
      <c r="AN9" s="75"/>
      <c r="AO9" s="75"/>
      <c r="AP9" s="73"/>
      <c r="AQ9" s="74"/>
      <c r="AR9" s="78"/>
      <c r="AS9" s="78"/>
      <c r="AT9" s="56"/>
      <c r="AU9" s="76"/>
      <c r="AV9" s="75"/>
      <c r="AW9" s="73"/>
      <c r="AX9" s="74"/>
      <c r="AY9" s="78"/>
      <c r="AZ9" s="78"/>
      <c r="BA9" s="56"/>
      <c r="BB9" s="75"/>
      <c r="BC9" s="75"/>
    </row>
    <row r="10" spans="1:55">
      <c r="B10" s="55" t="s">
        <v>25</v>
      </c>
      <c r="C10" s="73">
        <v>9</v>
      </c>
      <c r="D10" s="56"/>
      <c r="E10" s="56"/>
      <c r="F10" s="56">
        <f t="shared" si="0"/>
        <v>9</v>
      </c>
      <c r="G10" s="73">
        <v>6</v>
      </c>
      <c r="H10" s="74"/>
      <c r="I10" s="78">
        <v>0</v>
      </c>
      <c r="J10" s="78">
        <v>0</v>
      </c>
      <c r="K10" s="56">
        <f t="shared" si="1"/>
        <v>3</v>
      </c>
      <c r="L10" s="75">
        <f t="shared" si="2"/>
        <v>0.66666666666666663</v>
      </c>
      <c r="M10" s="75">
        <f t="shared" si="3"/>
        <v>0</v>
      </c>
      <c r="N10" s="73">
        <v>6</v>
      </c>
      <c r="O10" s="74"/>
      <c r="P10" s="78">
        <v>0</v>
      </c>
      <c r="Q10" s="78">
        <v>0</v>
      </c>
      <c r="R10" s="56">
        <f t="shared" si="4"/>
        <v>3</v>
      </c>
      <c r="S10" s="76">
        <f>IF($F10="","",((N10+O10+P10+Q10)/$F10))</f>
        <v>0.66666666666666663</v>
      </c>
      <c r="T10" s="75">
        <f t="shared" si="6"/>
        <v>0</v>
      </c>
      <c r="U10" s="73">
        <v>6</v>
      </c>
      <c r="V10" s="74"/>
      <c r="W10" s="78">
        <v>0</v>
      </c>
      <c r="X10" s="78">
        <v>0</v>
      </c>
      <c r="Y10" s="56">
        <f t="shared" si="7"/>
        <v>3</v>
      </c>
      <c r="Z10" s="75">
        <f t="shared" si="8"/>
        <v>0.66666666666666663</v>
      </c>
      <c r="AA10" s="75">
        <f t="shared" si="9"/>
        <v>0</v>
      </c>
      <c r="AB10" s="73"/>
      <c r="AC10" s="74"/>
      <c r="AD10" s="78"/>
      <c r="AE10" s="78"/>
      <c r="AF10" s="56"/>
      <c r="AG10" s="76"/>
      <c r="AH10" s="75"/>
      <c r="AI10" s="73"/>
      <c r="AJ10" s="74"/>
      <c r="AK10" s="78"/>
      <c r="AL10" s="78"/>
      <c r="AM10" s="56"/>
      <c r="AN10" s="75"/>
      <c r="AO10" s="75"/>
      <c r="AP10" s="73"/>
      <c r="AQ10" s="74"/>
      <c r="AR10" s="78"/>
      <c r="AS10" s="78"/>
      <c r="AT10" s="56"/>
      <c r="AU10" s="76"/>
      <c r="AV10" s="75"/>
      <c r="AW10" s="73"/>
      <c r="AX10" s="74"/>
      <c r="AY10" s="78"/>
      <c r="AZ10" s="78"/>
      <c r="BA10" s="56"/>
      <c r="BB10" s="75"/>
      <c r="BC10" s="75"/>
    </row>
    <row r="11" spans="1:55">
      <c r="B11" s="55" t="s">
        <v>26</v>
      </c>
      <c r="C11" s="73">
        <v>14</v>
      </c>
      <c r="D11" s="56"/>
      <c r="E11" s="56"/>
      <c r="F11" s="56">
        <f t="shared" si="0"/>
        <v>14</v>
      </c>
      <c r="G11" s="56">
        <v>11</v>
      </c>
      <c r="H11" s="56"/>
      <c r="I11" s="73">
        <v>0</v>
      </c>
      <c r="J11" s="78">
        <v>0</v>
      </c>
      <c r="K11" s="56">
        <f t="shared" si="1"/>
        <v>3</v>
      </c>
      <c r="L11" s="75">
        <f t="shared" si="2"/>
        <v>0.7857142857142857</v>
      </c>
      <c r="M11" s="75">
        <f t="shared" si="3"/>
        <v>0</v>
      </c>
      <c r="N11" s="56">
        <v>11</v>
      </c>
      <c r="O11" s="56"/>
      <c r="P11" s="73">
        <v>0</v>
      </c>
      <c r="Q11" s="78">
        <v>0</v>
      </c>
      <c r="R11" s="56">
        <f t="shared" si="4"/>
        <v>3</v>
      </c>
      <c r="S11" s="76">
        <f>IF($F11="","",((N11+O11+P11+Q11)/$F11))</f>
        <v>0.7857142857142857</v>
      </c>
      <c r="T11" s="75">
        <f t="shared" si="6"/>
        <v>0</v>
      </c>
      <c r="U11" s="56"/>
      <c r="V11" s="56"/>
      <c r="W11" s="73"/>
      <c r="X11" s="78"/>
      <c r="Y11" s="56"/>
      <c r="Z11" s="75"/>
      <c r="AA11" s="75"/>
      <c r="AB11" s="56"/>
      <c r="AC11" s="56"/>
      <c r="AD11" s="73"/>
      <c r="AE11" s="78"/>
      <c r="AF11" s="56"/>
      <c r="AG11" s="76"/>
      <c r="AH11" s="75"/>
      <c r="AI11" s="56"/>
      <c r="AJ11" s="56"/>
      <c r="AK11" s="73"/>
      <c r="AL11" s="78"/>
      <c r="AM11" s="56"/>
      <c r="AN11" s="75"/>
      <c r="AO11" s="75"/>
      <c r="AP11" s="56"/>
      <c r="AQ11" s="56"/>
      <c r="AR11" s="73"/>
      <c r="AS11" s="78"/>
      <c r="AT11" s="56"/>
      <c r="AU11" s="76"/>
      <c r="AV11" s="75"/>
      <c r="AW11" s="56"/>
      <c r="AX11" s="56"/>
      <c r="AY11" s="73"/>
      <c r="AZ11" s="78"/>
      <c r="BA11" s="56"/>
      <c r="BB11" s="75"/>
      <c r="BC11" s="75"/>
    </row>
    <row r="12" spans="1:55">
      <c r="B12" s="55" t="s">
        <v>27</v>
      </c>
      <c r="C12" s="73">
        <v>19</v>
      </c>
      <c r="D12" s="56"/>
      <c r="E12" s="56"/>
      <c r="F12" s="56">
        <f t="shared" si="0"/>
        <v>19</v>
      </c>
      <c r="G12" s="56">
        <v>15</v>
      </c>
      <c r="H12" s="56"/>
      <c r="I12" s="73">
        <v>0</v>
      </c>
      <c r="J12" s="78">
        <v>0</v>
      </c>
      <c r="K12" s="56">
        <f t="shared" si="1"/>
        <v>4</v>
      </c>
      <c r="L12" s="75">
        <f t="shared" si="2"/>
        <v>0.78947368421052633</v>
      </c>
      <c r="M12" s="75">
        <f t="shared" si="3"/>
        <v>0</v>
      </c>
      <c r="N12" s="56"/>
      <c r="O12" s="56"/>
      <c r="P12" s="73"/>
      <c r="Q12" s="78"/>
      <c r="R12" s="56"/>
      <c r="S12" s="76"/>
      <c r="T12" s="75"/>
      <c r="U12" s="56"/>
      <c r="V12" s="56"/>
      <c r="W12" s="73"/>
      <c r="X12" s="78"/>
      <c r="Y12" s="56"/>
      <c r="Z12" s="75"/>
      <c r="AA12" s="75"/>
      <c r="AB12" s="56"/>
      <c r="AC12" s="56"/>
      <c r="AD12" s="73"/>
      <c r="AE12" s="78"/>
      <c r="AF12" s="56"/>
      <c r="AG12" s="76"/>
      <c r="AH12" s="75"/>
      <c r="AI12" s="56"/>
      <c r="AJ12" s="56"/>
      <c r="AK12" s="73"/>
      <c r="AL12" s="78"/>
      <c r="AM12" s="56"/>
      <c r="AN12" s="75"/>
      <c r="AO12" s="75"/>
      <c r="AP12" s="56"/>
      <c r="AQ12" s="56"/>
      <c r="AR12" s="73"/>
      <c r="AS12" s="78"/>
      <c r="AT12" s="56"/>
      <c r="AU12" s="76"/>
      <c r="AV12" s="75"/>
      <c r="AW12" s="56"/>
      <c r="AX12" s="56"/>
      <c r="AY12" s="73"/>
      <c r="AZ12" s="78"/>
      <c r="BA12" s="56"/>
      <c r="BB12" s="75"/>
      <c r="BC12" s="75"/>
    </row>
    <row r="13" spans="1:55">
      <c r="B13" s="55" t="s">
        <v>28</v>
      </c>
      <c r="C13" s="73">
        <v>28</v>
      </c>
      <c r="D13" s="56"/>
      <c r="E13" s="56"/>
      <c r="F13" s="56">
        <f t="shared" si="0"/>
        <v>28</v>
      </c>
      <c r="G13" s="56"/>
      <c r="H13" s="56"/>
      <c r="I13" s="73"/>
      <c r="J13" s="78"/>
      <c r="K13" s="56"/>
      <c r="L13" s="75"/>
      <c r="M13" s="75"/>
      <c r="N13" s="56"/>
      <c r="O13" s="56"/>
      <c r="P13" s="73"/>
      <c r="Q13" s="78"/>
      <c r="R13" s="56"/>
      <c r="S13" s="76"/>
      <c r="T13" s="75"/>
      <c r="U13" s="56"/>
      <c r="V13" s="56"/>
      <c r="W13" s="73"/>
      <c r="X13" s="78"/>
      <c r="Y13" s="56"/>
      <c r="Z13" s="75"/>
      <c r="AA13" s="75"/>
      <c r="AB13" s="56"/>
      <c r="AC13" s="56"/>
      <c r="AD13" s="73"/>
      <c r="AE13" s="78"/>
      <c r="AF13" s="56"/>
      <c r="AG13" s="76"/>
      <c r="AH13" s="75"/>
      <c r="AI13" s="56"/>
      <c r="AJ13" s="56"/>
      <c r="AK13" s="73"/>
      <c r="AL13" s="78"/>
      <c r="AM13" s="56"/>
      <c r="AN13" s="75"/>
      <c r="AO13" s="75"/>
      <c r="AP13" s="56"/>
      <c r="AQ13" s="56"/>
      <c r="AR13" s="73"/>
      <c r="AS13" s="78"/>
      <c r="AT13" s="56"/>
      <c r="AU13" s="76"/>
      <c r="AV13" s="75"/>
      <c r="AW13" s="56"/>
      <c r="AX13" s="56"/>
      <c r="AY13" s="73"/>
      <c r="AZ13" s="78"/>
      <c r="BA13" s="56"/>
      <c r="BB13" s="75"/>
      <c r="BC13" s="75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Business Administration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7</v>
      </c>
      <c r="D19" s="56"/>
      <c r="E19" s="56"/>
      <c r="F19" s="56">
        <f t="shared" ref="F19:F27" si="34">C19-D19-E19</f>
        <v>7</v>
      </c>
      <c r="G19" s="73">
        <v>3</v>
      </c>
      <c r="H19" s="56"/>
      <c r="I19" s="78">
        <v>0</v>
      </c>
      <c r="J19" s="78">
        <v>0</v>
      </c>
      <c r="K19" s="56">
        <f t="shared" ref="K19:K26" si="35">F19-I19-G19-J19</f>
        <v>4</v>
      </c>
      <c r="L19" s="75">
        <f t="shared" ref="L19:L26" si="36">IF($F19="","",((G19+H19+I19+J19)/$F19))</f>
        <v>0.42857142857142855</v>
      </c>
      <c r="M19" s="75">
        <f t="shared" ref="M19:M26" si="37">IF($F19="","",(J19/$F19))</f>
        <v>0</v>
      </c>
      <c r="N19" s="73">
        <v>4</v>
      </c>
      <c r="O19" s="56"/>
      <c r="P19" s="78">
        <v>0</v>
      </c>
      <c r="Q19" s="78">
        <v>0</v>
      </c>
      <c r="R19" s="56">
        <f t="shared" ref="R19:R25" si="38">F19-N19-O19-P19-Q19</f>
        <v>3</v>
      </c>
      <c r="S19" s="76">
        <f t="shared" ref="S19:S25" si="39">IF($F19="","",((N19+O19+P19+Q19)/$F19))</f>
        <v>0.5714285714285714</v>
      </c>
      <c r="T19" s="75">
        <f t="shared" ref="T19:T25" si="40">IF($F19="","",(Q19/$F19))</f>
        <v>0</v>
      </c>
      <c r="U19" s="73">
        <v>1</v>
      </c>
      <c r="V19" s="56"/>
      <c r="W19" s="78">
        <v>0</v>
      </c>
      <c r="X19" s="73">
        <v>2</v>
      </c>
      <c r="Y19" s="56">
        <f t="shared" ref="Y19:Y24" si="41">F19-(U19+W19+X19)</f>
        <v>4</v>
      </c>
      <c r="Z19" s="75">
        <f t="shared" ref="Z19:Z24" si="42">IF($F19="","",((U19+V19+W19+X19)/$F19))</f>
        <v>0.42857142857142855</v>
      </c>
      <c r="AA19" s="75">
        <f t="shared" ref="AA19:AA24" si="43">IF($F19="","",(X19/$F19))</f>
        <v>0.2857142857142857</v>
      </c>
      <c r="AB19" s="78">
        <v>0</v>
      </c>
      <c r="AC19" s="56"/>
      <c r="AD19" s="73">
        <v>0</v>
      </c>
      <c r="AE19" s="73">
        <v>3</v>
      </c>
      <c r="AF19" s="56">
        <f t="shared" ref="AF19:AF23" si="44">F19-(AB19+AD19+AE19)</f>
        <v>4</v>
      </c>
      <c r="AG19" s="76">
        <f t="shared" ref="AG19:AG23" si="45">IF($F19="","",((AB19+AC19+AD19+AE19)/$F19))</f>
        <v>0.42857142857142855</v>
      </c>
      <c r="AH19" s="75">
        <f t="shared" ref="AH19:AH23" si="46">IF($F19="","",(AE19/$F19))</f>
        <v>0.42857142857142855</v>
      </c>
      <c r="AI19" s="73">
        <v>0</v>
      </c>
      <c r="AJ19" s="56"/>
      <c r="AK19" s="78">
        <v>0</v>
      </c>
      <c r="AL19" s="73">
        <v>3</v>
      </c>
      <c r="AM19" s="56">
        <f t="shared" ref="AM19:AM21" si="47">F19-AL19-AK19-AI19</f>
        <v>4</v>
      </c>
      <c r="AN19" s="75">
        <f t="shared" ref="AN19:AN21" si="48">IF($F19="","",((AI19+AJ19+AK19+AL19)/$F19))</f>
        <v>0.42857142857142855</v>
      </c>
      <c r="AO19" s="75">
        <f t="shared" ref="AO19:AO21" si="49">IF($F19="","",(AL19/$F19))</f>
        <v>0.42857142857142855</v>
      </c>
      <c r="AP19" s="73">
        <v>0</v>
      </c>
      <c r="AQ19" s="56"/>
      <c r="AR19" s="78">
        <v>0</v>
      </c>
      <c r="AS19" s="73">
        <v>3</v>
      </c>
      <c r="AT19" s="56">
        <f t="shared" ref="AT19" si="50">F19-AS19-AR19-AP19</f>
        <v>4</v>
      </c>
      <c r="AU19" s="76">
        <f t="shared" ref="AU19" si="51">IF($F19="","",((AP19+AQ19+AR19+AS19)/$F19))</f>
        <v>0.42857142857142855</v>
      </c>
      <c r="AV19" s="75">
        <f t="shared" ref="AV19" si="52">IF($F19="","",(AS19/$F19))</f>
        <v>0.42857142857142855</v>
      </c>
      <c r="AW19" s="73">
        <v>0</v>
      </c>
      <c r="AX19" s="56"/>
      <c r="AY19" s="78">
        <v>0</v>
      </c>
      <c r="AZ19" s="78">
        <v>3</v>
      </c>
      <c r="BA19" s="56">
        <f t="shared" ref="BA19" si="53">F19-AZ19-AW19</f>
        <v>4</v>
      </c>
      <c r="BB19" s="75">
        <f t="shared" ref="BB19" si="54">IF($F19="","",((AW19+AX19+AY19+AZ19)/$F19))</f>
        <v>0.42857142857142855</v>
      </c>
      <c r="BC19" s="75">
        <f t="shared" ref="BC19" si="55">IF($F19="","",(AZ19/$F19))</f>
        <v>0.42857142857142855</v>
      </c>
    </row>
    <row r="20" spans="2:55">
      <c r="B20" s="55" t="s">
        <v>21</v>
      </c>
      <c r="C20" s="73">
        <v>4</v>
      </c>
      <c r="D20" s="56"/>
      <c r="E20" s="56"/>
      <c r="F20" s="56">
        <f t="shared" si="34"/>
        <v>4</v>
      </c>
      <c r="G20" s="73">
        <v>3</v>
      </c>
      <c r="H20" s="56"/>
      <c r="I20" s="78">
        <v>0</v>
      </c>
      <c r="J20" s="78">
        <v>0</v>
      </c>
      <c r="K20" s="56">
        <f t="shared" si="35"/>
        <v>1</v>
      </c>
      <c r="L20" s="76">
        <f t="shared" si="36"/>
        <v>0.75</v>
      </c>
      <c r="M20" s="75">
        <f t="shared" si="37"/>
        <v>0</v>
      </c>
      <c r="N20" s="73">
        <v>3</v>
      </c>
      <c r="O20" s="56"/>
      <c r="P20" s="78">
        <v>0</v>
      </c>
      <c r="Q20" s="78">
        <v>0</v>
      </c>
      <c r="R20" s="56">
        <f t="shared" si="38"/>
        <v>1</v>
      </c>
      <c r="S20" s="76">
        <f t="shared" si="39"/>
        <v>0.75</v>
      </c>
      <c r="T20" s="75">
        <f t="shared" si="40"/>
        <v>0</v>
      </c>
      <c r="U20" s="73">
        <v>1</v>
      </c>
      <c r="V20" s="56"/>
      <c r="W20" s="73">
        <v>0</v>
      </c>
      <c r="X20" s="73">
        <v>2</v>
      </c>
      <c r="Y20" s="56">
        <f t="shared" si="41"/>
        <v>1</v>
      </c>
      <c r="Z20" s="76">
        <f t="shared" si="42"/>
        <v>0.75</v>
      </c>
      <c r="AA20" s="75">
        <f t="shared" si="43"/>
        <v>0.5</v>
      </c>
      <c r="AB20" s="73">
        <v>1</v>
      </c>
      <c r="AC20" s="56"/>
      <c r="AD20" s="73">
        <v>0</v>
      </c>
      <c r="AE20" s="73">
        <v>2</v>
      </c>
      <c r="AF20" s="56">
        <f t="shared" si="44"/>
        <v>1</v>
      </c>
      <c r="AG20" s="76">
        <f t="shared" si="45"/>
        <v>0.75</v>
      </c>
      <c r="AH20" s="75">
        <f t="shared" si="46"/>
        <v>0.5</v>
      </c>
      <c r="AI20" s="73">
        <v>0</v>
      </c>
      <c r="AJ20" s="56"/>
      <c r="AK20" s="73">
        <v>0</v>
      </c>
      <c r="AL20" s="73">
        <v>2</v>
      </c>
      <c r="AM20" s="56">
        <f t="shared" si="47"/>
        <v>2</v>
      </c>
      <c r="AN20" s="75">
        <f t="shared" si="48"/>
        <v>0.5</v>
      </c>
      <c r="AO20" s="75">
        <f t="shared" si="49"/>
        <v>0.5</v>
      </c>
      <c r="AP20" s="73">
        <v>0</v>
      </c>
      <c r="AQ20" s="56"/>
      <c r="AR20" s="73">
        <v>0</v>
      </c>
      <c r="AS20" s="78">
        <v>2</v>
      </c>
      <c r="AT20" s="56">
        <f t="shared" ref="AT20" si="56">F20-AS20-AR20-AP20</f>
        <v>2</v>
      </c>
      <c r="AU20" s="76">
        <f t="shared" ref="AU20" si="57">IF($F20="","",((AP20+AQ20+AR20+AS20)/$F20))</f>
        <v>0.5</v>
      </c>
      <c r="AV20" s="75">
        <f t="shared" ref="AV20" si="58">IF($F20="","",(AS20/$F20))</f>
        <v>0.5</v>
      </c>
      <c r="AW20" s="73">
        <v>0</v>
      </c>
      <c r="AX20" s="56"/>
      <c r="AY20" s="73">
        <v>0</v>
      </c>
      <c r="AZ20" s="78">
        <v>2</v>
      </c>
      <c r="BA20" s="56">
        <f t="shared" ref="BA20" si="59">F20-AZ20-AW20</f>
        <v>2</v>
      </c>
      <c r="BB20" s="75">
        <f t="shared" ref="BB20" si="60">IF($F20="","",((AW20+AX20+AY20+AZ20)/$F20))</f>
        <v>0.5</v>
      </c>
      <c r="BC20" s="75">
        <f t="shared" ref="BC20" si="61">IF($F20="","",(AZ20/$F20))</f>
        <v>0.5</v>
      </c>
    </row>
    <row r="21" spans="2:55">
      <c r="B21" s="55" t="s">
        <v>22</v>
      </c>
      <c r="C21" s="73">
        <v>11</v>
      </c>
      <c r="D21" s="56"/>
      <c r="E21" s="56"/>
      <c r="F21" s="56">
        <f t="shared" si="34"/>
        <v>11</v>
      </c>
      <c r="G21" s="73">
        <v>9</v>
      </c>
      <c r="H21" s="56"/>
      <c r="I21" s="78">
        <v>0</v>
      </c>
      <c r="J21" s="78">
        <v>0</v>
      </c>
      <c r="K21" s="56">
        <f t="shared" si="35"/>
        <v>2</v>
      </c>
      <c r="L21" s="75">
        <f t="shared" si="36"/>
        <v>0.81818181818181823</v>
      </c>
      <c r="M21" s="75">
        <f t="shared" si="37"/>
        <v>0</v>
      </c>
      <c r="N21" s="73">
        <v>7</v>
      </c>
      <c r="O21" s="56"/>
      <c r="P21" s="78">
        <v>0</v>
      </c>
      <c r="Q21" s="73">
        <v>1</v>
      </c>
      <c r="R21" s="56">
        <f t="shared" si="38"/>
        <v>3</v>
      </c>
      <c r="S21" s="76">
        <f t="shared" si="39"/>
        <v>0.72727272727272729</v>
      </c>
      <c r="T21" s="75">
        <f t="shared" si="40"/>
        <v>9.0909090909090912E-2</v>
      </c>
      <c r="U21" s="73">
        <v>1</v>
      </c>
      <c r="V21" s="56"/>
      <c r="W21" s="78">
        <v>0</v>
      </c>
      <c r="X21" s="73">
        <v>8</v>
      </c>
      <c r="Y21" s="56">
        <f t="shared" si="41"/>
        <v>2</v>
      </c>
      <c r="Z21" s="76">
        <f t="shared" si="42"/>
        <v>0.81818181818181823</v>
      </c>
      <c r="AA21" s="75">
        <f t="shared" si="43"/>
        <v>0.72727272727272729</v>
      </c>
      <c r="AB21" s="78">
        <v>0</v>
      </c>
      <c r="AC21" s="56"/>
      <c r="AD21" s="73">
        <v>0</v>
      </c>
      <c r="AE21" s="73">
        <v>9</v>
      </c>
      <c r="AF21" s="56">
        <f t="shared" si="44"/>
        <v>2</v>
      </c>
      <c r="AG21" s="76">
        <f t="shared" si="45"/>
        <v>0.81818181818181823</v>
      </c>
      <c r="AH21" s="75">
        <f t="shared" si="46"/>
        <v>0.81818181818181823</v>
      </c>
      <c r="AI21" s="73">
        <v>0</v>
      </c>
      <c r="AJ21" s="56"/>
      <c r="AK21" s="78">
        <v>0</v>
      </c>
      <c r="AL21" s="78">
        <v>9</v>
      </c>
      <c r="AM21" s="56">
        <f t="shared" si="47"/>
        <v>2</v>
      </c>
      <c r="AN21" s="75">
        <f t="shared" si="48"/>
        <v>0.81818181818181823</v>
      </c>
      <c r="AO21" s="75">
        <f t="shared" si="49"/>
        <v>0.81818181818181823</v>
      </c>
      <c r="AP21" s="73">
        <v>0</v>
      </c>
      <c r="AQ21" s="56"/>
      <c r="AR21" s="78">
        <v>0</v>
      </c>
      <c r="AS21" s="78">
        <v>9</v>
      </c>
      <c r="AT21" s="56">
        <f t="shared" ref="AT21" si="62">F21-AS21-AR21-AP21</f>
        <v>2</v>
      </c>
      <c r="AU21" s="76">
        <f t="shared" ref="AU21" si="63">IF($F21="","",((AP21+AQ21+AR21+AS21)/$F21))</f>
        <v>0.81818181818181823</v>
      </c>
      <c r="AV21" s="75">
        <f t="shared" ref="AV21" si="64">IF($F21="","",(AS21/$F21))</f>
        <v>0.81818181818181823</v>
      </c>
      <c r="AW21" s="73"/>
      <c r="AX21" s="56"/>
      <c r="AY21" s="78"/>
      <c r="AZ21" s="78"/>
      <c r="BA21" s="56"/>
      <c r="BB21" s="75"/>
      <c r="BC21" s="75"/>
    </row>
    <row r="22" spans="2:55">
      <c r="B22" s="55" t="s">
        <v>23</v>
      </c>
      <c r="C22" s="73">
        <v>7</v>
      </c>
      <c r="D22" s="56"/>
      <c r="E22" s="56"/>
      <c r="F22" s="56">
        <f t="shared" si="34"/>
        <v>7</v>
      </c>
      <c r="G22" s="73">
        <v>6</v>
      </c>
      <c r="H22" s="74"/>
      <c r="I22" s="78">
        <v>0</v>
      </c>
      <c r="J22" s="78">
        <v>0</v>
      </c>
      <c r="K22" s="56">
        <f t="shared" si="35"/>
        <v>1</v>
      </c>
      <c r="L22" s="75">
        <f t="shared" si="36"/>
        <v>0.8571428571428571</v>
      </c>
      <c r="M22" s="75">
        <f t="shared" si="37"/>
        <v>0</v>
      </c>
      <c r="N22" s="73">
        <v>5</v>
      </c>
      <c r="O22" s="74"/>
      <c r="P22" s="78">
        <v>0</v>
      </c>
      <c r="Q22" s="78">
        <v>0</v>
      </c>
      <c r="R22" s="56">
        <f t="shared" si="38"/>
        <v>2</v>
      </c>
      <c r="S22" s="76">
        <f t="shared" si="39"/>
        <v>0.7142857142857143</v>
      </c>
      <c r="T22" s="75">
        <f t="shared" si="40"/>
        <v>0</v>
      </c>
      <c r="U22" s="73">
        <v>3</v>
      </c>
      <c r="V22" s="74"/>
      <c r="W22" s="78">
        <v>0</v>
      </c>
      <c r="X22" s="73">
        <v>2</v>
      </c>
      <c r="Y22" s="56">
        <f t="shared" si="41"/>
        <v>2</v>
      </c>
      <c r="Z22" s="76">
        <f t="shared" si="42"/>
        <v>0.7142857142857143</v>
      </c>
      <c r="AA22" s="75">
        <f t="shared" si="43"/>
        <v>0.2857142857142857</v>
      </c>
      <c r="AB22" s="78">
        <v>0</v>
      </c>
      <c r="AC22" s="74"/>
      <c r="AD22" s="78">
        <v>0</v>
      </c>
      <c r="AE22" s="78">
        <v>4</v>
      </c>
      <c r="AF22" s="56">
        <f t="shared" si="44"/>
        <v>3</v>
      </c>
      <c r="AG22" s="76">
        <f t="shared" si="45"/>
        <v>0.5714285714285714</v>
      </c>
      <c r="AH22" s="75">
        <f t="shared" si="46"/>
        <v>0.5714285714285714</v>
      </c>
      <c r="AI22" s="78">
        <v>0</v>
      </c>
      <c r="AJ22" s="74"/>
      <c r="AK22" s="78">
        <v>0</v>
      </c>
      <c r="AL22" s="78">
        <v>4</v>
      </c>
      <c r="AM22" s="56">
        <f t="shared" ref="AM22" si="65">F22-AL22-AK22-AI22</f>
        <v>3</v>
      </c>
      <c r="AN22" s="75">
        <f t="shared" ref="AN22" si="66">IF($F22="","",((AI22+AJ22+AK22+AL22)/$F22))</f>
        <v>0.5714285714285714</v>
      </c>
      <c r="AO22" s="75">
        <f t="shared" ref="AO22" si="67">IF($F22="","",(AL22/$F22))</f>
        <v>0.5714285714285714</v>
      </c>
      <c r="AP22" s="78"/>
      <c r="AQ22" s="74"/>
      <c r="AR22" s="78"/>
      <c r="AS22" s="78"/>
      <c r="AT22" s="56"/>
      <c r="AU22" s="76"/>
      <c r="AV22" s="75"/>
      <c r="AW22" s="78"/>
      <c r="AX22" s="74"/>
      <c r="AY22" s="78"/>
      <c r="AZ22" s="78"/>
      <c r="BA22" s="56"/>
      <c r="BB22" s="75"/>
      <c r="BC22" s="75"/>
    </row>
    <row r="23" spans="2:55">
      <c r="B23" s="55" t="s">
        <v>24</v>
      </c>
      <c r="C23" s="73">
        <v>3</v>
      </c>
      <c r="D23" s="56"/>
      <c r="E23" s="56"/>
      <c r="F23" s="56">
        <f t="shared" si="34"/>
        <v>3</v>
      </c>
      <c r="G23" s="73">
        <v>2</v>
      </c>
      <c r="H23" s="74"/>
      <c r="I23" s="73">
        <v>1</v>
      </c>
      <c r="J23" s="78">
        <v>0</v>
      </c>
      <c r="K23" s="56">
        <f t="shared" si="35"/>
        <v>0</v>
      </c>
      <c r="L23" s="75">
        <f t="shared" si="36"/>
        <v>1</v>
      </c>
      <c r="M23" s="75">
        <f t="shared" si="37"/>
        <v>0</v>
      </c>
      <c r="N23" s="73">
        <v>2</v>
      </c>
      <c r="O23" s="74"/>
      <c r="P23" s="78">
        <v>0</v>
      </c>
      <c r="Q23" s="78">
        <v>0</v>
      </c>
      <c r="R23" s="56">
        <f t="shared" si="38"/>
        <v>1</v>
      </c>
      <c r="S23" s="76">
        <f t="shared" si="39"/>
        <v>0.66666666666666663</v>
      </c>
      <c r="T23" s="75">
        <f t="shared" si="40"/>
        <v>0</v>
      </c>
      <c r="U23" s="73">
        <v>1</v>
      </c>
      <c r="V23" s="74"/>
      <c r="W23" s="78">
        <v>0</v>
      </c>
      <c r="X23" s="78">
        <v>1</v>
      </c>
      <c r="Y23" s="56">
        <f t="shared" si="41"/>
        <v>1</v>
      </c>
      <c r="Z23" s="76">
        <f t="shared" si="42"/>
        <v>0.66666666666666663</v>
      </c>
      <c r="AA23" s="75">
        <f t="shared" si="43"/>
        <v>0.33333333333333331</v>
      </c>
      <c r="AB23" s="73">
        <v>0</v>
      </c>
      <c r="AC23" s="74"/>
      <c r="AD23" s="78">
        <v>0</v>
      </c>
      <c r="AE23" s="78">
        <v>2</v>
      </c>
      <c r="AF23" s="56">
        <f t="shared" si="44"/>
        <v>1</v>
      </c>
      <c r="AG23" s="76">
        <f t="shared" si="45"/>
        <v>0.66666666666666663</v>
      </c>
      <c r="AH23" s="75">
        <f t="shared" si="46"/>
        <v>0.66666666666666663</v>
      </c>
      <c r="AI23" s="73"/>
      <c r="AJ23" s="74"/>
      <c r="AK23" s="78"/>
      <c r="AL23" s="78"/>
      <c r="AM23" s="56"/>
      <c r="AN23" s="75"/>
      <c r="AO23" s="75"/>
      <c r="AP23" s="73"/>
      <c r="AQ23" s="74"/>
      <c r="AR23" s="78"/>
      <c r="AS23" s="78"/>
      <c r="AT23" s="56"/>
      <c r="AU23" s="76"/>
      <c r="AV23" s="75"/>
      <c r="AW23" s="73"/>
      <c r="AX23" s="74"/>
      <c r="AY23" s="78"/>
      <c r="AZ23" s="78"/>
      <c r="BA23" s="56"/>
      <c r="BB23" s="75"/>
      <c r="BC23" s="75"/>
    </row>
    <row r="24" spans="2:55">
      <c r="B24" s="55" t="s">
        <v>25</v>
      </c>
      <c r="C24" s="73">
        <v>0</v>
      </c>
      <c r="D24" s="56"/>
      <c r="E24" s="56"/>
      <c r="F24" s="56">
        <f t="shared" si="34"/>
        <v>0</v>
      </c>
      <c r="G24" s="78">
        <v>0</v>
      </c>
      <c r="H24" s="74"/>
      <c r="I24" s="78">
        <v>0</v>
      </c>
      <c r="J24" s="78">
        <v>0</v>
      </c>
      <c r="K24" s="56">
        <f t="shared" si="35"/>
        <v>0</v>
      </c>
      <c r="L24" s="75" t="e">
        <f t="shared" si="36"/>
        <v>#DIV/0!</v>
      </c>
      <c r="M24" s="75" t="e">
        <f t="shared" si="37"/>
        <v>#DIV/0!</v>
      </c>
      <c r="N24" s="73">
        <v>0</v>
      </c>
      <c r="O24" s="74"/>
      <c r="P24" s="78">
        <v>0</v>
      </c>
      <c r="Q24" s="78">
        <v>0</v>
      </c>
      <c r="R24" s="56">
        <f t="shared" si="38"/>
        <v>0</v>
      </c>
      <c r="S24" s="76" t="e">
        <f t="shared" si="39"/>
        <v>#DIV/0!</v>
      </c>
      <c r="T24" s="75" t="e">
        <f t="shared" si="40"/>
        <v>#DIV/0!</v>
      </c>
      <c r="U24" s="73">
        <v>0</v>
      </c>
      <c r="V24" s="74"/>
      <c r="W24" s="78">
        <v>0</v>
      </c>
      <c r="X24" s="78">
        <v>0</v>
      </c>
      <c r="Y24" s="56">
        <f t="shared" si="41"/>
        <v>0</v>
      </c>
      <c r="Z24" s="76" t="e">
        <f t="shared" si="42"/>
        <v>#DIV/0!</v>
      </c>
      <c r="AA24" s="75" t="e">
        <f t="shared" si="43"/>
        <v>#DIV/0!</v>
      </c>
      <c r="AB24" s="73"/>
      <c r="AC24" s="74"/>
      <c r="AD24" s="78"/>
      <c r="AE24" s="78"/>
      <c r="AF24" s="56"/>
      <c r="AG24" s="76"/>
      <c r="AH24" s="75"/>
      <c r="AI24" s="73"/>
      <c r="AJ24" s="74"/>
      <c r="AK24" s="78"/>
      <c r="AL24" s="78"/>
      <c r="AM24" s="56"/>
      <c r="AN24" s="75"/>
      <c r="AO24" s="75"/>
      <c r="AP24" s="73"/>
      <c r="AQ24" s="74"/>
      <c r="AR24" s="78"/>
      <c r="AS24" s="78"/>
      <c r="AT24" s="56"/>
      <c r="AU24" s="76"/>
      <c r="AV24" s="75"/>
      <c r="AW24" s="73"/>
      <c r="AX24" s="74"/>
      <c r="AY24" s="78"/>
      <c r="AZ24" s="78"/>
      <c r="BA24" s="56"/>
      <c r="BB24" s="75"/>
      <c r="BC24" s="75"/>
    </row>
    <row r="25" spans="2:55">
      <c r="B25" s="55" t="s">
        <v>26</v>
      </c>
      <c r="C25" s="73">
        <v>1</v>
      </c>
      <c r="D25" s="56"/>
      <c r="E25" s="56"/>
      <c r="F25" s="56">
        <f t="shared" si="34"/>
        <v>1</v>
      </c>
      <c r="G25" s="56">
        <v>0</v>
      </c>
      <c r="H25" s="56"/>
      <c r="I25" s="73">
        <v>0</v>
      </c>
      <c r="J25" s="78">
        <v>0</v>
      </c>
      <c r="K25" s="56">
        <f t="shared" si="35"/>
        <v>1</v>
      </c>
      <c r="L25" s="75">
        <f t="shared" si="36"/>
        <v>0</v>
      </c>
      <c r="M25" s="75">
        <f t="shared" si="37"/>
        <v>0</v>
      </c>
      <c r="N25" s="56">
        <v>0</v>
      </c>
      <c r="O25" s="56"/>
      <c r="P25" s="73">
        <v>0</v>
      </c>
      <c r="Q25" s="78">
        <v>0</v>
      </c>
      <c r="R25" s="56">
        <f t="shared" si="38"/>
        <v>1</v>
      </c>
      <c r="S25" s="76">
        <f t="shared" si="39"/>
        <v>0</v>
      </c>
      <c r="T25" s="75">
        <f t="shared" si="40"/>
        <v>0</v>
      </c>
      <c r="U25" s="56"/>
      <c r="V25" s="56"/>
      <c r="W25" s="73"/>
      <c r="X25" s="78"/>
      <c r="Y25" s="56"/>
      <c r="Z25" s="75"/>
      <c r="AA25" s="75"/>
      <c r="AB25" s="56"/>
      <c r="AC25" s="56"/>
      <c r="AD25" s="73"/>
      <c r="AE25" s="78"/>
      <c r="AF25" s="56"/>
      <c r="AG25" s="76"/>
      <c r="AH25" s="75"/>
      <c r="AI25" s="56"/>
      <c r="AJ25" s="56"/>
      <c r="AK25" s="73"/>
      <c r="AL25" s="78"/>
      <c r="AM25" s="56"/>
      <c r="AN25" s="75"/>
      <c r="AO25" s="75"/>
      <c r="AP25" s="56"/>
      <c r="AQ25" s="56"/>
      <c r="AR25" s="73"/>
      <c r="AS25" s="78"/>
      <c r="AT25" s="56"/>
      <c r="AU25" s="76"/>
      <c r="AV25" s="75"/>
      <c r="AW25" s="56"/>
      <c r="AX25" s="56"/>
      <c r="AY25" s="73"/>
      <c r="AZ25" s="78"/>
      <c r="BA25" s="56"/>
      <c r="BB25" s="75"/>
      <c r="BC25" s="75"/>
    </row>
    <row r="26" spans="2:55">
      <c r="B26" s="55" t="s">
        <v>27</v>
      </c>
      <c r="C26" s="73">
        <v>12</v>
      </c>
      <c r="F26" s="56">
        <f t="shared" si="34"/>
        <v>12</v>
      </c>
      <c r="G26" s="73">
        <v>9</v>
      </c>
      <c r="I26" s="78">
        <v>0</v>
      </c>
      <c r="J26" s="78">
        <v>0</v>
      </c>
      <c r="K26" s="56">
        <f t="shared" si="35"/>
        <v>3</v>
      </c>
      <c r="L26" s="75">
        <f t="shared" si="36"/>
        <v>0.75</v>
      </c>
      <c r="M26" s="75">
        <f t="shared" si="37"/>
        <v>0</v>
      </c>
    </row>
    <row r="27" spans="2:55">
      <c r="B27" s="55" t="s">
        <v>28</v>
      </c>
      <c r="C27" s="73">
        <v>8</v>
      </c>
      <c r="F27" s="56">
        <f t="shared" si="34"/>
        <v>8</v>
      </c>
    </row>
    <row r="30" spans="2:55">
      <c r="B30" s="25" t="str">
        <f>"Graduate  Retention - "&amp;$A$1</f>
        <v>Graduate  Retention - Business Administration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8">IF($F33="","",((G33+H33+I33+J33)/$F33))</f>
        <v>#DIV/0!</v>
      </c>
      <c r="M33" s="50" t="e">
        <f t="shared" ref="M33:M39" si="69">IF($F33="","",(J33/$F33))</f>
        <v>#DIV/0!</v>
      </c>
      <c r="N33" s="38"/>
      <c r="O33" s="39"/>
      <c r="P33" s="39"/>
      <c r="Q33" s="39"/>
      <c r="R33" s="36">
        <f t="shared" ref="R33:R38" si="70">$F33-(N33+P33+Q33)</f>
        <v>0</v>
      </c>
      <c r="S33" s="37" t="e">
        <f t="shared" ref="S33:S37" si="71">IF($F33="","",((N33+O33+P33+Q33)/$F33))</f>
        <v>#DIV/0!</v>
      </c>
      <c r="T33" s="44" t="e">
        <f t="shared" ref="T33:T38" si="72">IF($F33="","",(Q33/$F33))</f>
        <v>#DIV/0!</v>
      </c>
      <c r="U33" s="38"/>
      <c r="V33" s="39"/>
      <c r="W33" s="39"/>
      <c r="X33" s="39"/>
      <c r="Y33" s="36">
        <f t="shared" ref="Y33:Y37" si="73">$F33-(U33+W33+X33)</f>
        <v>0</v>
      </c>
      <c r="Z33" s="49" t="e">
        <f t="shared" ref="Z33:Z40" si="74">IF($F33="","",((U33+V33+W33+X33)/$F33))</f>
        <v>#DIV/0!</v>
      </c>
      <c r="AA33" s="51" t="e">
        <f t="shared" ref="AA33:AA40" si="75">IF($F33="","",(X33/$F33))</f>
        <v>#DIV/0!</v>
      </c>
      <c r="AB33" s="38"/>
      <c r="AC33" s="39"/>
      <c r="AD33" s="39"/>
      <c r="AE33" s="39"/>
      <c r="AF33" s="36">
        <f t="shared" ref="AF33:AF36" si="76">$F33-(AB33+AD33+AE33)</f>
        <v>0</v>
      </c>
      <c r="AG33" s="37" t="e">
        <f t="shared" ref="AG33:AG40" si="77">IF($F33="","",((AB33+AC33+AD33+AE33)/$F33))</f>
        <v>#DIV/0!</v>
      </c>
      <c r="AH33" s="44" t="e">
        <f t="shared" ref="AH33:AH40" si="78">IF($F33="","",(AE33/$F33))</f>
        <v>#DIV/0!</v>
      </c>
      <c r="AI33" s="38"/>
      <c r="AJ33" s="39"/>
      <c r="AK33" s="39"/>
      <c r="AL33" s="39"/>
      <c r="AM33" s="36">
        <f t="shared" ref="AM33:AM36" si="79">$F33-(AI33+AK33+AL33)</f>
        <v>0</v>
      </c>
      <c r="AN33" s="49" t="e">
        <f t="shared" ref="AN33:AN40" si="80">IF($F33="","",((AI33+AJ33+AK33+AL33)/$F33))</f>
        <v>#DIV/0!</v>
      </c>
      <c r="AO33" s="51" t="e">
        <f t="shared" ref="AO33:AO40" si="81">IF($F33="","",(AL33/$F33))</f>
        <v>#DIV/0!</v>
      </c>
      <c r="AP33" s="38"/>
      <c r="AQ33" s="39"/>
      <c r="AR33" s="39"/>
      <c r="AS33" s="39"/>
      <c r="AT33" s="36">
        <f t="shared" ref="AT33:AT36" si="82">$F33-(AP33+AR33+AS33)</f>
        <v>0</v>
      </c>
      <c r="AU33" s="37" t="e">
        <f t="shared" ref="AU33:AU40" si="83">IF($F33="","",((AP33+AQ33+AR33+AS33)/$F33))</f>
        <v>#DIV/0!</v>
      </c>
      <c r="AV33" s="44" t="e">
        <f t="shared" ref="AV33:AV40" si="84">IF($F33="","",(AS33/$F33))</f>
        <v>#DIV/0!</v>
      </c>
      <c r="AW33" s="38"/>
      <c r="AX33" s="39"/>
      <c r="AY33" s="39"/>
      <c r="AZ33" s="39"/>
      <c r="BA33" s="36">
        <f t="shared" ref="BA33:BA36" si="85">$F33-(AW33+AY33+AZ33)</f>
        <v>0</v>
      </c>
      <c r="BB33" s="49" t="e">
        <f t="shared" ref="BB33:BB40" si="86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7">C34-D34-E34</f>
        <v>0</v>
      </c>
      <c r="G34" s="38"/>
      <c r="H34" s="39"/>
      <c r="I34" s="39"/>
      <c r="J34" s="39"/>
      <c r="K34" s="36">
        <f t="shared" ref="K34:K39" si="88">$F34-(G34+I34+J34)</f>
        <v>0</v>
      </c>
      <c r="L34" s="49" t="e">
        <f t="shared" si="68"/>
        <v>#DIV/0!</v>
      </c>
      <c r="M34" s="50" t="e">
        <f t="shared" si="69"/>
        <v>#DIV/0!</v>
      </c>
      <c r="N34" s="38"/>
      <c r="O34" s="39"/>
      <c r="P34" s="39"/>
      <c r="Q34" s="39"/>
      <c r="R34" s="36">
        <f t="shared" si="70"/>
        <v>0</v>
      </c>
      <c r="S34" s="37" t="e">
        <f t="shared" si="71"/>
        <v>#DIV/0!</v>
      </c>
      <c r="T34" s="44" t="e">
        <f t="shared" si="72"/>
        <v>#DIV/0!</v>
      </c>
      <c r="U34" s="38"/>
      <c r="V34" s="39"/>
      <c r="W34" s="39"/>
      <c r="X34" s="39"/>
      <c r="Y34" s="36">
        <f t="shared" si="73"/>
        <v>0</v>
      </c>
      <c r="Z34" s="49" t="e">
        <f t="shared" si="74"/>
        <v>#DIV/0!</v>
      </c>
      <c r="AA34" s="51" t="e">
        <f t="shared" si="75"/>
        <v>#DIV/0!</v>
      </c>
      <c r="AB34" s="38"/>
      <c r="AC34" s="39"/>
      <c r="AD34" s="39"/>
      <c r="AE34" s="39"/>
      <c r="AF34" s="36">
        <f t="shared" si="76"/>
        <v>0</v>
      </c>
      <c r="AG34" s="37" t="e">
        <f t="shared" si="77"/>
        <v>#DIV/0!</v>
      </c>
      <c r="AH34" s="44" t="e">
        <f t="shared" si="78"/>
        <v>#DIV/0!</v>
      </c>
      <c r="AI34" s="38"/>
      <c r="AJ34" s="39"/>
      <c r="AK34" s="39"/>
      <c r="AL34" s="39"/>
      <c r="AM34" s="36">
        <f t="shared" si="79"/>
        <v>0</v>
      </c>
      <c r="AN34" s="49" t="e">
        <f t="shared" si="80"/>
        <v>#DIV/0!</v>
      </c>
      <c r="AO34" s="51" t="e">
        <f t="shared" si="81"/>
        <v>#DIV/0!</v>
      </c>
      <c r="AP34" s="38"/>
      <c r="AQ34" s="39"/>
      <c r="AR34" s="39"/>
      <c r="AS34" s="39"/>
      <c r="AT34" s="36">
        <f t="shared" si="82"/>
        <v>0</v>
      </c>
      <c r="AU34" s="37" t="e">
        <f t="shared" si="83"/>
        <v>#DIV/0!</v>
      </c>
      <c r="AV34" s="44" t="e">
        <f t="shared" si="84"/>
        <v>#DIV/0!</v>
      </c>
      <c r="AW34" s="38"/>
      <c r="AX34" s="39"/>
      <c r="AY34" s="39"/>
      <c r="AZ34" s="39"/>
      <c r="BA34" s="36">
        <f t="shared" si="85"/>
        <v>0</v>
      </c>
      <c r="BB34" s="49" t="e">
        <f t="shared" si="86"/>
        <v>#DIV/0!</v>
      </c>
      <c r="BC34" s="51" t="e">
        <f t="shared" ref="BC34:BC40" si="89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7"/>
        <v>0</v>
      </c>
      <c r="G35" s="43"/>
      <c r="H35" s="36"/>
      <c r="I35" s="36"/>
      <c r="J35" s="36"/>
      <c r="K35" s="36">
        <f t="shared" si="88"/>
        <v>0</v>
      </c>
      <c r="L35" s="47" t="e">
        <f t="shared" si="68"/>
        <v>#DIV/0!</v>
      </c>
      <c r="M35" s="48" t="e">
        <f t="shared" si="69"/>
        <v>#DIV/0!</v>
      </c>
      <c r="N35" s="43"/>
      <c r="O35" s="36"/>
      <c r="P35" s="36"/>
      <c r="Q35" s="36"/>
      <c r="R35" s="36">
        <f t="shared" si="70"/>
        <v>0</v>
      </c>
      <c r="S35" s="37" t="e">
        <f t="shared" si="71"/>
        <v>#DIV/0!</v>
      </c>
      <c r="T35" s="44" t="e">
        <f t="shared" si="72"/>
        <v>#DIV/0!</v>
      </c>
      <c r="U35" s="43"/>
      <c r="V35" s="36"/>
      <c r="W35" s="36"/>
      <c r="X35" s="36"/>
      <c r="Y35" s="36">
        <f t="shared" si="73"/>
        <v>0</v>
      </c>
      <c r="Z35" s="47" t="e">
        <f t="shared" si="74"/>
        <v>#DIV/0!</v>
      </c>
      <c r="AA35" s="48" t="e">
        <f t="shared" si="75"/>
        <v>#DIV/0!</v>
      </c>
      <c r="AB35" s="43"/>
      <c r="AC35" s="36"/>
      <c r="AD35" s="36"/>
      <c r="AE35" s="36"/>
      <c r="AF35" s="36">
        <f t="shared" si="76"/>
        <v>0</v>
      </c>
      <c r="AG35" s="37" t="e">
        <f t="shared" si="77"/>
        <v>#DIV/0!</v>
      </c>
      <c r="AH35" s="44" t="e">
        <f t="shared" si="78"/>
        <v>#DIV/0!</v>
      </c>
      <c r="AI35" s="43"/>
      <c r="AJ35" s="36"/>
      <c r="AK35" s="36"/>
      <c r="AL35" s="36"/>
      <c r="AM35" s="36">
        <f t="shared" si="79"/>
        <v>0</v>
      </c>
      <c r="AN35" s="47" t="e">
        <f t="shared" si="80"/>
        <v>#DIV/0!</v>
      </c>
      <c r="AO35" s="48" t="e">
        <f t="shared" si="81"/>
        <v>#DIV/0!</v>
      </c>
      <c r="AP35" s="43"/>
      <c r="AQ35" s="36"/>
      <c r="AR35" s="36"/>
      <c r="AS35" s="36"/>
      <c r="AT35" s="36">
        <f t="shared" si="82"/>
        <v>0</v>
      </c>
      <c r="AU35" s="37" t="e">
        <f t="shared" si="83"/>
        <v>#DIV/0!</v>
      </c>
      <c r="AV35" s="46" t="e">
        <f t="shared" si="84"/>
        <v>#DIV/0!</v>
      </c>
      <c r="AW35" s="43"/>
      <c r="AX35" s="36"/>
      <c r="AY35" s="36"/>
      <c r="AZ35" s="36"/>
      <c r="BA35" s="36">
        <f t="shared" si="85"/>
        <v>0</v>
      </c>
      <c r="BB35" s="47" t="e">
        <f t="shared" si="86"/>
        <v>#DIV/0!</v>
      </c>
      <c r="BC35" s="48" t="e">
        <f t="shared" si="89"/>
        <v>#DIV/0!</v>
      </c>
    </row>
    <row r="36" spans="2:55">
      <c r="B36" s="41" t="s">
        <v>22</v>
      </c>
      <c r="C36" s="35"/>
      <c r="D36" s="35"/>
      <c r="E36" s="35"/>
      <c r="F36" s="42">
        <f t="shared" si="87"/>
        <v>0</v>
      </c>
      <c r="G36" s="43"/>
      <c r="H36" s="36"/>
      <c r="I36" s="36"/>
      <c r="J36" s="36"/>
      <c r="K36" s="36">
        <f t="shared" si="88"/>
        <v>0</v>
      </c>
      <c r="L36" s="47" t="e">
        <f t="shared" si="68"/>
        <v>#DIV/0!</v>
      </c>
      <c r="M36" s="48" t="e">
        <f t="shared" si="69"/>
        <v>#DIV/0!</v>
      </c>
      <c r="N36" s="43"/>
      <c r="O36" s="36"/>
      <c r="P36" s="36"/>
      <c r="Q36" s="36"/>
      <c r="R36" s="36">
        <f t="shared" si="70"/>
        <v>0</v>
      </c>
      <c r="S36" s="37" t="e">
        <f t="shared" si="71"/>
        <v>#DIV/0!</v>
      </c>
      <c r="T36" s="44" t="e">
        <f t="shared" si="72"/>
        <v>#DIV/0!</v>
      </c>
      <c r="U36" s="43"/>
      <c r="V36" s="36"/>
      <c r="W36" s="36"/>
      <c r="X36" s="36"/>
      <c r="Y36" s="36">
        <f t="shared" si="73"/>
        <v>0</v>
      </c>
      <c r="Z36" s="47" t="e">
        <f t="shared" si="74"/>
        <v>#DIV/0!</v>
      </c>
      <c r="AA36" s="48" t="e">
        <f t="shared" si="75"/>
        <v>#DIV/0!</v>
      </c>
      <c r="AB36" s="43"/>
      <c r="AC36" s="36"/>
      <c r="AD36" s="36"/>
      <c r="AE36" s="36"/>
      <c r="AF36" s="36">
        <f t="shared" si="76"/>
        <v>0</v>
      </c>
      <c r="AG36" s="37" t="e">
        <f t="shared" si="77"/>
        <v>#DIV/0!</v>
      </c>
      <c r="AH36" s="44" t="e">
        <f t="shared" si="78"/>
        <v>#DIV/0!</v>
      </c>
      <c r="AI36" s="43"/>
      <c r="AJ36" s="36"/>
      <c r="AK36" s="36"/>
      <c r="AL36" s="36"/>
      <c r="AM36" s="36">
        <f t="shared" si="79"/>
        <v>0</v>
      </c>
      <c r="AN36" s="47" t="e">
        <f t="shared" si="80"/>
        <v>#DIV/0!</v>
      </c>
      <c r="AO36" s="48" t="e">
        <f t="shared" si="81"/>
        <v>#DIV/0!</v>
      </c>
      <c r="AP36" s="43"/>
      <c r="AQ36" s="36"/>
      <c r="AR36" s="36"/>
      <c r="AS36" s="36"/>
      <c r="AT36" s="36">
        <f t="shared" si="82"/>
        <v>0</v>
      </c>
      <c r="AU36" s="37" t="e">
        <f t="shared" si="83"/>
        <v>#DIV/0!</v>
      </c>
      <c r="AV36" s="46" t="e">
        <f t="shared" si="84"/>
        <v>#DIV/0!</v>
      </c>
      <c r="AW36" s="43"/>
      <c r="AX36" s="36"/>
      <c r="AY36" s="36"/>
      <c r="AZ36" s="36"/>
      <c r="BA36" s="36">
        <f t="shared" si="85"/>
        <v>0</v>
      </c>
      <c r="BB36" s="47" t="e">
        <f t="shared" si="86"/>
        <v>#DIV/0!</v>
      </c>
      <c r="BC36" s="48" t="e">
        <f t="shared" si="89"/>
        <v>#DIV/0!</v>
      </c>
    </row>
    <row r="37" spans="2:55">
      <c r="B37" s="41" t="s">
        <v>23</v>
      </c>
      <c r="C37" s="35"/>
      <c r="D37" s="35"/>
      <c r="E37" s="35"/>
      <c r="F37" s="42">
        <f t="shared" si="87"/>
        <v>0</v>
      </c>
      <c r="G37" s="52"/>
      <c r="H37" s="40"/>
      <c r="I37" s="40"/>
      <c r="J37" s="40"/>
      <c r="K37" s="36">
        <f t="shared" si="88"/>
        <v>0</v>
      </c>
      <c r="L37" s="53" t="e">
        <f t="shared" si="68"/>
        <v>#DIV/0!</v>
      </c>
      <c r="M37" s="54" t="e">
        <f t="shared" si="69"/>
        <v>#DIV/0!</v>
      </c>
      <c r="N37" s="52"/>
      <c r="O37" s="40"/>
      <c r="P37" s="40"/>
      <c r="Q37" s="40"/>
      <c r="R37" s="36">
        <f t="shared" si="70"/>
        <v>0</v>
      </c>
      <c r="S37" s="37" t="e">
        <f t="shared" si="71"/>
        <v>#DIV/0!</v>
      </c>
      <c r="T37" s="44" t="e">
        <f t="shared" si="72"/>
        <v>#DIV/0!</v>
      </c>
      <c r="U37" s="52"/>
      <c r="V37" s="40"/>
      <c r="W37" s="40"/>
      <c r="X37" s="40"/>
      <c r="Y37" s="40">
        <f t="shared" si="73"/>
        <v>0</v>
      </c>
      <c r="Z37" s="53" t="e">
        <f t="shared" si="74"/>
        <v>#DIV/0!</v>
      </c>
      <c r="AA37" s="54" t="e">
        <f t="shared" si="75"/>
        <v>#DIV/0!</v>
      </c>
      <c r="AB37" s="52"/>
      <c r="AC37" s="40"/>
      <c r="AD37" s="40"/>
      <c r="AE37" s="40"/>
      <c r="AF37" s="36"/>
      <c r="AG37" s="37" t="e">
        <f t="shared" si="77"/>
        <v>#DIV/0!</v>
      </c>
      <c r="AH37" s="44" t="e">
        <f t="shared" si="78"/>
        <v>#DIV/0!</v>
      </c>
      <c r="AI37" s="52"/>
      <c r="AJ37" s="40"/>
      <c r="AK37" s="40"/>
      <c r="AL37" s="40"/>
      <c r="AM37" s="40"/>
      <c r="AN37" s="53" t="e">
        <f t="shared" si="80"/>
        <v>#DIV/0!</v>
      </c>
      <c r="AO37" s="54" t="e">
        <f t="shared" si="81"/>
        <v>#DIV/0!</v>
      </c>
      <c r="AP37" s="52"/>
      <c r="AQ37" s="40"/>
      <c r="AR37" s="40"/>
      <c r="AS37" s="40"/>
      <c r="AT37" s="36"/>
      <c r="AU37" s="37" t="e">
        <f t="shared" si="83"/>
        <v>#DIV/0!</v>
      </c>
      <c r="AV37" s="46" t="e">
        <f t="shared" si="84"/>
        <v>#DIV/0!</v>
      </c>
      <c r="AW37" s="52"/>
      <c r="AX37" s="40"/>
      <c r="AY37" s="40"/>
      <c r="AZ37" s="40"/>
      <c r="BA37" s="40"/>
      <c r="BB37" s="53" t="e">
        <f t="shared" si="86"/>
        <v>#DIV/0!</v>
      </c>
      <c r="BC37" s="54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38"/>
      <c r="I38" s="55"/>
      <c r="J38" s="39"/>
      <c r="K38" s="36">
        <f t="shared" si="88"/>
        <v>0</v>
      </c>
      <c r="L38" s="53" t="e">
        <f t="shared" si="68"/>
        <v>#DIV/0!</v>
      </c>
      <c r="M38" s="54" t="e">
        <f t="shared" si="69"/>
        <v>#DIV/0!</v>
      </c>
      <c r="N38" s="38"/>
      <c r="P38" s="55"/>
      <c r="Q38" s="39"/>
      <c r="R38" s="36">
        <f t="shared" si="70"/>
        <v>0</v>
      </c>
      <c r="S38" s="37" t="e">
        <f>IF($F38="","",((N38+O38+P38+Q38)/$F38))</f>
        <v>#DIV/0!</v>
      </c>
      <c r="T38" s="57" t="e">
        <f t="shared" si="72"/>
        <v>#DIV/0!</v>
      </c>
      <c r="U38" s="38"/>
      <c r="W38" s="55"/>
      <c r="X38" s="39"/>
      <c r="Y38" s="55"/>
      <c r="Z38" s="57" t="e">
        <f t="shared" si="74"/>
        <v>#DIV/0!</v>
      </c>
      <c r="AA38" s="57" t="e">
        <f t="shared" si="75"/>
        <v>#DIV/0!</v>
      </c>
      <c r="AB38" s="38"/>
      <c r="AD38" s="55"/>
      <c r="AE38" s="39"/>
      <c r="AF38" s="55"/>
      <c r="AG38" s="58" t="e">
        <f t="shared" si="77"/>
        <v>#DIV/0!</v>
      </c>
      <c r="AH38" s="57" t="e">
        <f t="shared" si="78"/>
        <v>#DIV/0!</v>
      </c>
      <c r="AI38" s="38"/>
      <c r="AK38" s="55"/>
      <c r="AL38" s="39"/>
      <c r="AM38" s="55"/>
      <c r="AN38" s="57" t="e">
        <f t="shared" si="80"/>
        <v>#DIV/0!</v>
      </c>
      <c r="AO38" s="57" t="e">
        <f t="shared" si="81"/>
        <v>#DIV/0!</v>
      </c>
      <c r="AP38" s="38"/>
      <c r="AR38" s="55"/>
      <c r="AS38" s="39"/>
      <c r="AT38" s="55"/>
      <c r="AU38" s="58" t="e">
        <f t="shared" si="83"/>
        <v>#DIV/0!</v>
      </c>
      <c r="AV38" s="57" t="e">
        <f t="shared" si="84"/>
        <v>#DIV/0!</v>
      </c>
      <c r="AW38" s="38"/>
      <c r="AY38" s="55"/>
      <c r="AZ38" s="39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38"/>
      <c r="I39" s="55"/>
      <c r="J39" s="39"/>
      <c r="K39" s="36">
        <f t="shared" si="88"/>
        <v>0</v>
      </c>
      <c r="L39" s="53" t="e">
        <f t="shared" si="68"/>
        <v>#DIV/0!</v>
      </c>
      <c r="M39" s="54" t="e">
        <f t="shared" si="69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4"/>
        <v>#DIV/0!</v>
      </c>
      <c r="AA39" s="57" t="e">
        <f t="shared" si="75"/>
        <v>#DIV/0!</v>
      </c>
      <c r="AB39" s="38"/>
      <c r="AD39" s="55"/>
      <c r="AE39" s="39"/>
      <c r="AF39" s="55"/>
      <c r="AG39" s="58" t="e">
        <f t="shared" si="77"/>
        <v>#DIV/0!</v>
      </c>
      <c r="AH39" s="57" t="e">
        <f t="shared" si="78"/>
        <v>#DIV/0!</v>
      </c>
      <c r="AI39" s="38"/>
      <c r="AK39" s="55"/>
      <c r="AL39" s="39"/>
      <c r="AM39" s="55"/>
      <c r="AN39" s="57" t="e">
        <f t="shared" si="80"/>
        <v>#DIV/0!</v>
      </c>
      <c r="AO39" s="57" t="e">
        <f t="shared" si="81"/>
        <v>#DIV/0!</v>
      </c>
      <c r="AP39" s="38"/>
      <c r="AR39" s="55"/>
      <c r="AS39" s="39"/>
      <c r="AT39" s="55"/>
      <c r="AU39" s="58" t="e">
        <f t="shared" si="83"/>
        <v>#DIV/0!</v>
      </c>
      <c r="AV39" s="57" t="e">
        <f t="shared" si="84"/>
        <v>#DIV/0!</v>
      </c>
      <c r="AW39" s="38"/>
      <c r="AY39" s="55"/>
      <c r="AZ39" s="39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Business Administration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0">C46-D46-E46</f>
        <v>0</v>
      </c>
      <c r="G46" s="38"/>
      <c r="H46" s="39"/>
      <c r="I46" s="39"/>
      <c r="J46" s="39"/>
      <c r="K46" s="36">
        <f t="shared" ref="K46:K52" si="91">$F46-(G46+I46+J46)</f>
        <v>0</v>
      </c>
      <c r="L46" s="49" t="e">
        <f t="shared" ref="L46:L52" si="92">IF($F46="","",((G46+H46+I46+J46)/$F46))</f>
        <v>#DIV/0!</v>
      </c>
      <c r="M46" s="50" t="e">
        <f t="shared" ref="M46:M52" si="93">IF($F46="","",(J46/$F46))</f>
        <v>#DIV/0!</v>
      </c>
      <c r="N46" s="38"/>
      <c r="O46" s="39"/>
      <c r="P46" s="39"/>
      <c r="Q46" s="39"/>
      <c r="R46" s="36">
        <f t="shared" ref="R46:R51" si="94">$F46-(N46+P46+Q46)</f>
        <v>0</v>
      </c>
      <c r="S46" s="37" t="e">
        <f t="shared" ref="S46:S51" si="95">IF($F46="","",((N46+O46+P46+Q46)/$F46))</f>
        <v>#DIV/0!</v>
      </c>
      <c r="T46" s="44" t="e">
        <f t="shared" ref="T46:T51" si="96">IF($F46="","",(Q46/$F46))</f>
        <v>#DIV/0!</v>
      </c>
      <c r="U46" s="38"/>
      <c r="V46" s="39"/>
      <c r="W46" s="39"/>
      <c r="X46" s="39"/>
      <c r="Y46" s="36">
        <f t="shared" ref="Y46:Y50" si="97">$F46-(U46+W46+X46)</f>
        <v>0</v>
      </c>
      <c r="Z46" s="49" t="e">
        <f t="shared" ref="Z46:Z51" si="98">IF($F46="","",((U46+V46+W46+X46)/$F46))</f>
        <v>#DIV/0!</v>
      </c>
      <c r="AA46" s="51" t="e">
        <f t="shared" ref="AA46:AA51" si="99">IF($F46="","",(X46/$F46))</f>
        <v>#DIV/0!</v>
      </c>
      <c r="AB46" s="38"/>
      <c r="AC46" s="39"/>
      <c r="AD46" s="39"/>
      <c r="AE46" s="39"/>
      <c r="AF46" s="36">
        <f t="shared" ref="AF46:AF49" si="100">$F46-(AB46+AD46+AE46)</f>
        <v>0</v>
      </c>
      <c r="AG46" s="37" t="e">
        <f t="shared" ref="AG46:AG51" si="101">IF($F46="","",((AB46+AC46+AD46+AE46)/$F46))</f>
        <v>#DIV/0!</v>
      </c>
      <c r="AH46" s="44" t="e">
        <f t="shared" ref="AH46:AH51" si="102">IF($F46="","",(AE46/$F46))</f>
        <v>#DIV/0!</v>
      </c>
      <c r="AI46" s="38"/>
      <c r="AJ46" s="39"/>
      <c r="AK46" s="39"/>
      <c r="AL46" s="39"/>
      <c r="AM46" s="36">
        <f t="shared" ref="AM46:AM49" si="103">$F46-(AI46+AK46+AL46)</f>
        <v>0</v>
      </c>
      <c r="AN46" s="49" t="e">
        <f t="shared" ref="AN46:AN51" si="104">IF($F46="","",((AI46+AJ46+AK46+AL46)/$F46))</f>
        <v>#DIV/0!</v>
      </c>
      <c r="AO46" s="51" t="e">
        <f t="shared" ref="AO46:AO51" si="105">IF($F46="","",(AL46/$F46))</f>
        <v>#DIV/0!</v>
      </c>
      <c r="AP46" s="38"/>
      <c r="AQ46" s="39"/>
      <c r="AR46" s="39"/>
      <c r="AS46" s="39"/>
      <c r="AT46" s="36">
        <f t="shared" ref="AT46:AT49" si="106">$F46-(AP46+AR46+AS46)</f>
        <v>0</v>
      </c>
      <c r="AU46" s="37" t="e">
        <f t="shared" ref="AU46:AU51" si="107">IF($F46="","",((AP46+AQ46+AR46+AS46)/$F46))</f>
        <v>#DIV/0!</v>
      </c>
      <c r="AV46" s="44" t="e">
        <f t="shared" ref="AV46:AV51" si="108">IF($F46="","",(AS46/$F46))</f>
        <v>#DIV/0!</v>
      </c>
      <c r="AW46" s="38"/>
      <c r="AX46" s="39"/>
      <c r="AY46" s="39"/>
      <c r="AZ46" s="39"/>
      <c r="BA46" s="36">
        <f t="shared" ref="BA46:BA49" si="109">$F46-(AW46+AY46+AZ46)</f>
        <v>0</v>
      </c>
      <c r="BB46" s="49" t="e">
        <f t="shared" ref="BB46:BB51" si="110">IF($F46="","",((AW46+AX46+AY46+AZ46)/$F46))</f>
        <v>#DIV/0!</v>
      </c>
      <c r="BC46" s="51" t="e">
        <f t="shared" ref="BC46:BC51" si="111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0"/>
        <v>0</v>
      </c>
      <c r="G47" s="38"/>
      <c r="H47" s="39"/>
      <c r="I47" s="39"/>
      <c r="J47" s="39"/>
      <c r="K47" s="36">
        <f t="shared" si="91"/>
        <v>0</v>
      </c>
      <c r="L47" s="49" t="e">
        <f t="shared" si="92"/>
        <v>#DIV/0!</v>
      </c>
      <c r="M47" s="50" t="e">
        <f t="shared" si="93"/>
        <v>#DIV/0!</v>
      </c>
      <c r="N47" s="38"/>
      <c r="O47" s="39"/>
      <c r="P47" s="39"/>
      <c r="Q47" s="39"/>
      <c r="R47" s="36">
        <f t="shared" si="94"/>
        <v>0</v>
      </c>
      <c r="S47" s="37" t="e">
        <f t="shared" si="95"/>
        <v>#DIV/0!</v>
      </c>
      <c r="T47" s="44" t="e">
        <f t="shared" si="96"/>
        <v>#DIV/0!</v>
      </c>
      <c r="U47" s="38"/>
      <c r="V47" s="39"/>
      <c r="W47" s="39"/>
      <c r="X47" s="39"/>
      <c r="Y47" s="36">
        <f t="shared" si="97"/>
        <v>0</v>
      </c>
      <c r="Z47" s="49" t="e">
        <f t="shared" si="98"/>
        <v>#DIV/0!</v>
      </c>
      <c r="AA47" s="51" t="e">
        <f t="shared" si="99"/>
        <v>#DIV/0!</v>
      </c>
      <c r="AB47" s="38"/>
      <c r="AC47" s="39"/>
      <c r="AD47" s="39"/>
      <c r="AE47" s="39"/>
      <c r="AF47" s="36">
        <f t="shared" si="100"/>
        <v>0</v>
      </c>
      <c r="AG47" s="37" t="e">
        <f t="shared" si="101"/>
        <v>#DIV/0!</v>
      </c>
      <c r="AH47" s="44" t="e">
        <f t="shared" si="102"/>
        <v>#DIV/0!</v>
      </c>
      <c r="AI47" s="38"/>
      <c r="AJ47" s="39"/>
      <c r="AK47" s="39"/>
      <c r="AL47" s="39"/>
      <c r="AM47" s="36">
        <f t="shared" si="103"/>
        <v>0</v>
      </c>
      <c r="AN47" s="49" t="e">
        <f t="shared" si="104"/>
        <v>#DIV/0!</v>
      </c>
      <c r="AO47" s="51" t="e">
        <f t="shared" si="105"/>
        <v>#DIV/0!</v>
      </c>
      <c r="AP47" s="38"/>
      <c r="AQ47" s="39"/>
      <c r="AR47" s="39"/>
      <c r="AS47" s="39"/>
      <c r="AT47" s="36">
        <f t="shared" si="106"/>
        <v>0</v>
      </c>
      <c r="AU47" s="37" t="e">
        <f t="shared" si="107"/>
        <v>#DIV/0!</v>
      </c>
      <c r="AV47" s="44" t="e">
        <f t="shared" si="108"/>
        <v>#DIV/0!</v>
      </c>
      <c r="AW47" s="38"/>
      <c r="AX47" s="39"/>
      <c r="AY47" s="39"/>
      <c r="AZ47" s="39"/>
      <c r="BA47" s="36">
        <f t="shared" si="109"/>
        <v>0</v>
      </c>
      <c r="BB47" s="49" t="e">
        <f t="shared" si="110"/>
        <v>#DIV/0!</v>
      </c>
      <c r="BC47" s="51" t="e">
        <f t="shared" si="111"/>
        <v>#DIV/0!</v>
      </c>
    </row>
    <row r="48" spans="2:55">
      <c r="B48" s="41" t="s">
        <v>21</v>
      </c>
      <c r="C48" s="35"/>
      <c r="D48" s="35"/>
      <c r="E48" s="35"/>
      <c r="F48" s="42">
        <f t="shared" si="90"/>
        <v>0</v>
      </c>
      <c r="G48" s="43"/>
      <c r="H48" s="36"/>
      <c r="I48" s="36"/>
      <c r="J48" s="36"/>
      <c r="K48" s="36">
        <f t="shared" si="91"/>
        <v>0</v>
      </c>
      <c r="L48" s="47" t="e">
        <f t="shared" si="92"/>
        <v>#DIV/0!</v>
      </c>
      <c r="M48" s="48" t="e">
        <f t="shared" si="93"/>
        <v>#DIV/0!</v>
      </c>
      <c r="N48" s="43"/>
      <c r="O48" s="36"/>
      <c r="P48" s="36"/>
      <c r="Q48" s="36"/>
      <c r="R48" s="36">
        <f t="shared" si="94"/>
        <v>0</v>
      </c>
      <c r="S48" s="37" t="e">
        <f t="shared" si="95"/>
        <v>#DIV/0!</v>
      </c>
      <c r="T48" s="44" t="e">
        <f t="shared" si="96"/>
        <v>#DIV/0!</v>
      </c>
      <c r="U48" s="43"/>
      <c r="V48" s="36"/>
      <c r="W48" s="36"/>
      <c r="X48" s="36"/>
      <c r="Y48" s="36">
        <f t="shared" si="97"/>
        <v>0</v>
      </c>
      <c r="Z48" s="47" t="e">
        <f t="shared" si="98"/>
        <v>#DIV/0!</v>
      </c>
      <c r="AA48" s="48" t="e">
        <f t="shared" si="99"/>
        <v>#DIV/0!</v>
      </c>
      <c r="AB48" s="43"/>
      <c r="AC48" s="36"/>
      <c r="AD48" s="36"/>
      <c r="AE48" s="36"/>
      <c r="AF48" s="36">
        <f t="shared" si="100"/>
        <v>0</v>
      </c>
      <c r="AG48" s="37" t="e">
        <f t="shared" si="101"/>
        <v>#DIV/0!</v>
      </c>
      <c r="AH48" s="44" t="e">
        <f t="shared" si="102"/>
        <v>#DIV/0!</v>
      </c>
      <c r="AI48" s="43"/>
      <c r="AJ48" s="36"/>
      <c r="AK48" s="36"/>
      <c r="AL48" s="36"/>
      <c r="AM48" s="36">
        <f t="shared" si="103"/>
        <v>0</v>
      </c>
      <c r="AN48" s="47" t="e">
        <f t="shared" si="104"/>
        <v>#DIV/0!</v>
      </c>
      <c r="AO48" s="48" t="e">
        <f t="shared" si="105"/>
        <v>#DIV/0!</v>
      </c>
      <c r="AP48" s="43"/>
      <c r="AQ48" s="36"/>
      <c r="AR48" s="36"/>
      <c r="AS48" s="36"/>
      <c r="AT48" s="36">
        <f t="shared" si="106"/>
        <v>0</v>
      </c>
      <c r="AU48" s="37" t="e">
        <f t="shared" si="107"/>
        <v>#DIV/0!</v>
      </c>
      <c r="AV48" s="46" t="e">
        <f t="shared" si="108"/>
        <v>#DIV/0!</v>
      </c>
      <c r="AW48" s="43"/>
      <c r="AX48" s="36"/>
      <c r="AY48" s="36"/>
      <c r="AZ48" s="36"/>
      <c r="BA48" s="36">
        <f t="shared" si="109"/>
        <v>0</v>
      </c>
      <c r="BB48" s="47" t="e">
        <f t="shared" si="110"/>
        <v>#DIV/0!</v>
      </c>
      <c r="BC48" s="48" t="e">
        <f t="shared" si="111"/>
        <v>#DIV/0!</v>
      </c>
    </row>
    <row r="49" spans="2:55">
      <c r="B49" s="41" t="s">
        <v>22</v>
      </c>
      <c r="C49" s="35"/>
      <c r="D49" s="35"/>
      <c r="E49" s="35"/>
      <c r="F49" s="42">
        <f t="shared" si="90"/>
        <v>0</v>
      </c>
      <c r="G49" s="43"/>
      <c r="H49" s="36"/>
      <c r="I49" s="36"/>
      <c r="J49" s="36"/>
      <c r="K49" s="36">
        <f t="shared" si="91"/>
        <v>0</v>
      </c>
      <c r="L49" s="47" t="e">
        <f t="shared" si="92"/>
        <v>#DIV/0!</v>
      </c>
      <c r="M49" s="48" t="e">
        <f t="shared" si="93"/>
        <v>#DIV/0!</v>
      </c>
      <c r="N49" s="43"/>
      <c r="O49" s="36"/>
      <c r="P49" s="36"/>
      <c r="Q49" s="36"/>
      <c r="R49" s="36">
        <f t="shared" si="94"/>
        <v>0</v>
      </c>
      <c r="S49" s="37" t="e">
        <f t="shared" si="95"/>
        <v>#DIV/0!</v>
      </c>
      <c r="T49" s="44" t="e">
        <f t="shared" si="96"/>
        <v>#DIV/0!</v>
      </c>
      <c r="U49" s="43"/>
      <c r="V49" s="36"/>
      <c r="W49" s="36"/>
      <c r="X49" s="36"/>
      <c r="Y49" s="36">
        <f t="shared" si="97"/>
        <v>0</v>
      </c>
      <c r="Z49" s="47" t="e">
        <f t="shared" si="98"/>
        <v>#DIV/0!</v>
      </c>
      <c r="AA49" s="48" t="e">
        <f t="shared" si="99"/>
        <v>#DIV/0!</v>
      </c>
      <c r="AB49" s="43"/>
      <c r="AC49" s="36"/>
      <c r="AD49" s="36"/>
      <c r="AE49" s="36"/>
      <c r="AF49" s="36">
        <f t="shared" si="100"/>
        <v>0</v>
      </c>
      <c r="AG49" s="37" t="e">
        <f t="shared" si="101"/>
        <v>#DIV/0!</v>
      </c>
      <c r="AH49" s="44" t="e">
        <f t="shared" si="102"/>
        <v>#DIV/0!</v>
      </c>
      <c r="AI49" s="43"/>
      <c r="AJ49" s="36"/>
      <c r="AK49" s="36"/>
      <c r="AL49" s="36"/>
      <c r="AM49" s="36">
        <f t="shared" si="103"/>
        <v>0</v>
      </c>
      <c r="AN49" s="47" t="e">
        <f t="shared" si="104"/>
        <v>#DIV/0!</v>
      </c>
      <c r="AO49" s="48" t="e">
        <f t="shared" si="105"/>
        <v>#DIV/0!</v>
      </c>
      <c r="AP49" s="43"/>
      <c r="AQ49" s="36"/>
      <c r="AR49" s="36"/>
      <c r="AS49" s="36"/>
      <c r="AT49" s="36">
        <f t="shared" si="106"/>
        <v>0</v>
      </c>
      <c r="AU49" s="37" t="e">
        <f t="shared" si="107"/>
        <v>#DIV/0!</v>
      </c>
      <c r="AV49" s="46" t="e">
        <f t="shared" si="108"/>
        <v>#DIV/0!</v>
      </c>
      <c r="AW49" s="43"/>
      <c r="AX49" s="36"/>
      <c r="AY49" s="36"/>
      <c r="AZ49" s="36"/>
      <c r="BA49" s="36">
        <f t="shared" si="109"/>
        <v>0</v>
      </c>
      <c r="BB49" s="47" t="e">
        <f t="shared" si="110"/>
        <v>#DIV/0!</v>
      </c>
      <c r="BC49" s="48" t="e">
        <f t="shared" si="111"/>
        <v>#DIV/0!</v>
      </c>
    </row>
    <row r="50" spans="2:55">
      <c r="B50" s="41" t="s">
        <v>23</v>
      </c>
      <c r="C50" s="35"/>
      <c r="D50" s="35"/>
      <c r="E50" s="35"/>
      <c r="F50" s="42">
        <f t="shared" si="90"/>
        <v>0</v>
      </c>
      <c r="G50" s="52"/>
      <c r="H50" s="40"/>
      <c r="I50" s="40"/>
      <c r="J50" s="40"/>
      <c r="K50" s="36">
        <f t="shared" si="91"/>
        <v>0</v>
      </c>
      <c r="L50" s="53" t="e">
        <f t="shared" si="92"/>
        <v>#DIV/0!</v>
      </c>
      <c r="M50" s="54" t="e">
        <f t="shared" si="93"/>
        <v>#DIV/0!</v>
      </c>
      <c r="N50" s="52"/>
      <c r="O50" s="40"/>
      <c r="P50" s="40"/>
      <c r="Q50" s="40"/>
      <c r="R50" s="36">
        <f t="shared" si="94"/>
        <v>0</v>
      </c>
      <c r="S50" s="37" t="e">
        <f t="shared" si="95"/>
        <v>#DIV/0!</v>
      </c>
      <c r="T50" s="44" t="e">
        <f t="shared" si="96"/>
        <v>#DIV/0!</v>
      </c>
      <c r="U50" s="52"/>
      <c r="V50" s="40"/>
      <c r="W50" s="40"/>
      <c r="X50" s="40"/>
      <c r="Y50" s="36">
        <f t="shared" si="97"/>
        <v>0</v>
      </c>
      <c r="Z50" s="53" t="e">
        <f t="shared" si="98"/>
        <v>#DIV/0!</v>
      </c>
      <c r="AA50" s="54" t="e">
        <f t="shared" si="99"/>
        <v>#DIV/0!</v>
      </c>
      <c r="AB50" s="52"/>
      <c r="AC50" s="40"/>
      <c r="AD50" s="40"/>
      <c r="AE50" s="40"/>
      <c r="AF50" s="36"/>
      <c r="AG50" s="37" t="e">
        <f t="shared" si="101"/>
        <v>#DIV/0!</v>
      </c>
      <c r="AH50" s="44" t="e">
        <f t="shared" si="102"/>
        <v>#DIV/0!</v>
      </c>
      <c r="AI50" s="52"/>
      <c r="AJ50" s="40"/>
      <c r="AK50" s="40"/>
      <c r="AL50" s="40"/>
      <c r="AM50" s="40"/>
      <c r="AN50" s="53" t="e">
        <f t="shared" si="104"/>
        <v>#DIV/0!</v>
      </c>
      <c r="AO50" s="54" t="e">
        <f t="shared" si="105"/>
        <v>#DIV/0!</v>
      </c>
      <c r="AP50" s="52"/>
      <c r="AQ50" s="40"/>
      <c r="AR50" s="40"/>
      <c r="AS50" s="40"/>
      <c r="AT50" s="36"/>
      <c r="AU50" s="37" t="e">
        <f t="shared" si="107"/>
        <v>#DIV/0!</v>
      </c>
      <c r="AV50" s="46" t="e">
        <f t="shared" si="108"/>
        <v>#DIV/0!</v>
      </c>
      <c r="AW50" s="52"/>
      <c r="AX50" s="40"/>
      <c r="AY50" s="40"/>
      <c r="AZ50" s="40"/>
      <c r="BA50" s="40"/>
      <c r="BB50" s="53" t="e">
        <f t="shared" si="110"/>
        <v>#DIV/0!</v>
      </c>
      <c r="BC50" s="54" t="e">
        <f t="shared" si="111"/>
        <v>#DIV/0!</v>
      </c>
    </row>
    <row r="51" spans="2:55">
      <c r="B51" s="55" t="s">
        <v>24</v>
      </c>
      <c r="C51" s="59"/>
      <c r="F51" s="60">
        <f t="shared" si="90"/>
        <v>0</v>
      </c>
      <c r="G51" s="38"/>
      <c r="I51" s="55"/>
      <c r="J51" s="39"/>
      <c r="K51" s="39">
        <f t="shared" si="91"/>
        <v>0</v>
      </c>
      <c r="L51" s="49" t="e">
        <f t="shared" si="92"/>
        <v>#DIV/0!</v>
      </c>
      <c r="M51" s="50" t="e">
        <f t="shared" si="93"/>
        <v>#DIV/0!</v>
      </c>
      <c r="N51" s="38"/>
      <c r="P51" s="55"/>
      <c r="Q51" s="39"/>
      <c r="R51" s="36">
        <f t="shared" si="94"/>
        <v>0</v>
      </c>
      <c r="S51" s="61" t="e">
        <f t="shared" si="95"/>
        <v>#DIV/0!</v>
      </c>
      <c r="T51" s="50" t="e">
        <f t="shared" si="96"/>
        <v>#DIV/0!</v>
      </c>
      <c r="U51" s="38"/>
      <c r="W51" s="55"/>
      <c r="X51" s="39"/>
      <c r="Z51" s="49" t="e">
        <f t="shared" si="98"/>
        <v>#DIV/0!</v>
      </c>
      <c r="AA51" s="62" t="e">
        <f t="shared" si="99"/>
        <v>#DIV/0!</v>
      </c>
      <c r="AB51" s="38"/>
      <c r="AD51" s="55"/>
      <c r="AE51" s="39"/>
      <c r="AG51" s="61" t="e">
        <f t="shared" si="101"/>
        <v>#DIV/0!</v>
      </c>
      <c r="AH51" s="50" t="e">
        <f t="shared" si="102"/>
        <v>#DIV/0!</v>
      </c>
      <c r="AI51" s="38"/>
      <c r="AK51" s="55"/>
      <c r="AL51" s="39"/>
      <c r="AN51" s="49" t="e">
        <f t="shared" si="104"/>
        <v>#DIV/0!</v>
      </c>
      <c r="AO51" s="62" t="e">
        <f t="shared" si="105"/>
        <v>#DIV/0!</v>
      </c>
      <c r="AP51" s="38"/>
      <c r="AR51" s="55"/>
      <c r="AS51" s="39"/>
      <c r="AU51" s="61" t="e">
        <f t="shared" si="107"/>
        <v>#DIV/0!</v>
      </c>
      <c r="AV51" s="62" t="e">
        <f t="shared" si="108"/>
        <v>#DIV/0!</v>
      </c>
      <c r="AW51" s="38"/>
      <c r="AY51" s="55"/>
      <c r="AZ51" s="39"/>
      <c r="BB51" s="49" t="e">
        <f t="shared" si="110"/>
        <v>#DIV/0!</v>
      </c>
      <c r="BC51" s="62" t="e">
        <f t="shared" si="111"/>
        <v>#DIV/0!</v>
      </c>
    </row>
    <row r="52" spans="2:55">
      <c r="B52" s="55" t="s">
        <v>25</v>
      </c>
      <c r="C52" s="56"/>
      <c r="F52" s="60">
        <f t="shared" si="90"/>
        <v>0</v>
      </c>
      <c r="G52" s="38"/>
      <c r="I52" s="55"/>
      <c r="J52" s="39"/>
      <c r="K52" s="39">
        <f t="shared" si="91"/>
        <v>0</v>
      </c>
      <c r="L52" s="49" t="e">
        <f t="shared" si="92"/>
        <v>#DIV/0!</v>
      </c>
      <c r="M52" s="50" t="e">
        <f t="shared" si="93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Business Administration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2">C59-D59-E59</f>
        <v>0</v>
      </c>
      <c r="G59" s="38"/>
      <c r="H59" s="39"/>
      <c r="I59" s="39"/>
      <c r="J59" s="39"/>
      <c r="K59" s="36">
        <f t="shared" ref="K59:K64" si="113">$F59-(G59+I59+J59)</f>
        <v>0</v>
      </c>
      <c r="L59" s="49" t="e">
        <f t="shared" ref="L59:L65" si="114">IF($F59="","",((G59+H59+I59+J59)/$F59))</f>
        <v>#DIV/0!</v>
      </c>
      <c r="M59" s="50" t="e">
        <f t="shared" ref="M59:M65" si="115">IF($F59="","",(J59/$F59))</f>
        <v>#DIV/0!</v>
      </c>
      <c r="N59" s="38"/>
      <c r="O59" s="39"/>
      <c r="P59" s="39"/>
      <c r="Q59" s="39"/>
      <c r="R59" s="36">
        <f t="shared" ref="R59:R64" si="116">$F59-(N59+P59+Q59)</f>
        <v>0</v>
      </c>
      <c r="S59" s="37" t="e">
        <f t="shared" ref="S59:S64" si="117">IF($F59="","",((N59+O59+P59+Q59)/$F59))</f>
        <v>#DIV/0!</v>
      </c>
      <c r="T59" s="44" t="e">
        <f t="shared" ref="T59:T64" si="118">IF($F59="","",(Q59/$F59))</f>
        <v>#DIV/0!</v>
      </c>
      <c r="U59" s="38"/>
      <c r="V59" s="39"/>
      <c r="W59" s="39"/>
      <c r="X59" s="39"/>
      <c r="Y59" s="36">
        <f t="shared" ref="Y59:Y63" si="119">$F59-(U59+W59+X59)</f>
        <v>0</v>
      </c>
      <c r="Z59" s="49" t="e">
        <f t="shared" ref="Z59:Z64" si="120">IF($F59="","",((U59+V59+W59+X59)/$F59))</f>
        <v>#DIV/0!</v>
      </c>
      <c r="AA59" s="51" t="e">
        <f t="shared" ref="AA59:AA64" si="121">IF($F59="","",(X59/$F59))</f>
        <v>#DIV/0!</v>
      </c>
      <c r="AB59" s="38"/>
      <c r="AC59" s="39"/>
      <c r="AD59" s="39"/>
      <c r="AE59" s="39"/>
      <c r="AF59" s="36">
        <f t="shared" ref="AF59:AF62" si="122">$F59-(AB59+AD59+AE59)</f>
        <v>0</v>
      </c>
      <c r="AG59" s="37" t="e">
        <f t="shared" ref="AG59:AG64" si="123">IF($F59="","",((AB59+AC59+AD59+AE59)/$F59))</f>
        <v>#DIV/0!</v>
      </c>
      <c r="AH59" s="44" t="e">
        <f t="shared" ref="AH59:AH64" si="124">IF($F59="","",(AE59/$F59))</f>
        <v>#DIV/0!</v>
      </c>
      <c r="AI59" s="38"/>
      <c r="AJ59" s="39"/>
      <c r="AK59" s="39"/>
      <c r="AL59" s="39"/>
      <c r="AM59" s="36">
        <f t="shared" ref="AM59:AM62" si="125">$F59-(AI59+AK59+AL59)</f>
        <v>0</v>
      </c>
      <c r="AN59" s="49" t="e">
        <f t="shared" ref="AN59:AN64" si="126">IF($F59="","",((AI59+AJ59+AK59+AL59)/$F59))</f>
        <v>#DIV/0!</v>
      </c>
      <c r="AO59" s="51" t="e">
        <f t="shared" ref="AO59:AO64" si="127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8">IF($F59="","",((AP59+AQ59+AR59+AS59)/$F59))</f>
        <v>#DIV/0!</v>
      </c>
      <c r="AV59" s="44" t="e">
        <f t="shared" ref="AV59:AV64" si="129">IF($F59="","",(AS59/$F59))</f>
        <v>#DIV/0!</v>
      </c>
      <c r="AW59" s="38"/>
      <c r="AX59" s="39"/>
      <c r="AY59" s="39"/>
      <c r="AZ59" s="39"/>
      <c r="BA59" s="36">
        <f t="shared" ref="BA59:BA62" si="130">$F59-(AW59+AY59+AZ59)</f>
        <v>0</v>
      </c>
      <c r="BB59" s="49" t="e">
        <f t="shared" ref="BB59:BB64" si="131">IF($F59="","",((AW59+AX59+AY59+AZ59)/$F59))</f>
        <v>#DIV/0!</v>
      </c>
      <c r="BC59" s="51" t="e">
        <f t="shared" ref="BC59:BC64" si="132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2"/>
        <v>0</v>
      </c>
      <c r="G60" s="38"/>
      <c r="H60" s="39"/>
      <c r="I60" s="39"/>
      <c r="J60" s="39"/>
      <c r="K60" s="36">
        <f t="shared" si="113"/>
        <v>0</v>
      </c>
      <c r="L60" s="49" t="e">
        <f t="shared" si="114"/>
        <v>#DIV/0!</v>
      </c>
      <c r="M60" s="50" t="e">
        <f t="shared" si="115"/>
        <v>#DIV/0!</v>
      </c>
      <c r="N60" s="38"/>
      <c r="O60" s="39"/>
      <c r="P60" s="39"/>
      <c r="Q60" s="39"/>
      <c r="R60" s="36">
        <f t="shared" si="116"/>
        <v>0</v>
      </c>
      <c r="S60" s="37" t="e">
        <f t="shared" si="117"/>
        <v>#DIV/0!</v>
      </c>
      <c r="T60" s="44" t="e">
        <f t="shared" si="118"/>
        <v>#DIV/0!</v>
      </c>
      <c r="U60" s="38"/>
      <c r="V60" s="39"/>
      <c r="W60" s="39"/>
      <c r="X60" s="39"/>
      <c r="Y60" s="36">
        <f t="shared" si="119"/>
        <v>0</v>
      </c>
      <c r="Z60" s="49" t="e">
        <f t="shared" si="120"/>
        <v>#DIV/0!</v>
      </c>
      <c r="AA60" s="51" t="e">
        <f t="shared" si="121"/>
        <v>#DIV/0!</v>
      </c>
      <c r="AB60" s="38"/>
      <c r="AC60" s="39"/>
      <c r="AD60" s="39"/>
      <c r="AE60" s="39"/>
      <c r="AF60" s="36">
        <f t="shared" si="122"/>
        <v>0</v>
      </c>
      <c r="AG60" s="37" t="e">
        <f t="shared" si="123"/>
        <v>#DIV/0!</v>
      </c>
      <c r="AH60" s="44" t="e">
        <f t="shared" si="124"/>
        <v>#DIV/0!</v>
      </c>
      <c r="AI60" s="38"/>
      <c r="AJ60" s="39"/>
      <c r="AK60" s="39"/>
      <c r="AL60" s="39"/>
      <c r="AM60" s="36">
        <f t="shared" si="125"/>
        <v>0</v>
      </c>
      <c r="AN60" s="49" t="e">
        <f t="shared" si="126"/>
        <v>#DIV/0!</v>
      </c>
      <c r="AO60" s="51" t="e">
        <f t="shared" si="127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8"/>
        <v>#DIV/0!</v>
      </c>
      <c r="AV60" s="44" t="e">
        <f t="shared" si="129"/>
        <v>#DIV/0!</v>
      </c>
      <c r="AW60" s="38"/>
      <c r="AX60" s="39"/>
      <c r="AY60" s="39"/>
      <c r="AZ60" s="39"/>
      <c r="BA60" s="36">
        <f t="shared" si="130"/>
        <v>0</v>
      </c>
      <c r="BB60" s="49" t="e">
        <f t="shared" si="131"/>
        <v>#DIV/0!</v>
      </c>
      <c r="BC60" s="51" t="e">
        <f t="shared" si="132"/>
        <v>#DIV/0!</v>
      </c>
    </row>
    <row r="61" spans="2:55">
      <c r="B61" s="41" t="s">
        <v>21</v>
      </c>
      <c r="C61" s="35"/>
      <c r="D61" s="35"/>
      <c r="E61" s="35"/>
      <c r="F61" s="42">
        <f t="shared" si="112"/>
        <v>0</v>
      </c>
      <c r="G61" s="43"/>
      <c r="H61" s="36"/>
      <c r="I61" s="36"/>
      <c r="J61" s="36"/>
      <c r="K61" s="36">
        <f t="shared" si="113"/>
        <v>0</v>
      </c>
      <c r="L61" s="47" t="e">
        <f t="shared" si="114"/>
        <v>#DIV/0!</v>
      </c>
      <c r="M61" s="48" t="e">
        <f t="shared" si="115"/>
        <v>#DIV/0!</v>
      </c>
      <c r="N61" s="43"/>
      <c r="O61" s="36"/>
      <c r="P61" s="36"/>
      <c r="Q61" s="36"/>
      <c r="R61" s="36">
        <f t="shared" si="116"/>
        <v>0</v>
      </c>
      <c r="S61" s="37" t="e">
        <f t="shared" si="117"/>
        <v>#DIV/0!</v>
      </c>
      <c r="T61" s="44" t="e">
        <f t="shared" si="118"/>
        <v>#DIV/0!</v>
      </c>
      <c r="U61" s="43"/>
      <c r="V61" s="36"/>
      <c r="W61" s="36"/>
      <c r="X61" s="36"/>
      <c r="Y61" s="36">
        <f t="shared" si="119"/>
        <v>0</v>
      </c>
      <c r="Z61" s="47" t="e">
        <f t="shared" si="120"/>
        <v>#DIV/0!</v>
      </c>
      <c r="AA61" s="48" t="e">
        <f t="shared" si="121"/>
        <v>#DIV/0!</v>
      </c>
      <c r="AB61" s="43"/>
      <c r="AC61" s="36"/>
      <c r="AD61" s="36"/>
      <c r="AE61" s="36"/>
      <c r="AF61" s="36">
        <f t="shared" si="122"/>
        <v>0</v>
      </c>
      <c r="AG61" s="37" t="e">
        <f t="shared" si="123"/>
        <v>#DIV/0!</v>
      </c>
      <c r="AH61" s="44" t="e">
        <f t="shared" si="124"/>
        <v>#DIV/0!</v>
      </c>
      <c r="AI61" s="43"/>
      <c r="AJ61" s="36"/>
      <c r="AK61" s="36"/>
      <c r="AL61" s="36"/>
      <c r="AM61" s="36">
        <f t="shared" si="125"/>
        <v>0</v>
      </c>
      <c r="AN61" s="47" t="e">
        <f t="shared" si="126"/>
        <v>#DIV/0!</v>
      </c>
      <c r="AO61" s="48" t="e">
        <f t="shared" si="127"/>
        <v>#DIV/0!</v>
      </c>
      <c r="AP61" s="43"/>
      <c r="AQ61" s="36"/>
      <c r="AR61" s="36"/>
      <c r="AS61" s="36"/>
      <c r="AT61" s="36">
        <f t="shared" ref="AT61:AT62" si="133">$F61-(AP61+AR61+AS61)</f>
        <v>0</v>
      </c>
      <c r="AU61" s="37" t="e">
        <f t="shared" si="128"/>
        <v>#DIV/0!</v>
      </c>
      <c r="AV61" s="46" t="e">
        <f t="shared" si="129"/>
        <v>#DIV/0!</v>
      </c>
      <c r="AW61" s="43"/>
      <c r="AX61" s="36"/>
      <c r="AY61" s="36"/>
      <c r="AZ61" s="36"/>
      <c r="BA61" s="36">
        <f t="shared" si="130"/>
        <v>0</v>
      </c>
      <c r="BB61" s="47" t="e">
        <f t="shared" si="131"/>
        <v>#DIV/0!</v>
      </c>
      <c r="BC61" s="48" t="e">
        <f t="shared" si="132"/>
        <v>#DIV/0!</v>
      </c>
    </row>
    <row r="62" spans="2:55">
      <c r="B62" s="41" t="s">
        <v>22</v>
      </c>
      <c r="C62" s="35"/>
      <c r="D62" s="35"/>
      <c r="E62" s="35"/>
      <c r="F62" s="42">
        <f t="shared" si="112"/>
        <v>0</v>
      </c>
      <c r="G62" s="43"/>
      <c r="H62" s="36"/>
      <c r="I62" s="36"/>
      <c r="J62" s="36"/>
      <c r="K62" s="36">
        <f t="shared" si="113"/>
        <v>0</v>
      </c>
      <c r="L62" s="47" t="e">
        <f t="shared" si="114"/>
        <v>#DIV/0!</v>
      </c>
      <c r="M62" s="48" t="e">
        <f t="shared" si="115"/>
        <v>#DIV/0!</v>
      </c>
      <c r="N62" s="43"/>
      <c r="O62" s="36"/>
      <c r="P62" s="36"/>
      <c r="Q62" s="36"/>
      <c r="R62" s="36">
        <f t="shared" si="116"/>
        <v>0</v>
      </c>
      <c r="S62" s="37" t="e">
        <f t="shared" si="117"/>
        <v>#DIV/0!</v>
      </c>
      <c r="T62" s="44" t="e">
        <f t="shared" si="118"/>
        <v>#DIV/0!</v>
      </c>
      <c r="U62" s="43"/>
      <c r="V62" s="36"/>
      <c r="W62" s="36"/>
      <c r="X62" s="36"/>
      <c r="Y62" s="36">
        <f t="shared" si="119"/>
        <v>0</v>
      </c>
      <c r="Z62" s="47" t="e">
        <f t="shared" si="120"/>
        <v>#DIV/0!</v>
      </c>
      <c r="AA62" s="48" t="e">
        <f t="shared" si="121"/>
        <v>#DIV/0!</v>
      </c>
      <c r="AB62" s="43"/>
      <c r="AC62" s="36"/>
      <c r="AD62" s="36"/>
      <c r="AE62" s="36"/>
      <c r="AF62" s="36">
        <f t="shared" si="122"/>
        <v>0</v>
      </c>
      <c r="AG62" s="37" t="e">
        <f t="shared" si="123"/>
        <v>#DIV/0!</v>
      </c>
      <c r="AH62" s="44" t="e">
        <f t="shared" si="124"/>
        <v>#DIV/0!</v>
      </c>
      <c r="AI62" s="43"/>
      <c r="AJ62" s="36"/>
      <c r="AK62" s="36"/>
      <c r="AL62" s="36"/>
      <c r="AM62" s="36">
        <f t="shared" si="125"/>
        <v>0</v>
      </c>
      <c r="AN62" s="47" t="e">
        <f t="shared" si="126"/>
        <v>#DIV/0!</v>
      </c>
      <c r="AO62" s="48" t="e">
        <f t="shared" si="127"/>
        <v>#DIV/0!</v>
      </c>
      <c r="AP62" s="43"/>
      <c r="AQ62" s="36"/>
      <c r="AR62" s="36"/>
      <c r="AS62" s="36"/>
      <c r="AT62" s="36">
        <f t="shared" si="133"/>
        <v>0</v>
      </c>
      <c r="AU62" s="37" t="e">
        <f t="shared" si="128"/>
        <v>#DIV/0!</v>
      </c>
      <c r="AV62" s="46" t="e">
        <f t="shared" si="129"/>
        <v>#DIV/0!</v>
      </c>
      <c r="AW62" s="43"/>
      <c r="AX62" s="36"/>
      <c r="AY62" s="36"/>
      <c r="AZ62" s="36"/>
      <c r="BA62" s="36">
        <f t="shared" si="130"/>
        <v>0</v>
      </c>
      <c r="BB62" s="47" t="e">
        <f t="shared" si="131"/>
        <v>#DIV/0!</v>
      </c>
      <c r="BC62" s="48" t="e">
        <f t="shared" si="132"/>
        <v>#DIV/0!</v>
      </c>
    </row>
    <row r="63" spans="2:55">
      <c r="B63" s="41" t="s">
        <v>23</v>
      </c>
      <c r="C63" s="35"/>
      <c r="D63" s="35"/>
      <c r="E63" s="35"/>
      <c r="F63" s="42">
        <f t="shared" si="112"/>
        <v>0</v>
      </c>
      <c r="G63" s="52"/>
      <c r="H63" s="40"/>
      <c r="I63" s="40"/>
      <c r="J63" s="40"/>
      <c r="K63" s="36">
        <f t="shared" si="113"/>
        <v>0</v>
      </c>
      <c r="L63" s="53" t="e">
        <f t="shared" si="114"/>
        <v>#DIV/0!</v>
      </c>
      <c r="M63" s="54" t="e">
        <f t="shared" si="115"/>
        <v>#DIV/0!</v>
      </c>
      <c r="N63" s="52"/>
      <c r="O63" s="40"/>
      <c r="P63" s="40"/>
      <c r="Q63" s="40"/>
      <c r="R63" s="36">
        <f t="shared" si="116"/>
        <v>0</v>
      </c>
      <c r="S63" s="37" t="e">
        <f t="shared" si="117"/>
        <v>#DIV/0!</v>
      </c>
      <c r="T63" s="44" t="e">
        <f t="shared" si="118"/>
        <v>#DIV/0!</v>
      </c>
      <c r="U63" s="52"/>
      <c r="V63" s="40"/>
      <c r="W63" s="40"/>
      <c r="X63" s="40"/>
      <c r="Y63" s="36">
        <f t="shared" si="119"/>
        <v>0</v>
      </c>
      <c r="Z63" s="53" t="e">
        <f t="shared" si="120"/>
        <v>#DIV/0!</v>
      </c>
      <c r="AA63" s="54" t="e">
        <f t="shared" si="121"/>
        <v>#DIV/0!</v>
      </c>
      <c r="AB63" s="52"/>
      <c r="AC63" s="40"/>
      <c r="AD63" s="40"/>
      <c r="AE63" s="40"/>
      <c r="AF63" s="36"/>
      <c r="AG63" s="37" t="e">
        <f t="shared" si="123"/>
        <v>#DIV/0!</v>
      </c>
      <c r="AH63" s="44" t="e">
        <f t="shared" si="124"/>
        <v>#DIV/0!</v>
      </c>
      <c r="AI63" s="52"/>
      <c r="AJ63" s="40"/>
      <c r="AK63" s="40"/>
      <c r="AL63" s="40"/>
      <c r="AM63" s="40"/>
      <c r="AN63" s="53" t="e">
        <f t="shared" si="126"/>
        <v>#DIV/0!</v>
      </c>
      <c r="AO63" s="54" t="e">
        <f t="shared" si="127"/>
        <v>#DIV/0!</v>
      </c>
      <c r="AP63" s="52"/>
      <c r="AQ63" s="40"/>
      <c r="AR63" s="40"/>
      <c r="AS63" s="40"/>
      <c r="AT63" s="36"/>
      <c r="AU63" s="37" t="e">
        <f t="shared" si="128"/>
        <v>#DIV/0!</v>
      </c>
      <c r="AV63" s="46" t="e">
        <f t="shared" si="129"/>
        <v>#DIV/0!</v>
      </c>
      <c r="AW63" s="52"/>
      <c r="AX63" s="40"/>
      <c r="AY63" s="40"/>
      <c r="AZ63" s="40"/>
      <c r="BA63" s="40"/>
      <c r="BB63" s="53" t="e">
        <f t="shared" si="131"/>
        <v>#DIV/0!</v>
      </c>
      <c r="BC63" s="54" t="e">
        <f t="shared" si="132"/>
        <v>#DIV/0!</v>
      </c>
    </row>
    <row r="64" spans="2:55">
      <c r="B64" s="55" t="s">
        <v>24</v>
      </c>
      <c r="C64" s="59"/>
      <c r="F64" s="60">
        <f t="shared" si="112"/>
        <v>0</v>
      </c>
      <c r="G64" s="38"/>
      <c r="I64" s="55"/>
      <c r="J64" s="39"/>
      <c r="K64" s="39">
        <f t="shared" si="113"/>
        <v>0</v>
      </c>
      <c r="L64" s="49" t="e">
        <f t="shared" si="114"/>
        <v>#DIV/0!</v>
      </c>
      <c r="M64" s="50" t="e">
        <f t="shared" si="115"/>
        <v>#DIV/0!</v>
      </c>
      <c r="N64" s="38"/>
      <c r="P64" s="55"/>
      <c r="Q64" s="39"/>
      <c r="R64" s="36">
        <f t="shared" si="116"/>
        <v>0</v>
      </c>
      <c r="S64" s="61" t="e">
        <f t="shared" si="117"/>
        <v>#DIV/0!</v>
      </c>
      <c r="T64" s="50" t="e">
        <f t="shared" si="118"/>
        <v>#DIV/0!</v>
      </c>
      <c r="U64" s="38"/>
      <c r="W64" s="55"/>
      <c r="X64" s="39"/>
      <c r="Z64" s="49" t="e">
        <f t="shared" si="120"/>
        <v>#DIV/0!</v>
      </c>
      <c r="AA64" s="62" t="e">
        <f t="shared" si="121"/>
        <v>#DIV/0!</v>
      </c>
      <c r="AB64" s="38"/>
      <c r="AD64" s="55"/>
      <c r="AE64" s="39"/>
      <c r="AG64" s="61" t="e">
        <f t="shared" si="123"/>
        <v>#DIV/0!</v>
      </c>
      <c r="AH64" s="50" t="e">
        <f t="shared" si="124"/>
        <v>#DIV/0!</v>
      </c>
      <c r="AI64" s="38"/>
      <c r="AK64" s="55"/>
      <c r="AL64" s="39"/>
      <c r="AN64" s="49" t="e">
        <f t="shared" si="126"/>
        <v>#DIV/0!</v>
      </c>
      <c r="AO64" s="62" t="e">
        <f t="shared" si="127"/>
        <v>#DIV/0!</v>
      </c>
      <c r="AP64" s="38"/>
      <c r="AR64" s="55"/>
      <c r="AS64" s="39"/>
      <c r="AU64" s="61" t="e">
        <f t="shared" si="128"/>
        <v>#DIV/0!</v>
      </c>
      <c r="AV64" s="62" t="e">
        <f t="shared" si="129"/>
        <v>#DIV/0!</v>
      </c>
      <c r="AW64" s="38"/>
      <c r="AY64" s="55"/>
      <c r="AZ64" s="39"/>
      <c r="BB64" s="49" t="e">
        <f t="shared" si="131"/>
        <v>#DIV/0!</v>
      </c>
      <c r="BC64" s="62" t="e">
        <f t="shared" si="132"/>
        <v>#DIV/0!</v>
      </c>
    </row>
    <row r="65" spans="2:52">
      <c r="B65" s="55" t="s">
        <v>25</v>
      </c>
      <c r="C65" s="56"/>
      <c r="F65" s="60">
        <f t="shared" si="112"/>
        <v>0</v>
      </c>
      <c r="G65" s="38"/>
      <c r="I65" s="55"/>
      <c r="J65" s="39"/>
      <c r="K65" s="39">
        <f>$F65-(G65+I65+J65)</f>
        <v>0</v>
      </c>
      <c r="L65" s="49" t="e">
        <f t="shared" si="114"/>
        <v>#DIV/0!</v>
      </c>
      <c r="M65" s="50" t="e">
        <f t="shared" si="115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2"/>
        <v>0</v>
      </c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94EFB-7145-4662-86D4-3A04EA4A8617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43</v>
      </c>
    </row>
    <row r="2" spans="1:55">
      <c r="B2" s="25" t="str">
        <f>"Freshmen Retention - "&amp;$A$1</f>
        <v>Freshmen Retention - Chemical Biological Engrg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30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2" t="s">
        <v>19</v>
      </c>
      <c r="U4" s="33" t="s">
        <v>13</v>
      </c>
      <c r="V4" s="31" t="s">
        <v>14</v>
      </c>
      <c r="W4" s="31" t="s">
        <v>15</v>
      </c>
      <c r="X4" s="31" t="s">
        <v>16</v>
      </c>
      <c r="Y4" s="31" t="s">
        <v>17</v>
      </c>
      <c r="Z4" s="31" t="s">
        <v>18</v>
      </c>
      <c r="AA4" s="34" t="s">
        <v>19</v>
      </c>
      <c r="AB4" s="30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2" t="s">
        <v>19</v>
      </c>
      <c r="AI4" s="33" t="s">
        <v>13</v>
      </c>
      <c r="AJ4" s="31" t="s">
        <v>14</v>
      </c>
      <c r="AK4" s="31" t="s">
        <v>15</v>
      </c>
      <c r="AL4" s="31" t="s">
        <v>16</v>
      </c>
      <c r="AM4" s="31" t="s">
        <v>17</v>
      </c>
      <c r="AN4" s="31" t="s">
        <v>18</v>
      </c>
      <c r="AO4" s="34" t="s">
        <v>19</v>
      </c>
      <c r="AP4" s="30" t="s">
        <v>13</v>
      </c>
      <c r="AQ4" s="31" t="s">
        <v>14</v>
      </c>
      <c r="AR4" s="31" t="s">
        <v>15</v>
      </c>
      <c r="AS4" s="31" t="s">
        <v>16</v>
      </c>
      <c r="AT4" s="31" t="s">
        <v>17</v>
      </c>
      <c r="AU4" s="31" t="s">
        <v>18</v>
      </c>
      <c r="AV4" s="31" t="s">
        <v>19</v>
      </c>
      <c r="AW4" s="30" t="s">
        <v>13</v>
      </c>
      <c r="AX4" s="31" t="s">
        <v>14</v>
      </c>
      <c r="AY4" s="31" t="s">
        <v>15</v>
      </c>
      <c r="AZ4" s="31" t="s">
        <v>16</v>
      </c>
      <c r="BA4" s="31" t="s">
        <v>17</v>
      </c>
      <c r="BB4" s="31" t="s">
        <v>18</v>
      </c>
      <c r="BC4" s="31" t="s">
        <v>19</v>
      </c>
    </row>
    <row r="5" spans="1:55">
      <c r="B5" s="55" t="s">
        <v>20</v>
      </c>
      <c r="C5" s="73">
        <v>28</v>
      </c>
      <c r="D5" s="56"/>
      <c r="E5" s="56"/>
      <c r="F5" s="56">
        <f t="shared" ref="F5:F13" si="0">C5-D5-E5</f>
        <v>28</v>
      </c>
      <c r="G5" s="73">
        <v>25</v>
      </c>
      <c r="H5" s="56"/>
      <c r="I5" s="73">
        <v>0</v>
      </c>
      <c r="J5" s="56">
        <v>0</v>
      </c>
      <c r="K5" s="56">
        <f t="shared" ref="K5:K12" si="1">F5-(G5+I5+J5)</f>
        <v>3</v>
      </c>
      <c r="L5" s="75">
        <f t="shared" ref="L5:L12" si="2">IF($F5="","",((G5+H5+I5+J5)/$F5))</f>
        <v>0.8928571428571429</v>
      </c>
      <c r="M5" s="75">
        <f t="shared" ref="M5:M12" si="3">IF($F5="","",(J5/$F5))</f>
        <v>0</v>
      </c>
      <c r="N5" s="73">
        <v>21</v>
      </c>
      <c r="O5" s="56"/>
      <c r="P5" s="73">
        <v>1</v>
      </c>
      <c r="Q5" s="56">
        <v>0</v>
      </c>
      <c r="R5" s="56">
        <f t="shared" ref="R5:R11" si="4">F5-Q5-P5-N5</f>
        <v>6</v>
      </c>
      <c r="S5" s="76">
        <f t="shared" ref="S5:S7" si="5">IF($F5="","",((N5+O5+P5+Q5)/$F5))</f>
        <v>0.7857142857142857</v>
      </c>
      <c r="T5" s="75">
        <f t="shared" ref="T5:T11" si="6">IF($F5="","",(Q5/$F5))</f>
        <v>0</v>
      </c>
      <c r="U5" s="73">
        <v>19</v>
      </c>
      <c r="V5" s="56"/>
      <c r="W5" s="78">
        <v>0</v>
      </c>
      <c r="X5" s="78">
        <v>0</v>
      </c>
      <c r="Y5" s="56">
        <f t="shared" ref="Y5:Y10" si="7">F5-(U5+W5+X5)</f>
        <v>9</v>
      </c>
      <c r="Z5" s="75">
        <f t="shared" ref="Z5:Z10" si="8">IF($F5="","",((U5+V5+W5+X5)/$F5))</f>
        <v>0.6785714285714286</v>
      </c>
      <c r="AA5" s="75">
        <f t="shared" ref="AA5:AA10" si="9">IF($F5="","",(X5/$F5))</f>
        <v>0</v>
      </c>
      <c r="AB5" s="73">
        <v>8</v>
      </c>
      <c r="AC5" s="56"/>
      <c r="AD5" s="73">
        <v>1</v>
      </c>
      <c r="AE5" s="73">
        <v>11</v>
      </c>
      <c r="AF5" s="56">
        <f t="shared" ref="AF5:AF9" si="10">F5-(AB5+AD5+AE5)</f>
        <v>8</v>
      </c>
      <c r="AG5" s="76">
        <f t="shared" ref="AG5:AG9" si="11">IF($F5="","",((AB5+AC5+AD5+AE5)/$F5))</f>
        <v>0.7142857142857143</v>
      </c>
      <c r="AH5" s="75">
        <f t="shared" ref="AH5:AH9" si="12">IF($F5="","",(AE5/$F5))</f>
        <v>0.39285714285714285</v>
      </c>
      <c r="AI5" s="78">
        <v>0</v>
      </c>
      <c r="AJ5" s="56"/>
      <c r="AK5" s="78">
        <v>0</v>
      </c>
      <c r="AL5" s="73">
        <v>19</v>
      </c>
      <c r="AM5" s="56">
        <f t="shared" ref="AM5:AM7" si="13">F5-AL5-AK5-AI5</f>
        <v>9</v>
      </c>
      <c r="AN5" s="75">
        <f t="shared" ref="AN5:AN7" si="14">IF($F5="","",((AI5+AJ5+AK5+AL5)/$F5))</f>
        <v>0.6785714285714286</v>
      </c>
      <c r="AO5" s="75">
        <f t="shared" ref="AO5:AO7" si="15">IF($F5="","",(AL5/$F5))</f>
        <v>0.6785714285714286</v>
      </c>
      <c r="AP5" s="78">
        <v>0</v>
      </c>
      <c r="AQ5" s="56"/>
      <c r="AR5" s="73">
        <v>0</v>
      </c>
      <c r="AS5" s="73">
        <v>19</v>
      </c>
      <c r="AT5" s="56">
        <f t="shared" ref="AT5" si="16">F5-AP5-AR5-AS5</f>
        <v>9</v>
      </c>
      <c r="AU5" s="76">
        <f t="shared" ref="AU5" si="17">IF($F5="","",((AP5+AQ5+AR5+AS5)/$F5))</f>
        <v>0.6785714285714286</v>
      </c>
      <c r="AV5" s="75">
        <f t="shared" ref="AV5" si="18">IF($F5="","",(AS5/$F5))</f>
        <v>0.6785714285714286</v>
      </c>
      <c r="AW5" s="73">
        <v>0</v>
      </c>
      <c r="AX5" s="56"/>
      <c r="AY5" s="73">
        <v>0</v>
      </c>
      <c r="AZ5" s="56">
        <v>19</v>
      </c>
      <c r="BA5" s="56">
        <f t="shared" ref="BA5" si="19">F5-AZ5-AW5</f>
        <v>9</v>
      </c>
      <c r="BB5" s="57">
        <f t="shared" ref="BB5" si="20">IF($F5="","",((AW5+AX5+AY5+AZ5)/$F5))</f>
        <v>0.6785714285714286</v>
      </c>
      <c r="BC5" s="57">
        <f t="shared" ref="BC5" si="21">IF($F5="","",(AZ5/$F5))</f>
        <v>0.6785714285714286</v>
      </c>
    </row>
    <row r="6" spans="1:55">
      <c r="B6" s="55" t="s">
        <v>21</v>
      </c>
      <c r="C6" s="73">
        <v>19</v>
      </c>
      <c r="D6" s="56"/>
      <c r="E6" s="56"/>
      <c r="F6" s="56">
        <f t="shared" si="0"/>
        <v>19</v>
      </c>
      <c r="G6" s="73">
        <v>16</v>
      </c>
      <c r="H6" s="56"/>
      <c r="I6" s="78">
        <v>0</v>
      </c>
      <c r="J6" s="56">
        <v>0</v>
      </c>
      <c r="K6" s="56">
        <f t="shared" si="1"/>
        <v>3</v>
      </c>
      <c r="L6" s="75">
        <f t="shared" si="2"/>
        <v>0.84210526315789469</v>
      </c>
      <c r="M6" s="75">
        <f t="shared" si="3"/>
        <v>0</v>
      </c>
      <c r="N6" s="73">
        <v>15</v>
      </c>
      <c r="O6" s="56"/>
      <c r="P6" s="78">
        <v>0</v>
      </c>
      <c r="Q6" s="56">
        <v>0</v>
      </c>
      <c r="R6" s="56">
        <f t="shared" si="4"/>
        <v>4</v>
      </c>
      <c r="S6" s="76">
        <f t="shared" si="5"/>
        <v>0.78947368421052633</v>
      </c>
      <c r="T6" s="75">
        <f t="shared" si="6"/>
        <v>0</v>
      </c>
      <c r="U6" s="73">
        <v>15</v>
      </c>
      <c r="V6" s="56"/>
      <c r="W6" s="78">
        <v>0</v>
      </c>
      <c r="X6" s="78">
        <v>0</v>
      </c>
      <c r="Y6" s="56">
        <f t="shared" si="7"/>
        <v>4</v>
      </c>
      <c r="Z6" s="75">
        <f t="shared" si="8"/>
        <v>0.78947368421052633</v>
      </c>
      <c r="AA6" s="75">
        <f t="shared" si="9"/>
        <v>0</v>
      </c>
      <c r="AB6" s="73">
        <v>6</v>
      </c>
      <c r="AC6" s="56"/>
      <c r="AD6" s="78">
        <v>0</v>
      </c>
      <c r="AE6" s="73">
        <v>8</v>
      </c>
      <c r="AF6" s="56">
        <f t="shared" si="10"/>
        <v>5</v>
      </c>
      <c r="AG6" s="76">
        <f t="shared" si="11"/>
        <v>0.73684210526315785</v>
      </c>
      <c r="AH6" s="75">
        <f t="shared" si="12"/>
        <v>0.42105263157894735</v>
      </c>
      <c r="AI6" s="73">
        <v>2</v>
      </c>
      <c r="AJ6" s="56"/>
      <c r="AK6" s="78">
        <v>0</v>
      </c>
      <c r="AL6" s="73">
        <v>14</v>
      </c>
      <c r="AM6" s="56">
        <f t="shared" si="13"/>
        <v>3</v>
      </c>
      <c r="AN6" s="75">
        <f t="shared" si="14"/>
        <v>0.84210526315789469</v>
      </c>
      <c r="AO6" s="75">
        <f t="shared" si="15"/>
        <v>0.73684210526315785</v>
      </c>
      <c r="AP6" s="73">
        <v>0</v>
      </c>
      <c r="AQ6" s="56"/>
      <c r="AR6" s="78">
        <v>0</v>
      </c>
      <c r="AS6" s="56">
        <v>16</v>
      </c>
      <c r="AT6" s="56">
        <f t="shared" ref="AT6" si="22">F6-AP6-AR6-AS6</f>
        <v>3</v>
      </c>
      <c r="AU6" s="76">
        <f t="shared" ref="AU6" si="23">IF($F6="","",((AP6+AQ6+AR6+AS6)/$F6))</f>
        <v>0.84210526315789469</v>
      </c>
      <c r="AV6" s="75">
        <f t="shared" ref="AV6" si="24">IF($F6="","",(AS6/$F6))</f>
        <v>0.84210526315789469</v>
      </c>
      <c r="AW6" s="73">
        <v>0</v>
      </c>
      <c r="AX6" s="56"/>
      <c r="AY6" s="78">
        <v>0</v>
      </c>
      <c r="AZ6" s="56">
        <v>16</v>
      </c>
      <c r="BA6" s="56">
        <f t="shared" ref="BA6" si="25">F6-AZ6-AW6</f>
        <v>3</v>
      </c>
      <c r="BB6" s="57">
        <f t="shared" ref="BB6" si="26">IF($F6="","",((AW6+AX6+AY6+AZ6)/$F6))</f>
        <v>0.84210526315789469</v>
      </c>
      <c r="BC6" s="57">
        <f t="shared" ref="BC6" si="27">IF($F6="","",(AZ6/$F6))</f>
        <v>0.84210526315789469</v>
      </c>
    </row>
    <row r="7" spans="1:55">
      <c r="B7" s="55" t="s">
        <v>22</v>
      </c>
      <c r="C7" s="73">
        <v>25</v>
      </c>
      <c r="D7" s="56"/>
      <c r="E7" s="56"/>
      <c r="F7" s="56">
        <f t="shared" si="0"/>
        <v>25</v>
      </c>
      <c r="G7" s="73">
        <v>24</v>
      </c>
      <c r="H7" s="56"/>
      <c r="I7" s="78">
        <v>0</v>
      </c>
      <c r="J7" s="56">
        <v>0</v>
      </c>
      <c r="K7" s="56">
        <f t="shared" si="1"/>
        <v>1</v>
      </c>
      <c r="L7" s="75">
        <f t="shared" si="2"/>
        <v>0.96</v>
      </c>
      <c r="M7" s="75">
        <f t="shared" si="3"/>
        <v>0</v>
      </c>
      <c r="N7" s="73">
        <v>20</v>
      </c>
      <c r="O7" s="56"/>
      <c r="P7" s="78">
        <v>0</v>
      </c>
      <c r="Q7" s="56">
        <v>0</v>
      </c>
      <c r="R7" s="56">
        <f t="shared" si="4"/>
        <v>5</v>
      </c>
      <c r="S7" s="76">
        <f t="shared" si="5"/>
        <v>0.8</v>
      </c>
      <c r="T7" s="75">
        <f t="shared" si="6"/>
        <v>0</v>
      </c>
      <c r="U7" s="73">
        <v>19</v>
      </c>
      <c r="V7" s="56"/>
      <c r="W7" s="78">
        <v>0</v>
      </c>
      <c r="X7" s="78">
        <v>1</v>
      </c>
      <c r="Y7" s="56">
        <f t="shared" si="7"/>
        <v>5</v>
      </c>
      <c r="Z7" s="75">
        <f t="shared" si="8"/>
        <v>0.8</v>
      </c>
      <c r="AA7" s="75">
        <f t="shared" si="9"/>
        <v>0.04</v>
      </c>
      <c r="AB7" s="73">
        <v>12</v>
      </c>
      <c r="AC7" s="56"/>
      <c r="AD7" s="78">
        <v>0</v>
      </c>
      <c r="AE7" s="73">
        <v>8</v>
      </c>
      <c r="AF7" s="56">
        <f t="shared" si="10"/>
        <v>5</v>
      </c>
      <c r="AG7" s="76">
        <f t="shared" si="11"/>
        <v>0.8</v>
      </c>
      <c r="AH7" s="75">
        <f t="shared" si="12"/>
        <v>0.32</v>
      </c>
      <c r="AI7" s="73">
        <v>3</v>
      </c>
      <c r="AJ7" s="56"/>
      <c r="AK7" s="78">
        <v>0</v>
      </c>
      <c r="AL7" s="56">
        <v>17</v>
      </c>
      <c r="AM7" s="56">
        <f t="shared" si="13"/>
        <v>5</v>
      </c>
      <c r="AN7" s="75">
        <f t="shared" si="14"/>
        <v>0.8</v>
      </c>
      <c r="AO7" s="75">
        <f t="shared" si="15"/>
        <v>0.68</v>
      </c>
      <c r="AP7" s="73">
        <v>2</v>
      </c>
      <c r="AQ7" s="56"/>
      <c r="AR7" s="78">
        <v>2</v>
      </c>
      <c r="AS7" s="56">
        <v>17</v>
      </c>
      <c r="AT7" s="56">
        <f t="shared" ref="AT7" si="28">F7-AP7-AR7-AS7</f>
        <v>4</v>
      </c>
      <c r="AU7" s="76">
        <f t="shared" ref="AU7" si="29">IF($F7="","",((AP7+AQ7+AR7+AS7)/$F7))</f>
        <v>0.84</v>
      </c>
      <c r="AV7" s="75">
        <f t="shared" ref="AV7" si="30">IF($F7="","",(AS7/$F7))</f>
        <v>0.68</v>
      </c>
      <c r="AW7" s="73"/>
      <c r="AX7" s="56"/>
      <c r="AY7" s="78"/>
      <c r="AZ7" s="56"/>
      <c r="BA7" s="56"/>
      <c r="BB7" s="57"/>
      <c r="BC7" s="57"/>
    </row>
    <row r="8" spans="1:55">
      <c r="B8" s="55" t="s">
        <v>23</v>
      </c>
      <c r="C8" s="73">
        <v>23</v>
      </c>
      <c r="D8" s="56"/>
      <c r="E8" s="56"/>
      <c r="F8" s="56">
        <f t="shared" si="0"/>
        <v>23</v>
      </c>
      <c r="G8" s="73">
        <v>20</v>
      </c>
      <c r="H8" s="74"/>
      <c r="I8" s="73">
        <v>0</v>
      </c>
      <c r="J8" s="56">
        <v>0</v>
      </c>
      <c r="K8" s="56">
        <f t="shared" si="1"/>
        <v>3</v>
      </c>
      <c r="L8" s="75">
        <f t="shared" si="2"/>
        <v>0.86956521739130432</v>
      </c>
      <c r="M8" s="75">
        <f t="shared" si="3"/>
        <v>0</v>
      </c>
      <c r="N8" s="73">
        <v>18</v>
      </c>
      <c r="O8" s="74"/>
      <c r="P8" s="78">
        <v>0</v>
      </c>
      <c r="Q8" s="56">
        <v>0</v>
      </c>
      <c r="R8" s="56">
        <f t="shared" si="4"/>
        <v>5</v>
      </c>
      <c r="S8" s="76">
        <f>IF($F8="","",((N8+O8+P8+Q8)/$F8))</f>
        <v>0.78260869565217395</v>
      </c>
      <c r="T8" s="75">
        <f t="shared" si="6"/>
        <v>0</v>
      </c>
      <c r="U8" s="73">
        <v>16</v>
      </c>
      <c r="V8" s="74"/>
      <c r="W8" s="78">
        <v>0</v>
      </c>
      <c r="X8" s="73">
        <v>1</v>
      </c>
      <c r="Y8" s="56">
        <f t="shared" si="7"/>
        <v>6</v>
      </c>
      <c r="Z8" s="75">
        <f t="shared" si="8"/>
        <v>0.73913043478260865</v>
      </c>
      <c r="AA8" s="75">
        <f t="shared" si="9"/>
        <v>4.3478260869565216E-2</v>
      </c>
      <c r="AB8" s="56">
        <v>11</v>
      </c>
      <c r="AC8" s="74"/>
      <c r="AD8" s="73">
        <v>0</v>
      </c>
      <c r="AE8" s="56">
        <v>6</v>
      </c>
      <c r="AF8" s="56">
        <f t="shared" si="10"/>
        <v>6</v>
      </c>
      <c r="AG8" s="76">
        <f t="shared" si="11"/>
        <v>0.73913043478260865</v>
      </c>
      <c r="AH8" s="75">
        <f t="shared" si="12"/>
        <v>0.2608695652173913</v>
      </c>
      <c r="AI8" s="56">
        <v>0</v>
      </c>
      <c r="AJ8" s="74"/>
      <c r="AK8" s="73">
        <v>0</v>
      </c>
      <c r="AL8" s="56">
        <v>16</v>
      </c>
      <c r="AM8" s="56">
        <f t="shared" ref="AM8" si="31">F8-AL8-AK8-AI8</f>
        <v>7</v>
      </c>
      <c r="AN8" s="75">
        <f t="shared" ref="AN8" si="32">IF($F8="","",((AI8+AJ8+AK8+AL8)/$F8))</f>
        <v>0.69565217391304346</v>
      </c>
      <c r="AO8" s="75">
        <f t="shared" ref="AO8" si="33">IF($F8="","",(AL8/$F8))</f>
        <v>0.69565217391304346</v>
      </c>
      <c r="AP8" s="56"/>
      <c r="AQ8" s="74"/>
      <c r="AR8" s="73"/>
      <c r="AS8" s="56"/>
      <c r="AT8" s="56"/>
      <c r="AU8" s="76"/>
      <c r="AV8" s="75"/>
      <c r="AW8" s="56"/>
      <c r="AX8" s="74"/>
      <c r="AY8" s="73"/>
      <c r="AZ8" s="56"/>
      <c r="BA8" s="56"/>
      <c r="BB8" s="57"/>
      <c r="BC8" s="57"/>
    </row>
    <row r="9" spans="1:55">
      <c r="B9" s="55" t="s">
        <v>24</v>
      </c>
      <c r="C9" s="73">
        <v>15</v>
      </c>
      <c r="D9" s="56"/>
      <c r="E9" s="56"/>
      <c r="F9" s="56">
        <f t="shared" si="0"/>
        <v>15</v>
      </c>
      <c r="G9" s="73">
        <v>13</v>
      </c>
      <c r="H9" s="74"/>
      <c r="I9" s="56">
        <v>0</v>
      </c>
      <c r="J9" s="56">
        <v>0</v>
      </c>
      <c r="K9" s="56">
        <f t="shared" si="1"/>
        <v>2</v>
      </c>
      <c r="L9" s="75">
        <f t="shared" si="2"/>
        <v>0.8666666666666667</v>
      </c>
      <c r="M9" s="75">
        <f t="shared" si="3"/>
        <v>0</v>
      </c>
      <c r="N9" s="73">
        <v>9</v>
      </c>
      <c r="O9" s="74"/>
      <c r="P9" s="73">
        <v>1</v>
      </c>
      <c r="Q9" s="56">
        <v>0</v>
      </c>
      <c r="R9" s="56">
        <f t="shared" si="4"/>
        <v>5</v>
      </c>
      <c r="S9" s="76">
        <f>IF($F9="","",((N9+O9+P9+Q9)/$F9))</f>
        <v>0.66666666666666663</v>
      </c>
      <c r="T9" s="75">
        <f t="shared" si="6"/>
        <v>0</v>
      </c>
      <c r="U9" s="56">
        <v>8</v>
      </c>
      <c r="V9" s="74"/>
      <c r="W9" s="56">
        <v>0</v>
      </c>
      <c r="X9" s="56">
        <v>1</v>
      </c>
      <c r="Y9" s="56">
        <f t="shared" si="7"/>
        <v>6</v>
      </c>
      <c r="Z9" s="75">
        <f t="shared" si="8"/>
        <v>0.6</v>
      </c>
      <c r="AA9" s="75">
        <f t="shared" si="9"/>
        <v>6.6666666666666666E-2</v>
      </c>
      <c r="AB9" s="56">
        <v>3</v>
      </c>
      <c r="AC9" s="74"/>
      <c r="AD9" s="56">
        <v>0</v>
      </c>
      <c r="AE9" s="56">
        <v>6</v>
      </c>
      <c r="AF9" s="56">
        <f t="shared" si="10"/>
        <v>6</v>
      </c>
      <c r="AG9" s="76">
        <f t="shared" si="11"/>
        <v>0.6</v>
      </c>
      <c r="AH9" s="75">
        <f t="shared" si="12"/>
        <v>0.4</v>
      </c>
      <c r="AI9" s="56"/>
      <c r="AJ9" s="74"/>
      <c r="AK9" s="56"/>
      <c r="AL9" s="56"/>
      <c r="AM9" s="56"/>
      <c r="AN9" s="75"/>
      <c r="AO9" s="75"/>
      <c r="AP9" s="56"/>
      <c r="AQ9" s="74"/>
      <c r="AR9" s="56"/>
      <c r="AS9" s="56"/>
      <c r="AT9" s="56"/>
      <c r="AU9" s="76"/>
      <c r="AV9" s="75"/>
      <c r="AW9" s="56"/>
      <c r="AX9" s="74"/>
      <c r="AY9" s="56"/>
      <c r="AZ9" s="56"/>
      <c r="BA9" s="56"/>
      <c r="BB9" s="57"/>
      <c r="BC9" s="57"/>
    </row>
    <row r="10" spans="1:55">
      <c r="B10" s="55" t="s">
        <v>25</v>
      </c>
      <c r="C10" s="73">
        <v>10</v>
      </c>
      <c r="D10" s="56"/>
      <c r="E10" s="56"/>
      <c r="F10" s="56">
        <f t="shared" si="0"/>
        <v>10</v>
      </c>
      <c r="G10" s="73">
        <v>7</v>
      </c>
      <c r="H10" s="74"/>
      <c r="I10" s="56">
        <v>0</v>
      </c>
      <c r="J10" s="56">
        <v>0</v>
      </c>
      <c r="K10" s="56">
        <f t="shared" si="1"/>
        <v>3</v>
      </c>
      <c r="L10" s="75">
        <f t="shared" si="2"/>
        <v>0.7</v>
      </c>
      <c r="M10" s="75">
        <f t="shared" si="3"/>
        <v>0</v>
      </c>
      <c r="N10" s="73">
        <v>5</v>
      </c>
      <c r="O10" s="74"/>
      <c r="P10" s="56">
        <v>0</v>
      </c>
      <c r="Q10" s="56">
        <v>0</v>
      </c>
      <c r="R10" s="56">
        <f t="shared" si="4"/>
        <v>5</v>
      </c>
      <c r="S10" s="76">
        <f>IF($F10="","",((N10+O10+P10+Q10)/$F10))</f>
        <v>0.5</v>
      </c>
      <c r="T10" s="75">
        <f t="shared" si="6"/>
        <v>0</v>
      </c>
      <c r="U10" s="73">
        <v>4</v>
      </c>
      <c r="V10" s="74"/>
      <c r="W10" s="56">
        <v>0</v>
      </c>
      <c r="X10" s="56">
        <v>0</v>
      </c>
      <c r="Y10" s="56">
        <f t="shared" si="7"/>
        <v>6</v>
      </c>
      <c r="Z10" s="75">
        <f t="shared" si="8"/>
        <v>0.4</v>
      </c>
      <c r="AA10" s="75">
        <f t="shared" si="9"/>
        <v>0</v>
      </c>
      <c r="AB10" s="73"/>
      <c r="AC10" s="74"/>
      <c r="AD10" s="56"/>
      <c r="AE10" s="56"/>
      <c r="AF10" s="56"/>
      <c r="AG10" s="76"/>
      <c r="AH10" s="75"/>
      <c r="AI10" s="73"/>
      <c r="AJ10" s="74"/>
      <c r="AK10" s="56"/>
      <c r="AL10" s="56"/>
      <c r="AM10" s="56"/>
      <c r="AN10" s="75"/>
      <c r="AO10" s="75"/>
      <c r="AP10" s="73"/>
      <c r="AQ10" s="74"/>
      <c r="AR10" s="56"/>
      <c r="AS10" s="56"/>
      <c r="AT10" s="56"/>
      <c r="AU10" s="76"/>
      <c r="AV10" s="75"/>
      <c r="AW10" s="73"/>
      <c r="AX10" s="74"/>
      <c r="AY10" s="56"/>
      <c r="AZ10" s="56"/>
      <c r="BA10" s="56"/>
      <c r="BB10" s="57"/>
      <c r="BC10" s="57"/>
    </row>
    <row r="11" spans="1:55">
      <c r="B11" s="55" t="s">
        <v>26</v>
      </c>
      <c r="C11" s="73">
        <v>11</v>
      </c>
      <c r="D11" s="56"/>
      <c r="E11" s="56"/>
      <c r="F11" s="56">
        <f t="shared" si="0"/>
        <v>11</v>
      </c>
      <c r="G11" s="56">
        <v>10</v>
      </c>
      <c r="H11" s="56"/>
      <c r="I11" s="56">
        <v>0</v>
      </c>
      <c r="J11" s="56">
        <v>0</v>
      </c>
      <c r="K11" s="56">
        <f t="shared" si="1"/>
        <v>1</v>
      </c>
      <c r="L11" s="75">
        <f t="shared" si="2"/>
        <v>0.90909090909090906</v>
      </c>
      <c r="M11" s="75">
        <f t="shared" si="3"/>
        <v>0</v>
      </c>
      <c r="N11" s="56">
        <v>9</v>
      </c>
      <c r="O11" s="56"/>
      <c r="P11" s="56">
        <v>0</v>
      </c>
      <c r="Q11" s="56">
        <v>0</v>
      </c>
      <c r="R11" s="56">
        <f t="shared" si="4"/>
        <v>2</v>
      </c>
      <c r="S11" s="76">
        <f>IF($F11="","",((N11+O11+P11+Q11)/$F11))</f>
        <v>0.81818181818181823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57"/>
      <c r="BC11" s="57"/>
    </row>
    <row r="12" spans="1:55">
      <c r="B12" s="55" t="s">
        <v>27</v>
      </c>
      <c r="C12" s="73">
        <v>6</v>
      </c>
      <c r="D12" s="56"/>
      <c r="E12" s="56"/>
      <c r="F12" s="56">
        <f t="shared" si="0"/>
        <v>6</v>
      </c>
      <c r="G12" s="56">
        <v>2</v>
      </c>
      <c r="H12" s="56"/>
      <c r="I12" s="56">
        <v>0</v>
      </c>
      <c r="J12" s="56">
        <v>0</v>
      </c>
      <c r="K12" s="56">
        <f t="shared" si="1"/>
        <v>4</v>
      </c>
      <c r="L12" s="75">
        <f t="shared" si="2"/>
        <v>0.33333333333333331</v>
      </c>
      <c r="M12" s="75">
        <f t="shared" si="3"/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57"/>
      <c r="BC12" s="57"/>
    </row>
    <row r="13" spans="1:55">
      <c r="B13" s="55" t="s">
        <v>28</v>
      </c>
      <c r="C13" s="73">
        <v>7</v>
      </c>
      <c r="D13" s="56"/>
      <c r="E13" s="56"/>
      <c r="F13" s="56">
        <f t="shared" si="0"/>
        <v>7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Chemical Biological Engrg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30" t="s">
        <v>13</v>
      </c>
      <c r="O18" s="31" t="s">
        <v>14</v>
      </c>
      <c r="P18" s="31" t="s">
        <v>15</v>
      </c>
      <c r="Q18" s="31" t="s">
        <v>16</v>
      </c>
      <c r="R18" s="31" t="s">
        <v>17</v>
      </c>
      <c r="S18" s="31" t="s">
        <v>18</v>
      </c>
      <c r="T18" s="32" t="s">
        <v>19</v>
      </c>
      <c r="U18" s="33" t="s">
        <v>13</v>
      </c>
      <c r="V18" s="31" t="s">
        <v>14</v>
      </c>
      <c r="W18" s="31" t="s">
        <v>15</v>
      </c>
      <c r="X18" s="31" t="s">
        <v>16</v>
      </c>
      <c r="Y18" s="31" t="s">
        <v>17</v>
      </c>
      <c r="Z18" s="31" t="s">
        <v>18</v>
      </c>
      <c r="AA18" s="34" t="s">
        <v>19</v>
      </c>
      <c r="AB18" s="30" t="s">
        <v>13</v>
      </c>
      <c r="AC18" s="31" t="s">
        <v>14</v>
      </c>
      <c r="AD18" s="31" t="s">
        <v>15</v>
      </c>
      <c r="AE18" s="31" t="s">
        <v>16</v>
      </c>
      <c r="AF18" s="31" t="s">
        <v>17</v>
      </c>
      <c r="AG18" s="31" t="s">
        <v>18</v>
      </c>
      <c r="AH18" s="32" t="s">
        <v>19</v>
      </c>
      <c r="AI18" s="33" t="s">
        <v>13</v>
      </c>
      <c r="AJ18" s="31" t="s">
        <v>14</v>
      </c>
      <c r="AK18" s="31" t="s">
        <v>15</v>
      </c>
      <c r="AL18" s="31" t="s">
        <v>16</v>
      </c>
      <c r="AM18" s="31" t="s">
        <v>17</v>
      </c>
      <c r="AN18" s="31" t="s">
        <v>18</v>
      </c>
      <c r="AO18" s="34" t="s">
        <v>19</v>
      </c>
      <c r="AP18" s="30" t="s">
        <v>13</v>
      </c>
      <c r="AQ18" s="31" t="s">
        <v>14</v>
      </c>
      <c r="AR18" s="31" t="s">
        <v>15</v>
      </c>
      <c r="AS18" s="31" t="s">
        <v>16</v>
      </c>
      <c r="AT18" s="31" t="s">
        <v>17</v>
      </c>
      <c r="AU18" s="31" t="s">
        <v>18</v>
      </c>
      <c r="AV18" s="31" t="s">
        <v>19</v>
      </c>
      <c r="AW18" s="30" t="s">
        <v>13</v>
      </c>
      <c r="AX18" s="31" t="s">
        <v>14</v>
      </c>
      <c r="AY18" s="31" t="s">
        <v>15</v>
      </c>
      <c r="AZ18" s="31" t="s">
        <v>16</v>
      </c>
      <c r="BA18" s="31" t="s">
        <v>17</v>
      </c>
      <c r="BB18" s="31" t="s">
        <v>18</v>
      </c>
      <c r="BC18" s="31" t="s">
        <v>19</v>
      </c>
    </row>
    <row r="19" spans="2:55">
      <c r="B19" s="55" t="s">
        <v>20</v>
      </c>
      <c r="C19" s="73">
        <v>19</v>
      </c>
      <c r="D19" s="56"/>
      <c r="E19" s="73">
        <v>1</v>
      </c>
      <c r="F19" s="56">
        <f t="shared" ref="F19:F27" si="34">C19-D19-E19</f>
        <v>18</v>
      </c>
      <c r="G19" s="73">
        <v>16</v>
      </c>
      <c r="H19" s="56"/>
      <c r="I19" s="78">
        <v>0</v>
      </c>
      <c r="J19" s="56">
        <v>0</v>
      </c>
      <c r="K19" s="56">
        <f t="shared" ref="K19:K26" si="35">F19-I19-G19-J19</f>
        <v>2</v>
      </c>
      <c r="L19" s="75">
        <f t="shared" ref="L19:L26" si="36">IF($F19="","",((G19+H19+I19+J19)/$F19))</f>
        <v>0.88888888888888884</v>
      </c>
      <c r="M19" s="75">
        <f t="shared" ref="M19:M26" si="37">IF($F19="","",(J19/$F19))</f>
        <v>0</v>
      </c>
      <c r="N19" s="73">
        <v>11</v>
      </c>
      <c r="O19" s="56"/>
      <c r="P19" s="78">
        <v>0</v>
      </c>
      <c r="Q19" s="73">
        <v>5</v>
      </c>
      <c r="R19" s="56">
        <f t="shared" ref="R19:R25" si="38">F19-N19-O19-P19-Q19</f>
        <v>2</v>
      </c>
      <c r="S19" s="76">
        <f t="shared" ref="S19:S25" si="39">IF($F19="","",((N19+O19+P19+Q19)/$F19))</f>
        <v>0.88888888888888884</v>
      </c>
      <c r="T19" s="75">
        <f t="shared" ref="T19:T25" si="40">IF($F19="","",(Q19/$F19))</f>
        <v>0.27777777777777779</v>
      </c>
      <c r="U19" s="73">
        <v>3</v>
      </c>
      <c r="V19" s="56"/>
      <c r="W19" s="78">
        <v>0</v>
      </c>
      <c r="X19" s="73">
        <v>12</v>
      </c>
      <c r="Y19" s="56">
        <f t="shared" ref="Y19:Y24" si="41">F19-(U19+W19+X19)</f>
        <v>3</v>
      </c>
      <c r="Z19" s="75">
        <f t="shared" ref="Z19:Z24" si="42">IF($F19="","",((U19+V19+W19+X19)/$F19))</f>
        <v>0.83333333333333337</v>
      </c>
      <c r="AA19" s="75">
        <f t="shared" ref="AA19:AA24" si="43">IF($F19="","",(X19/$F19))</f>
        <v>0.66666666666666663</v>
      </c>
      <c r="AB19" s="78">
        <v>0</v>
      </c>
      <c r="AC19" s="56"/>
      <c r="AD19" s="78">
        <v>1</v>
      </c>
      <c r="AE19" s="73">
        <v>13</v>
      </c>
      <c r="AF19" s="56">
        <f t="shared" ref="AF19:AF23" si="44">F19-(AB19+AD19+AE19)</f>
        <v>4</v>
      </c>
      <c r="AG19" s="76">
        <f t="shared" ref="AG19:AG23" si="45">IF($F19="","",((AB19+AC19+AD19+AE19)/$F19))</f>
        <v>0.77777777777777779</v>
      </c>
      <c r="AH19" s="75">
        <f t="shared" ref="AH19:AH23" si="46">IF($F19="","",(AE19/$F19))</f>
        <v>0.72222222222222221</v>
      </c>
      <c r="AI19" s="73">
        <v>0</v>
      </c>
      <c r="AJ19" s="56"/>
      <c r="AK19" s="73">
        <v>0</v>
      </c>
      <c r="AL19" s="73">
        <v>14</v>
      </c>
      <c r="AM19" s="56">
        <f t="shared" ref="AM19:AM21" si="47">F19-AL19-AK19-AI19</f>
        <v>4</v>
      </c>
      <c r="AN19" s="75">
        <f t="shared" ref="AN19:AN21" si="48">IF($F19="","",((AI19+AJ19+AK19+AL19)/$F19))</f>
        <v>0.77777777777777779</v>
      </c>
      <c r="AO19" s="75">
        <f t="shared" ref="AO19:AO21" si="49">IF($F19="","",(AL19/$F19))</f>
        <v>0.77777777777777779</v>
      </c>
      <c r="AP19" s="73">
        <v>0</v>
      </c>
      <c r="AQ19" s="56"/>
      <c r="AR19" s="73">
        <v>0</v>
      </c>
      <c r="AS19" s="73">
        <v>14</v>
      </c>
      <c r="AT19" s="56">
        <f t="shared" ref="AT19" si="50">F19-AS19-AR19-AP19</f>
        <v>4</v>
      </c>
      <c r="AU19" s="76">
        <f t="shared" ref="AU19" si="51">IF($F19="","",((AP19+AQ19+AR19+AS19)/$F19))</f>
        <v>0.77777777777777779</v>
      </c>
      <c r="AV19" s="75">
        <f t="shared" ref="AV19" si="52">IF($F19="","",(AS19/$F19))</f>
        <v>0.77777777777777779</v>
      </c>
      <c r="AW19" s="73">
        <v>0</v>
      </c>
      <c r="AX19" s="56"/>
      <c r="AY19" s="73">
        <v>0</v>
      </c>
      <c r="AZ19" s="56">
        <v>14</v>
      </c>
      <c r="BA19" s="56">
        <f t="shared" ref="BA19" si="53">F19-AZ19-AW19</f>
        <v>4</v>
      </c>
      <c r="BB19" s="75">
        <f t="shared" ref="BB19" si="54">IF($F19="","",((AW19+AX19+AY19+AZ19)/$F19))</f>
        <v>0.77777777777777779</v>
      </c>
      <c r="BC19" s="75">
        <f t="shared" ref="BC19" si="55">IF($F19="","",(AZ19/$F19))</f>
        <v>0.77777777777777779</v>
      </c>
    </row>
    <row r="20" spans="2:55">
      <c r="B20" s="55" t="s">
        <v>21</v>
      </c>
      <c r="C20" s="73">
        <v>12</v>
      </c>
      <c r="D20" s="56"/>
      <c r="E20" s="56"/>
      <c r="F20" s="56">
        <f t="shared" si="34"/>
        <v>12</v>
      </c>
      <c r="G20" s="73">
        <v>12</v>
      </c>
      <c r="H20" s="56"/>
      <c r="I20" s="78">
        <v>0</v>
      </c>
      <c r="J20" s="56">
        <v>0</v>
      </c>
      <c r="K20" s="56">
        <f t="shared" si="35"/>
        <v>0</v>
      </c>
      <c r="L20" s="76">
        <f t="shared" si="36"/>
        <v>1</v>
      </c>
      <c r="M20" s="75">
        <f t="shared" si="37"/>
        <v>0</v>
      </c>
      <c r="N20" s="73">
        <v>10</v>
      </c>
      <c r="O20" s="56"/>
      <c r="P20" s="73">
        <v>1</v>
      </c>
      <c r="Q20" s="73">
        <v>1</v>
      </c>
      <c r="R20" s="56">
        <f t="shared" si="38"/>
        <v>0</v>
      </c>
      <c r="S20" s="76">
        <f t="shared" si="39"/>
        <v>1</v>
      </c>
      <c r="T20" s="75">
        <f t="shared" si="40"/>
        <v>8.3333333333333329E-2</v>
      </c>
      <c r="U20" s="78">
        <v>1</v>
      </c>
      <c r="V20" s="56"/>
      <c r="W20" s="78">
        <v>0</v>
      </c>
      <c r="X20" s="73">
        <v>11</v>
      </c>
      <c r="Y20" s="56">
        <f t="shared" si="41"/>
        <v>0</v>
      </c>
      <c r="Z20" s="76">
        <f t="shared" si="42"/>
        <v>1</v>
      </c>
      <c r="AA20" s="75">
        <f t="shared" si="43"/>
        <v>0.91666666666666663</v>
      </c>
      <c r="AB20" s="78">
        <v>0</v>
      </c>
      <c r="AC20" s="56"/>
      <c r="AD20" s="78">
        <v>0</v>
      </c>
      <c r="AE20" s="73">
        <v>12</v>
      </c>
      <c r="AF20" s="56">
        <f t="shared" si="44"/>
        <v>0</v>
      </c>
      <c r="AG20" s="76">
        <f t="shared" si="45"/>
        <v>1</v>
      </c>
      <c r="AH20" s="75">
        <f t="shared" si="46"/>
        <v>1</v>
      </c>
      <c r="AI20" s="73">
        <v>0</v>
      </c>
      <c r="AJ20" s="56"/>
      <c r="AK20" s="78">
        <v>0</v>
      </c>
      <c r="AL20" s="73">
        <v>12</v>
      </c>
      <c r="AM20" s="56">
        <f t="shared" si="47"/>
        <v>0</v>
      </c>
      <c r="AN20" s="75">
        <f t="shared" si="48"/>
        <v>1</v>
      </c>
      <c r="AO20" s="75">
        <f t="shared" si="49"/>
        <v>1</v>
      </c>
      <c r="AP20" s="73">
        <v>0</v>
      </c>
      <c r="AQ20" s="56"/>
      <c r="AR20" s="78">
        <v>0</v>
      </c>
      <c r="AS20" s="56">
        <v>12</v>
      </c>
      <c r="AT20" s="56">
        <f t="shared" ref="AT20" si="56">F20-AS20-AR20-AP20</f>
        <v>0</v>
      </c>
      <c r="AU20" s="76">
        <f t="shared" ref="AU20" si="57">IF($F20="","",((AP20+AQ20+AR20+AS20)/$F20))</f>
        <v>1</v>
      </c>
      <c r="AV20" s="75">
        <f t="shared" ref="AV20" si="58">IF($F20="","",(AS20/$F20))</f>
        <v>1</v>
      </c>
      <c r="AW20" s="73">
        <v>0</v>
      </c>
      <c r="AX20" s="56"/>
      <c r="AY20" s="78">
        <v>0</v>
      </c>
      <c r="AZ20" s="56">
        <v>12</v>
      </c>
      <c r="BA20" s="56">
        <f t="shared" ref="BA20" si="59">F20-AZ20-AW20</f>
        <v>0</v>
      </c>
      <c r="BB20" s="75">
        <f t="shared" ref="BB20" si="60">IF($F20="","",((AW20+AX20+AY20+AZ20)/$F20))</f>
        <v>1</v>
      </c>
      <c r="BC20" s="75">
        <f t="shared" ref="BC20" si="61">IF($F20="","",(AZ20/$F20))</f>
        <v>1</v>
      </c>
    </row>
    <row r="21" spans="2:55">
      <c r="B21" s="55" t="s">
        <v>22</v>
      </c>
      <c r="C21" s="73">
        <v>13</v>
      </c>
      <c r="D21" s="56"/>
      <c r="E21" s="56"/>
      <c r="F21" s="56">
        <f t="shared" si="34"/>
        <v>13</v>
      </c>
      <c r="G21" s="73">
        <v>10</v>
      </c>
      <c r="H21" s="56"/>
      <c r="I21" s="73">
        <v>1</v>
      </c>
      <c r="J21" s="56">
        <v>0</v>
      </c>
      <c r="K21" s="56">
        <f t="shared" si="35"/>
        <v>2</v>
      </c>
      <c r="L21" s="75">
        <f t="shared" si="36"/>
        <v>0.84615384615384615</v>
      </c>
      <c r="M21" s="75">
        <f t="shared" si="37"/>
        <v>0</v>
      </c>
      <c r="N21" s="73">
        <v>6</v>
      </c>
      <c r="O21" s="56"/>
      <c r="P21" s="78">
        <v>0</v>
      </c>
      <c r="Q21" s="73">
        <v>3</v>
      </c>
      <c r="R21" s="56">
        <f t="shared" si="38"/>
        <v>4</v>
      </c>
      <c r="S21" s="76">
        <f t="shared" si="39"/>
        <v>0.69230769230769229</v>
      </c>
      <c r="T21" s="75">
        <f t="shared" si="40"/>
        <v>0.23076923076923078</v>
      </c>
      <c r="U21" s="73">
        <v>2</v>
      </c>
      <c r="V21" s="56"/>
      <c r="W21" s="78">
        <v>0</v>
      </c>
      <c r="X21" s="73">
        <v>6</v>
      </c>
      <c r="Y21" s="56">
        <f t="shared" si="41"/>
        <v>5</v>
      </c>
      <c r="Z21" s="76">
        <f t="shared" si="42"/>
        <v>0.61538461538461542</v>
      </c>
      <c r="AA21" s="75">
        <f t="shared" si="43"/>
        <v>0.46153846153846156</v>
      </c>
      <c r="AB21" s="73">
        <v>2</v>
      </c>
      <c r="AC21" s="56"/>
      <c r="AD21" s="78">
        <v>0</v>
      </c>
      <c r="AE21" s="73">
        <v>7</v>
      </c>
      <c r="AF21" s="56">
        <f t="shared" si="44"/>
        <v>4</v>
      </c>
      <c r="AG21" s="76">
        <f t="shared" si="45"/>
        <v>0.69230769230769229</v>
      </c>
      <c r="AH21" s="75">
        <f t="shared" si="46"/>
        <v>0.53846153846153844</v>
      </c>
      <c r="AI21" s="73">
        <v>0</v>
      </c>
      <c r="AJ21" s="56"/>
      <c r="AK21" s="78">
        <v>0</v>
      </c>
      <c r="AL21" s="56">
        <v>9</v>
      </c>
      <c r="AM21" s="56">
        <f t="shared" si="47"/>
        <v>4</v>
      </c>
      <c r="AN21" s="75">
        <f t="shared" si="48"/>
        <v>0.69230769230769229</v>
      </c>
      <c r="AO21" s="75">
        <f t="shared" si="49"/>
        <v>0.69230769230769229</v>
      </c>
      <c r="AP21" s="73">
        <v>0</v>
      </c>
      <c r="AQ21" s="56"/>
      <c r="AR21" s="78">
        <v>0</v>
      </c>
      <c r="AS21" s="56">
        <v>9</v>
      </c>
      <c r="AT21" s="56">
        <f t="shared" ref="AT21" si="62">F21-AS21-AR21-AP21</f>
        <v>4</v>
      </c>
      <c r="AU21" s="76">
        <f t="shared" ref="AU21" si="63">IF($F21="","",((AP21+AQ21+AR21+AS21)/$F21))</f>
        <v>0.69230769230769229</v>
      </c>
      <c r="AV21" s="75">
        <f t="shared" ref="AV21" si="64">IF($F21="","",(AS21/$F21))</f>
        <v>0.69230769230769229</v>
      </c>
      <c r="AW21" s="73"/>
      <c r="AX21" s="56"/>
      <c r="AY21" s="78"/>
      <c r="AZ21" s="56"/>
      <c r="BA21" s="56"/>
      <c r="BB21" s="75"/>
      <c r="BC21" s="75"/>
    </row>
    <row r="22" spans="2:55">
      <c r="B22" s="55" t="s">
        <v>23</v>
      </c>
      <c r="C22" s="73">
        <v>6</v>
      </c>
      <c r="D22" s="56"/>
      <c r="E22" s="56"/>
      <c r="F22" s="56">
        <f t="shared" si="34"/>
        <v>6</v>
      </c>
      <c r="G22" s="73">
        <v>6</v>
      </c>
      <c r="H22" s="74"/>
      <c r="I22" s="73">
        <v>0</v>
      </c>
      <c r="J22" s="56">
        <v>0</v>
      </c>
      <c r="K22" s="56">
        <f t="shared" si="35"/>
        <v>0</v>
      </c>
      <c r="L22" s="75">
        <f t="shared" si="36"/>
        <v>1</v>
      </c>
      <c r="M22" s="75">
        <f t="shared" si="37"/>
        <v>0</v>
      </c>
      <c r="N22" s="73">
        <v>6</v>
      </c>
      <c r="O22" s="74"/>
      <c r="P22" s="78">
        <v>0</v>
      </c>
      <c r="Q22" s="78">
        <v>0</v>
      </c>
      <c r="R22" s="56">
        <f t="shared" si="38"/>
        <v>0</v>
      </c>
      <c r="S22" s="76">
        <f t="shared" si="39"/>
        <v>1</v>
      </c>
      <c r="T22" s="75">
        <f t="shared" si="40"/>
        <v>0</v>
      </c>
      <c r="U22" s="73">
        <v>2</v>
      </c>
      <c r="V22" s="74"/>
      <c r="W22" s="78">
        <v>0</v>
      </c>
      <c r="X22" s="73">
        <v>4</v>
      </c>
      <c r="Y22" s="56">
        <f t="shared" si="41"/>
        <v>0</v>
      </c>
      <c r="Z22" s="76">
        <f t="shared" si="42"/>
        <v>1</v>
      </c>
      <c r="AA22" s="75">
        <f t="shared" si="43"/>
        <v>0.66666666666666663</v>
      </c>
      <c r="AB22" s="56">
        <v>0</v>
      </c>
      <c r="AC22" s="74"/>
      <c r="AD22" s="73">
        <v>0</v>
      </c>
      <c r="AE22" s="56">
        <v>6</v>
      </c>
      <c r="AF22" s="56">
        <f t="shared" si="44"/>
        <v>0</v>
      </c>
      <c r="AG22" s="76">
        <f t="shared" si="45"/>
        <v>1</v>
      </c>
      <c r="AH22" s="75">
        <f t="shared" si="46"/>
        <v>1</v>
      </c>
      <c r="AI22" s="56">
        <v>0</v>
      </c>
      <c r="AJ22" s="74"/>
      <c r="AK22" s="73">
        <v>0</v>
      </c>
      <c r="AL22" s="56">
        <v>6</v>
      </c>
      <c r="AM22" s="56">
        <f t="shared" ref="AM22" si="65">F22-AL22-AK22-AI22</f>
        <v>0</v>
      </c>
      <c r="AN22" s="75">
        <f t="shared" ref="AN22" si="66">IF($F22="","",((AI22+AJ22+AK22+AL22)/$F22))</f>
        <v>1</v>
      </c>
      <c r="AO22" s="75">
        <f t="shared" ref="AO22" si="67">IF($F22="","",(AL22/$F22))</f>
        <v>1</v>
      </c>
      <c r="AP22" s="56"/>
      <c r="AQ22" s="74"/>
      <c r="AR22" s="73"/>
      <c r="AS22" s="56"/>
      <c r="AT22" s="56"/>
      <c r="AU22" s="76"/>
      <c r="AV22" s="75"/>
      <c r="AW22" s="56"/>
      <c r="AX22" s="74"/>
      <c r="AY22" s="73"/>
      <c r="AZ22" s="56"/>
      <c r="BA22" s="56"/>
      <c r="BB22" s="75"/>
      <c r="BC22" s="75"/>
    </row>
    <row r="23" spans="2:55">
      <c r="B23" s="55" t="s">
        <v>24</v>
      </c>
      <c r="C23" s="73">
        <v>7</v>
      </c>
      <c r="D23" s="56"/>
      <c r="E23" s="56"/>
      <c r="F23" s="56">
        <f t="shared" si="34"/>
        <v>7</v>
      </c>
      <c r="G23" s="73">
        <v>7</v>
      </c>
      <c r="H23" s="74"/>
      <c r="I23" s="56">
        <v>0</v>
      </c>
      <c r="J23" s="56">
        <v>0</v>
      </c>
      <c r="K23" s="56">
        <f t="shared" si="35"/>
        <v>0</v>
      </c>
      <c r="L23" s="75">
        <f t="shared" si="36"/>
        <v>1</v>
      </c>
      <c r="M23" s="75">
        <f t="shared" si="37"/>
        <v>0</v>
      </c>
      <c r="N23" s="73">
        <v>5</v>
      </c>
      <c r="O23" s="74"/>
      <c r="P23" s="78">
        <v>0</v>
      </c>
      <c r="Q23" s="73">
        <v>2</v>
      </c>
      <c r="R23" s="56">
        <f t="shared" si="38"/>
        <v>0</v>
      </c>
      <c r="S23" s="76">
        <f t="shared" si="39"/>
        <v>1</v>
      </c>
      <c r="T23" s="75">
        <f t="shared" si="40"/>
        <v>0.2857142857142857</v>
      </c>
      <c r="U23" s="56">
        <v>2</v>
      </c>
      <c r="V23" s="74"/>
      <c r="W23" s="56">
        <v>0</v>
      </c>
      <c r="X23" s="56">
        <v>5</v>
      </c>
      <c r="Y23" s="56">
        <f t="shared" si="41"/>
        <v>0</v>
      </c>
      <c r="Z23" s="76">
        <f t="shared" si="42"/>
        <v>1</v>
      </c>
      <c r="AA23" s="75">
        <f t="shared" si="43"/>
        <v>0.7142857142857143</v>
      </c>
      <c r="AB23" s="56">
        <v>1</v>
      </c>
      <c r="AC23" s="74"/>
      <c r="AD23" s="56">
        <v>0</v>
      </c>
      <c r="AE23" s="56">
        <v>6</v>
      </c>
      <c r="AF23" s="56">
        <f t="shared" si="44"/>
        <v>0</v>
      </c>
      <c r="AG23" s="76">
        <f t="shared" si="45"/>
        <v>1</v>
      </c>
      <c r="AH23" s="75">
        <f t="shared" si="46"/>
        <v>0.8571428571428571</v>
      </c>
      <c r="AI23" s="56"/>
      <c r="AJ23" s="74"/>
      <c r="AK23" s="56"/>
      <c r="AL23" s="56"/>
      <c r="AM23" s="56"/>
      <c r="AN23" s="75"/>
      <c r="AO23" s="75"/>
      <c r="AP23" s="56"/>
      <c r="AQ23" s="74"/>
      <c r="AR23" s="56"/>
      <c r="AS23" s="56"/>
      <c r="AT23" s="56"/>
      <c r="AU23" s="76"/>
      <c r="AV23" s="75"/>
      <c r="AW23" s="56"/>
      <c r="AX23" s="74"/>
      <c r="AY23" s="56"/>
      <c r="AZ23" s="56"/>
      <c r="BA23" s="56"/>
      <c r="BB23" s="75"/>
      <c r="BC23" s="75"/>
    </row>
    <row r="24" spans="2:55">
      <c r="B24" s="55" t="s">
        <v>25</v>
      </c>
      <c r="C24" s="73">
        <v>4</v>
      </c>
      <c r="D24" s="56"/>
      <c r="E24" s="56"/>
      <c r="F24" s="56">
        <f t="shared" si="34"/>
        <v>4</v>
      </c>
      <c r="G24" s="73">
        <v>4</v>
      </c>
      <c r="H24" s="74"/>
      <c r="I24" s="56">
        <v>0</v>
      </c>
      <c r="J24" s="56">
        <v>0</v>
      </c>
      <c r="K24" s="56">
        <f t="shared" si="35"/>
        <v>0</v>
      </c>
      <c r="L24" s="75">
        <f t="shared" si="36"/>
        <v>1</v>
      </c>
      <c r="M24" s="75">
        <f t="shared" si="37"/>
        <v>0</v>
      </c>
      <c r="N24" s="73">
        <v>2</v>
      </c>
      <c r="O24" s="74"/>
      <c r="P24" s="56">
        <v>0</v>
      </c>
      <c r="Q24" s="56">
        <v>1</v>
      </c>
      <c r="R24" s="56">
        <f t="shared" si="38"/>
        <v>1</v>
      </c>
      <c r="S24" s="76">
        <f t="shared" si="39"/>
        <v>0.75</v>
      </c>
      <c r="T24" s="75">
        <f t="shared" si="40"/>
        <v>0.25</v>
      </c>
      <c r="U24" s="73">
        <v>1</v>
      </c>
      <c r="V24" s="74"/>
      <c r="W24" s="56">
        <v>0</v>
      </c>
      <c r="X24" s="56">
        <v>2</v>
      </c>
      <c r="Y24" s="56">
        <f t="shared" si="41"/>
        <v>1</v>
      </c>
      <c r="Z24" s="76">
        <f t="shared" si="42"/>
        <v>0.75</v>
      </c>
      <c r="AA24" s="75">
        <f t="shared" si="43"/>
        <v>0.5</v>
      </c>
      <c r="AB24" s="73"/>
      <c r="AC24" s="74"/>
      <c r="AD24" s="56"/>
      <c r="AE24" s="56"/>
      <c r="AF24" s="56"/>
      <c r="AG24" s="76"/>
      <c r="AH24" s="75"/>
      <c r="AI24" s="73"/>
      <c r="AJ24" s="74"/>
      <c r="AK24" s="56"/>
      <c r="AL24" s="56"/>
      <c r="AM24" s="56"/>
      <c r="AN24" s="75"/>
      <c r="AO24" s="75"/>
      <c r="AP24" s="73"/>
      <c r="AQ24" s="74"/>
      <c r="AR24" s="56"/>
      <c r="AS24" s="56"/>
      <c r="AT24" s="56"/>
      <c r="AU24" s="76"/>
      <c r="AV24" s="75"/>
      <c r="AW24" s="73"/>
      <c r="AX24" s="74"/>
      <c r="AY24" s="56"/>
      <c r="AZ24" s="56"/>
      <c r="BA24" s="56"/>
      <c r="BB24" s="75"/>
      <c r="BC24" s="75"/>
    </row>
    <row r="25" spans="2:55">
      <c r="B25" s="55" t="s">
        <v>26</v>
      </c>
      <c r="C25" s="73">
        <v>1</v>
      </c>
      <c r="D25" s="56"/>
      <c r="E25" s="56"/>
      <c r="F25" s="56">
        <f t="shared" si="34"/>
        <v>1</v>
      </c>
      <c r="G25" s="56">
        <v>0</v>
      </c>
      <c r="H25" s="56"/>
      <c r="I25" s="56">
        <v>0</v>
      </c>
      <c r="J25" s="56">
        <v>0</v>
      </c>
      <c r="K25" s="56">
        <f t="shared" si="35"/>
        <v>1</v>
      </c>
      <c r="L25" s="75">
        <f t="shared" si="36"/>
        <v>0</v>
      </c>
      <c r="M25" s="75">
        <f t="shared" si="37"/>
        <v>0</v>
      </c>
      <c r="N25" s="56">
        <v>0</v>
      </c>
      <c r="O25" s="56"/>
      <c r="P25" s="56">
        <v>0</v>
      </c>
      <c r="Q25" s="56">
        <v>0</v>
      </c>
      <c r="R25" s="56">
        <f t="shared" si="38"/>
        <v>1</v>
      </c>
      <c r="S25" s="76">
        <f t="shared" si="39"/>
        <v>0</v>
      </c>
      <c r="T25" s="75">
        <f t="shared" si="40"/>
        <v>0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3</v>
      </c>
      <c r="F26" s="56">
        <f t="shared" si="34"/>
        <v>3</v>
      </c>
      <c r="G26" s="73">
        <v>2</v>
      </c>
      <c r="I26" s="56">
        <v>0</v>
      </c>
      <c r="J26" s="56">
        <v>0</v>
      </c>
      <c r="K26" s="56">
        <f t="shared" si="35"/>
        <v>1</v>
      </c>
      <c r="L26" s="75">
        <f t="shared" si="36"/>
        <v>0.66666666666666663</v>
      </c>
      <c r="M26" s="75">
        <f t="shared" si="37"/>
        <v>0</v>
      </c>
    </row>
    <row r="27" spans="2:55">
      <c r="B27" s="55" t="s">
        <v>28</v>
      </c>
      <c r="C27" s="73">
        <v>3</v>
      </c>
      <c r="F27" s="56">
        <f t="shared" si="34"/>
        <v>3</v>
      </c>
    </row>
    <row r="30" spans="2:55">
      <c r="B30" s="25" t="str">
        <f>"Graduate  Retention - "&amp;$A$1</f>
        <v>Graduate  Retention - Chemical Biological Engrg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>
        <v>0</v>
      </c>
      <c r="D33" s="35">
        <v>0</v>
      </c>
      <c r="E33" s="35">
        <v>0</v>
      </c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8">IF($F33="","",((G33+H33+I33+J33)/$F33))</f>
        <v>#DIV/0!</v>
      </c>
      <c r="M33" s="50" t="e">
        <f t="shared" ref="M33:M39" si="69">IF($F33="","",(J33/$F33))</f>
        <v>#DIV/0!</v>
      </c>
      <c r="N33" s="38"/>
      <c r="O33" s="39"/>
      <c r="P33" s="39"/>
      <c r="Q33" s="39"/>
      <c r="R33" s="36">
        <f t="shared" ref="R33:R38" si="70">$F33-(N33+P33+Q33)</f>
        <v>0</v>
      </c>
      <c r="S33" s="37" t="e">
        <f t="shared" ref="S33:S37" si="71">IF($F33="","",((N33+O33+P33+Q33)/$F33))</f>
        <v>#DIV/0!</v>
      </c>
      <c r="T33" s="44" t="e">
        <f t="shared" ref="T33:T38" si="72">IF($F33="","",(Q33/$F33))</f>
        <v>#DIV/0!</v>
      </c>
      <c r="U33" s="38"/>
      <c r="V33" s="39"/>
      <c r="W33" s="39"/>
      <c r="X33" s="39"/>
      <c r="Y33" s="36">
        <f t="shared" ref="Y33:Y37" si="73">$F33-(U33+W33+X33)</f>
        <v>0</v>
      </c>
      <c r="Z33" s="49" t="e">
        <f t="shared" ref="Z33:Z40" si="74">IF($F33="","",((U33+V33+W33+X33)/$F33))</f>
        <v>#DIV/0!</v>
      </c>
      <c r="AA33" s="51" t="e">
        <f t="shared" ref="AA33:AA40" si="75">IF($F33="","",(X33/$F33))</f>
        <v>#DIV/0!</v>
      </c>
      <c r="AB33" s="38"/>
      <c r="AC33" s="39"/>
      <c r="AD33" s="39"/>
      <c r="AE33" s="39"/>
      <c r="AF33" s="36">
        <f t="shared" ref="AF33:AF36" si="76">$F33-(AB33+AD33+AE33)</f>
        <v>0</v>
      </c>
      <c r="AG33" s="37" t="e">
        <f t="shared" ref="AG33:AG40" si="77">IF($F33="","",((AB33+AC33+AD33+AE33)/$F33))</f>
        <v>#DIV/0!</v>
      </c>
      <c r="AH33" s="44" t="e">
        <f t="shared" ref="AH33:AH40" si="78">IF($F33="","",(AE33/$F33))</f>
        <v>#DIV/0!</v>
      </c>
      <c r="AI33" s="38"/>
      <c r="AJ33" s="39"/>
      <c r="AK33" s="39"/>
      <c r="AL33" s="39"/>
      <c r="AM33" s="36">
        <f t="shared" ref="AM33:AM36" si="79">$F33-(AI33+AK33+AL33)</f>
        <v>0</v>
      </c>
      <c r="AN33" s="49" t="e">
        <f t="shared" ref="AN33:AN40" si="80">IF($F33="","",((AI33+AJ33+AK33+AL33)/$F33))</f>
        <v>#DIV/0!</v>
      </c>
      <c r="AO33" s="51" t="e">
        <f t="shared" ref="AO33:AO40" si="81">IF($F33="","",(AL33/$F33))</f>
        <v>#DIV/0!</v>
      </c>
      <c r="AP33" s="38"/>
      <c r="AQ33" s="39"/>
      <c r="AR33" s="39"/>
      <c r="AS33" s="39"/>
      <c r="AT33" s="36">
        <f t="shared" ref="AT33:AT36" si="82">$F33-(AP33+AR33+AS33)</f>
        <v>0</v>
      </c>
      <c r="AU33" s="37" t="e">
        <f t="shared" ref="AU33:AU40" si="83">IF($F33="","",((AP33+AQ33+AR33+AS33)/$F33))</f>
        <v>#DIV/0!</v>
      </c>
      <c r="AV33" s="44" t="e">
        <f t="shared" ref="AV33:AV40" si="84">IF($F33="","",(AS33/$F33))</f>
        <v>#DIV/0!</v>
      </c>
      <c r="AW33" s="38"/>
      <c r="AX33" s="39"/>
      <c r="AY33" s="39"/>
      <c r="AZ33" s="39"/>
      <c r="BA33" s="36">
        <f t="shared" ref="BA33:BA36" si="85">$F33-(AW33+AY33+AZ33)</f>
        <v>0</v>
      </c>
      <c r="BB33" s="49" t="e">
        <f t="shared" ref="BB33:BB40" si="86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>
        <v>0</v>
      </c>
      <c r="D34" s="35">
        <v>0</v>
      </c>
      <c r="E34" s="35">
        <v>0</v>
      </c>
      <c r="F34" s="42">
        <f t="shared" ref="F34:F40" si="87">C34-D34-E34</f>
        <v>0</v>
      </c>
      <c r="G34" s="38"/>
      <c r="H34" s="39"/>
      <c r="I34" s="39"/>
      <c r="J34" s="39"/>
      <c r="K34" s="36">
        <f t="shared" ref="K34:K39" si="88">$F34-(G34+I34+J34)</f>
        <v>0</v>
      </c>
      <c r="L34" s="49" t="e">
        <f t="shared" si="68"/>
        <v>#DIV/0!</v>
      </c>
      <c r="M34" s="50" t="e">
        <f t="shared" si="69"/>
        <v>#DIV/0!</v>
      </c>
      <c r="N34" s="38"/>
      <c r="O34" s="39"/>
      <c r="P34" s="39"/>
      <c r="Q34" s="39"/>
      <c r="R34" s="36">
        <f t="shared" si="70"/>
        <v>0</v>
      </c>
      <c r="S34" s="37" t="e">
        <f t="shared" si="71"/>
        <v>#DIV/0!</v>
      </c>
      <c r="T34" s="44" t="e">
        <f t="shared" si="72"/>
        <v>#DIV/0!</v>
      </c>
      <c r="U34" s="38"/>
      <c r="V34" s="39"/>
      <c r="W34" s="39"/>
      <c r="X34" s="39"/>
      <c r="Y34" s="36">
        <f t="shared" si="73"/>
        <v>0</v>
      </c>
      <c r="Z34" s="49" t="e">
        <f t="shared" si="74"/>
        <v>#DIV/0!</v>
      </c>
      <c r="AA34" s="51" t="e">
        <f t="shared" si="75"/>
        <v>#DIV/0!</v>
      </c>
      <c r="AB34" s="38"/>
      <c r="AC34" s="39"/>
      <c r="AD34" s="39"/>
      <c r="AE34" s="39"/>
      <c r="AF34" s="36">
        <f t="shared" si="76"/>
        <v>0</v>
      </c>
      <c r="AG34" s="37" t="e">
        <f t="shared" si="77"/>
        <v>#DIV/0!</v>
      </c>
      <c r="AH34" s="44" t="e">
        <f t="shared" si="78"/>
        <v>#DIV/0!</v>
      </c>
      <c r="AI34" s="38"/>
      <c r="AJ34" s="39"/>
      <c r="AK34" s="39"/>
      <c r="AL34" s="39"/>
      <c r="AM34" s="36">
        <f t="shared" si="79"/>
        <v>0</v>
      </c>
      <c r="AN34" s="49" t="e">
        <f t="shared" si="80"/>
        <v>#DIV/0!</v>
      </c>
      <c r="AO34" s="51" t="e">
        <f t="shared" si="81"/>
        <v>#DIV/0!</v>
      </c>
      <c r="AP34" s="38"/>
      <c r="AQ34" s="39"/>
      <c r="AR34" s="39"/>
      <c r="AS34" s="39"/>
      <c r="AT34" s="36">
        <f t="shared" si="82"/>
        <v>0</v>
      </c>
      <c r="AU34" s="37" t="e">
        <f t="shared" si="83"/>
        <v>#DIV/0!</v>
      </c>
      <c r="AV34" s="44" t="e">
        <f t="shared" si="84"/>
        <v>#DIV/0!</v>
      </c>
      <c r="AW34" s="38"/>
      <c r="AX34" s="39"/>
      <c r="AY34" s="39"/>
      <c r="AZ34" s="39"/>
      <c r="BA34" s="36">
        <f t="shared" si="85"/>
        <v>0</v>
      </c>
      <c r="BB34" s="49" t="e">
        <f t="shared" si="86"/>
        <v>#DIV/0!</v>
      </c>
      <c r="BC34" s="51" t="e">
        <f t="shared" ref="BC34:BC40" si="89">IF($F34="","",(AZ34/$F34))</f>
        <v>#DIV/0!</v>
      </c>
    </row>
    <row r="35" spans="2:55">
      <c r="B35" s="41" t="s">
        <v>21</v>
      </c>
      <c r="C35" s="35">
        <v>0</v>
      </c>
      <c r="D35" s="35">
        <v>0</v>
      </c>
      <c r="E35" s="35">
        <v>0</v>
      </c>
      <c r="F35" s="42">
        <f t="shared" si="87"/>
        <v>0</v>
      </c>
      <c r="G35" s="43"/>
      <c r="H35" s="36"/>
      <c r="I35" s="36"/>
      <c r="J35" s="36"/>
      <c r="K35" s="36">
        <f t="shared" si="88"/>
        <v>0</v>
      </c>
      <c r="L35" s="47" t="e">
        <f t="shared" si="68"/>
        <v>#DIV/0!</v>
      </c>
      <c r="M35" s="48" t="e">
        <f t="shared" si="69"/>
        <v>#DIV/0!</v>
      </c>
      <c r="N35" s="43"/>
      <c r="O35" s="36"/>
      <c r="P35" s="36"/>
      <c r="Q35" s="36"/>
      <c r="R35" s="36">
        <f t="shared" si="70"/>
        <v>0</v>
      </c>
      <c r="S35" s="37" t="e">
        <f t="shared" si="71"/>
        <v>#DIV/0!</v>
      </c>
      <c r="T35" s="44" t="e">
        <f t="shared" si="72"/>
        <v>#DIV/0!</v>
      </c>
      <c r="U35" s="43"/>
      <c r="V35" s="36"/>
      <c r="W35" s="36"/>
      <c r="X35" s="36"/>
      <c r="Y35" s="36">
        <f t="shared" si="73"/>
        <v>0</v>
      </c>
      <c r="Z35" s="47" t="e">
        <f t="shared" si="74"/>
        <v>#DIV/0!</v>
      </c>
      <c r="AA35" s="48" t="e">
        <f t="shared" si="75"/>
        <v>#DIV/0!</v>
      </c>
      <c r="AB35" s="43"/>
      <c r="AC35" s="36"/>
      <c r="AD35" s="36"/>
      <c r="AE35" s="36"/>
      <c r="AF35" s="36">
        <f t="shared" si="76"/>
        <v>0</v>
      </c>
      <c r="AG35" s="37" t="e">
        <f t="shared" si="77"/>
        <v>#DIV/0!</v>
      </c>
      <c r="AH35" s="44" t="e">
        <f t="shared" si="78"/>
        <v>#DIV/0!</v>
      </c>
      <c r="AI35" s="43"/>
      <c r="AJ35" s="36"/>
      <c r="AK35" s="36"/>
      <c r="AL35" s="36"/>
      <c r="AM35" s="36">
        <f t="shared" si="79"/>
        <v>0</v>
      </c>
      <c r="AN35" s="47" t="e">
        <f t="shared" si="80"/>
        <v>#DIV/0!</v>
      </c>
      <c r="AO35" s="48" t="e">
        <f t="shared" si="81"/>
        <v>#DIV/0!</v>
      </c>
      <c r="AP35" s="43"/>
      <c r="AQ35" s="36"/>
      <c r="AR35" s="36"/>
      <c r="AS35" s="36"/>
      <c r="AT35" s="36">
        <f t="shared" si="82"/>
        <v>0</v>
      </c>
      <c r="AU35" s="37" t="e">
        <f t="shared" si="83"/>
        <v>#DIV/0!</v>
      </c>
      <c r="AV35" s="46" t="e">
        <f t="shared" si="84"/>
        <v>#DIV/0!</v>
      </c>
      <c r="AW35" s="43"/>
      <c r="AX35" s="36"/>
      <c r="AY35" s="36"/>
      <c r="AZ35" s="36"/>
      <c r="BA35" s="36">
        <f t="shared" si="85"/>
        <v>0</v>
      </c>
      <c r="BB35" s="47" t="e">
        <f t="shared" si="86"/>
        <v>#DIV/0!</v>
      </c>
      <c r="BC35" s="48" t="e">
        <f t="shared" si="89"/>
        <v>#DIV/0!</v>
      </c>
    </row>
    <row r="36" spans="2:55">
      <c r="B36" s="41" t="s">
        <v>22</v>
      </c>
      <c r="C36" s="35">
        <v>0</v>
      </c>
      <c r="D36" s="35">
        <v>0</v>
      </c>
      <c r="E36" s="35">
        <v>0</v>
      </c>
      <c r="F36" s="42">
        <f t="shared" si="87"/>
        <v>0</v>
      </c>
      <c r="G36" s="43"/>
      <c r="H36" s="36"/>
      <c r="I36" s="36"/>
      <c r="J36" s="36"/>
      <c r="K36" s="36">
        <f t="shared" si="88"/>
        <v>0</v>
      </c>
      <c r="L36" s="47" t="e">
        <f t="shared" si="68"/>
        <v>#DIV/0!</v>
      </c>
      <c r="M36" s="48" t="e">
        <f t="shared" si="69"/>
        <v>#DIV/0!</v>
      </c>
      <c r="N36" s="43"/>
      <c r="O36" s="36"/>
      <c r="P36" s="36"/>
      <c r="Q36" s="36"/>
      <c r="R36" s="36">
        <f t="shared" si="70"/>
        <v>0</v>
      </c>
      <c r="S36" s="37" t="e">
        <f t="shared" si="71"/>
        <v>#DIV/0!</v>
      </c>
      <c r="T36" s="44" t="e">
        <f t="shared" si="72"/>
        <v>#DIV/0!</v>
      </c>
      <c r="U36" s="43"/>
      <c r="V36" s="36"/>
      <c r="W36" s="36"/>
      <c r="X36" s="36"/>
      <c r="Y36" s="36">
        <f t="shared" si="73"/>
        <v>0</v>
      </c>
      <c r="Z36" s="47" t="e">
        <f t="shared" si="74"/>
        <v>#DIV/0!</v>
      </c>
      <c r="AA36" s="48" t="e">
        <f t="shared" si="75"/>
        <v>#DIV/0!</v>
      </c>
      <c r="AB36" s="43"/>
      <c r="AC36" s="36"/>
      <c r="AD36" s="36"/>
      <c r="AE36" s="36"/>
      <c r="AF36" s="36">
        <f t="shared" si="76"/>
        <v>0</v>
      </c>
      <c r="AG36" s="37" t="e">
        <f t="shared" si="77"/>
        <v>#DIV/0!</v>
      </c>
      <c r="AH36" s="44" t="e">
        <f t="shared" si="78"/>
        <v>#DIV/0!</v>
      </c>
      <c r="AI36" s="43"/>
      <c r="AJ36" s="36"/>
      <c r="AK36" s="36"/>
      <c r="AL36" s="36"/>
      <c r="AM36" s="36">
        <f t="shared" si="79"/>
        <v>0</v>
      </c>
      <c r="AN36" s="47" t="e">
        <f t="shared" si="80"/>
        <v>#DIV/0!</v>
      </c>
      <c r="AO36" s="48" t="e">
        <f t="shared" si="81"/>
        <v>#DIV/0!</v>
      </c>
      <c r="AP36" s="43"/>
      <c r="AQ36" s="36"/>
      <c r="AR36" s="36"/>
      <c r="AS36" s="36"/>
      <c r="AT36" s="36">
        <f t="shared" si="82"/>
        <v>0</v>
      </c>
      <c r="AU36" s="37" t="e">
        <f t="shared" si="83"/>
        <v>#DIV/0!</v>
      </c>
      <c r="AV36" s="46" t="e">
        <f t="shared" si="84"/>
        <v>#DIV/0!</v>
      </c>
      <c r="AW36" s="43"/>
      <c r="AX36" s="36"/>
      <c r="AY36" s="36"/>
      <c r="AZ36" s="36"/>
      <c r="BA36" s="36">
        <f t="shared" si="85"/>
        <v>0</v>
      </c>
      <c r="BB36" s="47" t="e">
        <f t="shared" si="86"/>
        <v>#DIV/0!</v>
      </c>
      <c r="BC36" s="48" t="e">
        <f t="shared" si="89"/>
        <v>#DIV/0!</v>
      </c>
    </row>
    <row r="37" spans="2:55">
      <c r="B37" s="41" t="s">
        <v>23</v>
      </c>
      <c r="C37" s="35">
        <v>0</v>
      </c>
      <c r="D37" s="35">
        <v>0</v>
      </c>
      <c r="E37" s="35">
        <v>0</v>
      </c>
      <c r="F37" s="42">
        <f t="shared" si="87"/>
        <v>0</v>
      </c>
      <c r="G37" s="52"/>
      <c r="H37" s="40"/>
      <c r="I37" s="40"/>
      <c r="J37" s="40"/>
      <c r="K37" s="36">
        <f t="shared" si="88"/>
        <v>0</v>
      </c>
      <c r="L37" s="53" t="e">
        <f t="shared" si="68"/>
        <v>#DIV/0!</v>
      </c>
      <c r="M37" s="54" t="e">
        <f t="shared" si="69"/>
        <v>#DIV/0!</v>
      </c>
      <c r="N37" s="52"/>
      <c r="O37" s="40"/>
      <c r="P37" s="40"/>
      <c r="Q37" s="40"/>
      <c r="R37" s="36">
        <f t="shared" si="70"/>
        <v>0</v>
      </c>
      <c r="S37" s="37" t="e">
        <f t="shared" si="71"/>
        <v>#DIV/0!</v>
      </c>
      <c r="T37" s="44" t="e">
        <f t="shared" si="72"/>
        <v>#DIV/0!</v>
      </c>
      <c r="U37" s="52"/>
      <c r="V37" s="40"/>
      <c r="W37" s="40"/>
      <c r="X37" s="40"/>
      <c r="Y37" s="40">
        <f t="shared" si="73"/>
        <v>0</v>
      </c>
      <c r="Z37" s="53" t="e">
        <f t="shared" si="74"/>
        <v>#DIV/0!</v>
      </c>
      <c r="AA37" s="54" t="e">
        <f t="shared" si="75"/>
        <v>#DIV/0!</v>
      </c>
      <c r="AB37" s="52"/>
      <c r="AC37" s="40"/>
      <c r="AD37" s="40"/>
      <c r="AE37" s="40"/>
      <c r="AF37" s="36"/>
      <c r="AG37" s="37" t="e">
        <f t="shared" si="77"/>
        <v>#DIV/0!</v>
      </c>
      <c r="AH37" s="44" t="e">
        <f t="shared" si="78"/>
        <v>#DIV/0!</v>
      </c>
      <c r="AI37" s="52"/>
      <c r="AJ37" s="40"/>
      <c r="AK37" s="40"/>
      <c r="AL37" s="40"/>
      <c r="AM37" s="40"/>
      <c r="AN37" s="53" t="e">
        <f t="shared" si="80"/>
        <v>#DIV/0!</v>
      </c>
      <c r="AO37" s="54" t="e">
        <f t="shared" si="81"/>
        <v>#DIV/0!</v>
      </c>
      <c r="AP37" s="52"/>
      <c r="AQ37" s="40"/>
      <c r="AR37" s="40"/>
      <c r="AS37" s="40"/>
      <c r="AT37" s="36"/>
      <c r="AU37" s="37" t="e">
        <f t="shared" si="83"/>
        <v>#DIV/0!</v>
      </c>
      <c r="AV37" s="46" t="e">
        <f t="shared" si="84"/>
        <v>#DIV/0!</v>
      </c>
      <c r="AW37" s="52"/>
      <c r="AX37" s="40"/>
      <c r="AY37" s="40"/>
      <c r="AZ37" s="40"/>
      <c r="BA37" s="40"/>
      <c r="BB37" s="53" t="e">
        <f t="shared" si="86"/>
        <v>#DIV/0!</v>
      </c>
      <c r="BC37" s="54" t="e">
        <f t="shared" si="89"/>
        <v>#DIV/0!</v>
      </c>
    </row>
    <row r="38" spans="2:55">
      <c r="B38" s="55" t="s">
        <v>24</v>
      </c>
      <c r="C38" s="56">
        <v>0</v>
      </c>
      <c r="D38" s="56">
        <v>0</v>
      </c>
      <c r="E38" s="56">
        <v>0</v>
      </c>
      <c r="F38" s="56">
        <f t="shared" si="87"/>
        <v>0</v>
      </c>
      <c r="G38" s="38"/>
      <c r="I38" s="55"/>
      <c r="J38" s="39"/>
      <c r="K38" s="36">
        <f t="shared" si="88"/>
        <v>0</v>
      </c>
      <c r="L38" s="53" t="e">
        <f t="shared" si="68"/>
        <v>#DIV/0!</v>
      </c>
      <c r="M38" s="54" t="e">
        <f t="shared" si="69"/>
        <v>#DIV/0!</v>
      </c>
      <c r="N38" s="38"/>
      <c r="P38" s="55"/>
      <c r="Q38" s="39"/>
      <c r="R38" s="36">
        <f t="shared" si="70"/>
        <v>0</v>
      </c>
      <c r="S38" s="37" t="e">
        <f>IF($F38="","",((N38+O38+P38+Q38)/$F38))</f>
        <v>#DIV/0!</v>
      </c>
      <c r="T38" s="57" t="e">
        <f t="shared" si="72"/>
        <v>#DIV/0!</v>
      </c>
      <c r="U38" s="38"/>
      <c r="W38" s="55"/>
      <c r="X38" s="39"/>
      <c r="Y38" s="55"/>
      <c r="Z38" s="57" t="e">
        <f t="shared" si="74"/>
        <v>#DIV/0!</v>
      </c>
      <c r="AA38" s="57" t="e">
        <f t="shared" si="75"/>
        <v>#DIV/0!</v>
      </c>
      <c r="AB38" s="38"/>
      <c r="AD38" s="55"/>
      <c r="AE38" s="39"/>
      <c r="AF38" s="55"/>
      <c r="AG38" s="58" t="e">
        <f t="shared" si="77"/>
        <v>#DIV/0!</v>
      </c>
      <c r="AH38" s="57" t="e">
        <f t="shared" si="78"/>
        <v>#DIV/0!</v>
      </c>
      <c r="AI38" s="38"/>
      <c r="AK38" s="55"/>
      <c r="AL38" s="39"/>
      <c r="AM38" s="55"/>
      <c r="AN38" s="57" t="e">
        <f t="shared" si="80"/>
        <v>#DIV/0!</v>
      </c>
      <c r="AO38" s="57" t="e">
        <f t="shared" si="81"/>
        <v>#DIV/0!</v>
      </c>
      <c r="AP38" s="38"/>
      <c r="AR38" s="55"/>
      <c r="AS38" s="39"/>
      <c r="AT38" s="55"/>
      <c r="AU38" s="58" t="e">
        <f t="shared" si="83"/>
        <v>#DIV/0!</v>
      </c>
      <c r="AV38" s="57" t="e">
        <f t="shared" si="84"/>
        <v>#DIV/0!</v>
      </c>
      <c r="AW38" s="38"/>
      <c r="AY38" s="55"/>
      <c r="AZ38" s="39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>
        <v>0</v>
      </c>
      <c r="D39" s="56">
        <v>0</v>
      </c>
      <c r="E39" s="56">
        <v>0</v>
      </c>
      <c r="F39" s="56">
        <f t="shared" si="87"/>
        <v>0</v>
      </c>
      <c r="G39" s="38"/>
      <c r="I39" s="55"/>
      <c r="J39" s="39"/>
      <c r="K39" s="36">
        <f t="shared" si="88"/>
        <v>0</v>
      </c>
      <c r="L39" s="53" t="e">
        <f t="shared" si="68"/>
        <v>#DIV/0!</v>
      </c>
      <c r="M39" s="54" t="e">
        <f t="shared" si="69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4"/>
        <v>#DIV/0!</v>
      </c>
      <c r="AA39" s="57" t="e">
        <f t="shared" si="75"/>
        <v>#DIV/0!</v>
      </c>
      <c r="AB39" s="38"/>
      <c r="AD39" s="55"/>
      <c r="AE39" s="39"/>
      <c r="AF39" s="55"/>
      <c r="AG39" s="58" t="e">
        <f t="shared" si="77"/>
        <v>#DIV/0!</v>
      </c>
      <c r="AH39" s="57" t="e">
        <f t="shared" si="78"/>
        <v>#DIV/0!</v>
      </c>
      <c r="AI39" s="38"/>
      <c r="AK39" s="55"/>
      <c r="AL39" s="39"/>
      <c r="AM39" s="55"/>
      <c r="AN39" s="57" t="e">
        <f t="shared" si="80"/>
        <v>#DIV/0!</v>
      </c>
      <c r="AO39" s="57" t="e">
        <f t="shared" si="81"/>
        <v>#DIV/0!</v>
      </c>
      <c r="AP39" s="38"/>
      <c r="AR39" s="55"/>
      <c r="AS39" s="39"/>
      <c r="AT39" s="55"/>
      <c r="AU39" s="58" t="e">
        <f t="shared" si="83"/>
        <v>#DIV/0!</v>
      </c>
      <c r="AV39" s="57" t="e">
        <f t="shared" si="84"/>
        <v>#DIV/0!</v>
      </c>
      <c r="AW39" s="38"/>
      <c r="AY39" s="55"/>
      <c r="AZ39" s="39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>
        <v>0</v>
      </c>
      <c r="D40" s="25">
        <v>0</v>
      </c>
      <c r="E40" s="56">
        <v>0</v>
      </c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Chemical Biological Engrg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>
        <v>0</v>
      </c>
      <c r="D46" s="35">
        <v>0</v>
      </c>
      <c r="E46" s="35">
        <v>0</v>
      </c>
      <c r="F46" s="42">
        <f t="shared" ref="F46:F53" si="90">C46-D46-E46</f>
        <v>0</v>
      </c>
      <c r="G46" s="38"/>
      <c r="H46" s="39"/>
      <c r="I46" s="39"/>
      <c r="J46" s="39"/>
      <c r="K46" s="36">
        <f t="shared" ref="K46:K52" si="91">$F46-(G46+I46+J46)</f>
        <v>0</v>
      </c>
      <c r="L46" s="49" t="e">
        <f t="shared" ref="L46:L52" si="92">IF($F46="","",((G46+H46+I46+J46)/$F46))</f>
        <v>#DIV/0!</v>
      </c>
      <c r="M46" s="50" t="e">
        <f t="shared" ref="M46:M52" si="93">IF($F46="","",(J46/$F46))</f>
        <v>#DIV/0!</v>
      </c>
      <c r="N46" s="38"/>
      <c r="O46" s="39"/>
      <c r="P46" s="39"/>
      <c r="Q46" s="39"/>
      <c r="R46" s="36">
        <f t="shared" ref="R46:R51" si="94">$F46-(N46+P46+Q46)</f>
        <v>0</v>
      </c>
      <c r="S46" s="37" t="e">
        <f t="shared" ref="S46:S51" si="95">IF($F46="","",((N46+O46+P46+Q46)/$F46))</f>
        <v>#DIV/0!</v>
      </c>
      <c r="T46" s="44" t="e">
        <f t="shared" ref="T46:T51" si="96">IF($F46="","",(Q46/$F46))</f>
        <v>#DIV/0!</v>
      </c>
      <c r="U46" s="38"/>
      <c r="V46" s="39"/>
      <c r="W46" s="39"/>
      <c r="X46" s="39"/>
      <c r="Y46" s="36">
        <f t="shared" ref="Y46:Y50" si="97">$F46-(U46+W46+X46)</f>
        <v>0</v>
      </c>
      <c r="Z46" s="49" t="e">
        <f t="shared" ref="Z46:Z51" si="98">IF($F46="","",((U46+V46+W46+X46)/$F46))</f>
        <v>#DIV/0!</v>
      </c>
      <c r="AA46" s="51" t="e">
        <f t="shared" ref="AA46:AA51" si="99">IF($F46="","",(X46/$F46))</f>
        <v>#DIV/0!</v>
      </c>
      <c r="AB46" s="38"/>
      <c r="AC46" s="39"/>
      <c r="AD46" s="39"/>
      <c r="AE46" s="39"/>
      <c r="AF46" s="36">
        <f t="shared" ref="AF46:AF49" si="100">$F46-(AB46+AD46+AE46)</f>
        <v>0</v>
      </c>
      <c r="AG46" s="37" t="e">
        <f t="shared" ref="AG46:AG51" si="101">IF($F46="","",((AB46+AC46+AD46+AE46)/$F46))</f>
        <v>#DIV/0!</v>
      </c>
      <c r="AH46" s="44" t="e">
        <f t="shared" ref="AH46:AH51" si="102">IF($F46="","",(AE46/$F46))</f>
        <v>#DIV/0!</v>
      </c>
      <c r="AI46" s="38"/>
      <c r="AJ46" s="39"/>
      <c r="AK46" s="39"/>
      <c r="AL46" s="39"/>
      <c r="AM46" s="36">
        <f t="shared" ref="AM46:AM49" si="103">$F46-(AI46+AK46+AL46)</f>
        <v>0</v>
      </c>
      <c r="AN46" s="49" t="e">
        <f t="shared" ref="AN46:AN51" si="104">IF($F46="","",((AI46+AJ46+AK46+AL46)/$F46))</f>
        <v>#DIV/0!</v>
      </c>
      <c r="AO46" s="51" t="e">
        <f t="shared" ref="AO46:AO51" si="105">IF($F46="","",(AL46/$F46))</f>
        <v>#DIV/0!</v>
      </c>
      <c r="AP46" s="38"/>
      <c r="AQ46" s="39"/>
      <c r="AR46" s="39"/>
      <c r="AS46" s="39"/>
      <c r="AT46" s="36">
        <f t="shared" ref="AT46:AT49" si="106">$F46-(AP46+AR46+AS46)</f>
        <v>0</v>
      </c>
      <c r="AU46" s="37" t="e">
        <f t="shared" ref="AU46:AU51" si="107">IF($F46="","",((AP46+AQ46+AR46+AS46)/$F46))</f>
        <v>#DIV/0!</v>
      </c>
      <c r="AV46" s="44" t="e">
        <f t="shared" ref="AV46:AV51" si="108">IF($F46="","",(AS46/$F46))</f>
        <v>#DIV/0!</v>
      </c>
      <c r="AW46" s="38"/>
      <c r="AX46" s="39"/>
      <c r="AY46" s="39"/>
      <c r="AZ46" s="39"/>
      <c r="BA46" s="36">
        <f t="shared" ref="BA46:BA49" si="109">$F46-(AW46+AY46+AZ46)</f>
        <v>0</v>
      </c>
      <c r="BB46" s="49" t="e">
        <f t="shared" ref="BB46:BB51" si="110">IF($F46="","",((AW46+AX46+AY46+AZ46)/$F46))</f>
        <v>#DIV/0!</v>
      </c>
      <c r="BC46" s="51" t="e">
        <f t="shared" ref="BC46:BC51" si="111">IF($F46="","",(AZ46/$F46))</f>
        <v>#DIV/0!</v>
      </c>
    </row>
    <row r="47" spans="2:55">
      <c r="B47" s="41" t="s">
        <v>20</v>
      </c>
      <c r="C47" s="35">
        <v>0</v>
      </c>
      <c r="D47" s="35">
        <v>0</v>
      </c>
      <c r="E47" s="35">
        <v>0</v>
      </c>
      <c r="F47" s="42">
        <f t="shared" si="90"/>
        <v>0</v>
      </c>
      <c r="G47" s="38"/>
      <c r="H47" s="39"/>
      <c r="I47" s="39"/>
      <c r="J47" s="39"/>
      <c r="K47" s="36">
        <f t="shared" si="91"/>
        <v>0</v>
      </c>
      <c r="L47" s="49" t="e">
        <f t="shared" si="92"/>
        <v>#DIV/0!</v>
      </c>
      <c r="M47" s="50" t="e">
        <f t="shared" si="93"/>
        <v>#DIV/0!</v>
      </c>
      <c r="N47" s="38"/>
      <c r="O47" s="39"/>
      <c r="P47" s="39"/>
      <c r="Q47" s="39"/>
      <c r="R47" s="36">
        <f t="shared" si="94"/>
        <v>0</v>
      </c>
      <c r="S47" s="37" t="e">
        <f t="shared" si="95"/>
        <v>#DIV/0!</v>
      </c>
      <c r="T47" s="44" t="e">
        <f t="shared" si="96"/>
        <v>#DIV/0!</v>
      </c>
      <c r="U47" s="38"/>
      <c r="V47" s="39"/>
      <c r="W47" s="39"/>
      <c r="X47" s="39"/>
      <c r="Y47" s="36">
        <f t="shared" si="97"/>
        <v>0</v>
      </c>
      <c r="Z47" s="49" t="e">
        <f t="shared" si="98"/>
        <v>#DIV/0!</v>
      </c>
      <c r="AA47" s="51" t="e">
        <f t="shared" si="99"/>
        <v>#DIV/0!</v>
      </c>
      <c r="AB47" s="38"/>
      <c r="AC47" s="39"/>
      <c r="AD47" s="39"/>
      <c r="AE47" s="39"/>
      <c r="AF47" s="36">
        <f t="shared" si="100"/>
        <v>0</v>
      </c>
      <c r="AG47" s="37" t="e">
        <f t="shared" si="101"/>
        <v>#DIV/0!</v>
      </c>
      <c r="AH47" s="44" t="e">
        <f t="shared" si="102"/>
        <v>#DIV/0!</v>
      </c>
      <c r="AI47" s="38"/>
      <c r="AJ47" s="39"/>
      <c r="AK47" s="39"/>
      <c r="AL47" s="39"/>
      <c r="AM47" s="36">
        <f t="shared" si="103"/>
        <v>0</v>
      </c>
      <c r="AN47" s="49" t="e">
        <f t="shared" si="104"/>
        <v>#DIV/0!</v>
      </c>
      <c r="AO47" s="51" t="e">
        <f t="shared" si="105"/>
        <v>#DIV/0!</v>
      </c>
      <c r="AP47" s="38"/>
      <c r="AQ47" s="39"/>
      <c r="AR47" s="39"/>
      <c r="AS47" s="39"/>
      <c r="AT47" s="36">
        <f t="shared" si="106"/>
        <v>0</v>
      </c>
      <c r="AU47" s="37" t="e">
        <f t="shared" si="107"/>
        <v>#DIV/0!</v>
      </c>
      <c r="AV47" s="44" t="e">
        <f t="shared" si="108"/>
        <v>#DIV/0!</v>
      </c>
      <c r="AW47" s="38"/>
      <c r="AX47" s="39"/>
      <c r="AY47" s="39"/>
      <c r="AZ47" s="39"/>
      <c r="BA47" s="36">
        <f t="shared" si="109"/>
        <v>0</v>
      </c>
      <c r="BB47" s="49" t="e">
        <f t="shared" si="110"/>
        <v>#DIV/0!</v>
      </c>
      <c r="BC47" s="51" t="e">
        <f t="shared" si="111"/>
        <v>#DIV/0!</v>
      </c>
    </row>
    <row r="48" spans="2:55">
      <c r="B48" s="41" t="s">
        <v>21</v>
      </c>
      <c r="C48" s="35">
        <v>0</v>
      </c>
      <c r="D48" s="35">
        <v>0</v>
      </c>
      <c r="E48" s="35">
        <v>0</v>
      </c>
      <c r="F48" s="42">
        <f t="shared" si="90"/>
        <v>0</v>
      </c>
      <c r="G48" s="43"/>
      <c r="H48" s="36"/>
      <c r="I48" s="36"/>
      <c r="J48" s="36"/>
      <c r="K48" s="36">
        <f t="shared" si="91"/>
        <v>0</v>
      </c>
      <c r="L48" s="47" t="e">
        <f t="shared" si="92"/>
        <v>#DIV/0!</v>
      </c>
      <c r="M48" s="48" t="e">
        <f t="shared" si="93"/>
        <v>#DIV/0!</v>
      </c>
      <c r="N48" s="43"/>
      <c r="O48" s="36"/>
      <c r="P48" s="36"/>
      <c r="Q48" s="36"/>
      <c r="R48" s="36">
        <f t="shared" si="94"/>
        <v>0</v>
      </c>
      <c r="S48" s="37" t="e">
        <f t="shared" si="95"/>
        <v>#DIV/0!</v>
      </c>
      <c r="T48" s="44" t="e">
        <f t="shared" si="96"/>
        <v>#DIV/0!</v>
      </c>
      <c r="U48" s="43"/>
      <c r="V48" s="36"/>
      <c r="W48" s="36"/>
      <c r="X48" s="36"/>
      <c r="Y48" s="36">
        <f t="shared" si="97"/>
        <v>0</v>
      </c>
      <c r="Z48" s="47" t="e">
        <f t="shared" si="98"/>
        <v>#DIV/0!</v>
      </c>
      <c r="AA48" s="48" t="e">
        <f t="shared" si="99"/>
        <v>#DIV/0!</v>
      </c>
      <c r="AB48" s="43"/>
      <c r="AC48" s="36"/>
      <c r="AD48" s="36"/>
      <c r="AE48" s="36"/>
      <c r="AF48" s="36">
        <f t="shared" si="100"/>
        <v>0</v>
      </c>
      <c r="AG48" s="37" t="e">
        <f t="shared" si="101"/>
        <v>#DIV/0!</v>
      </c>
      <c r="AH48" s="44" t="e">
        <f t="shared" si="102"/>
        <v>#DIV/0!</v>
      </c>
      <c r="AI48" s="43"/>
      <c r="AJ48" s="36"/>
      <c r="AK48" s="36"/>
      <c r="AL48" s="36"/>
      <c r="AM48" s="36">
        <f t="shared" si="103"/>
        <v>0</v>
      </c>
      <c r="AN48" s="47" t="e">
        <f t="shared" si="104"/>
        <v>#DIV/0!</v>
      </c>
      <c r="AO48" s="48" t="e">
        <f t="shared" si="105"/>
        <v>#DIV/0!</v>
      </c>
      <c r="AP48" s="43"/>
      <c r="AQ48" s="36"/>
      <c r="AR48" s="36"/>
      <c r="AS48" s="36"/>
      <c r="AT48" s="36">
        <f t="shared" si="106"/>
        <v>0</v>
      </c>
      <c r="AU48" s="37" t="e">
        <f t="shared" si="107"/>
        <v>#DIV/0!</v>
      </c>
      <c r="AV48" s="46" t="e">
        <f t="shared" si="108"/>
        <v>#DIV/0!</v>
      </c>
      <c r="AW48" s="43"/>
      <c r="AX48" s="36"/>
      <c r="AY48" s="36"/>
      <c r="AZ48" s="36"/>
      <c r="BA48" s="36">
        <f t="shared" si="109"/>
        <v>0</v>
      </c>
      <c r="BB48" s="47" t="e">
        <f t="shared" si="110"/>
        <v>#DIV/0!</v>
      </c>
      <c r="BC48" s="48" t="e">
        <f t="shared" si="111"/>
        <v>#DIV/0!</v>
      </c>
    </row>
    <row r="49" spans="2:55">
      <c r="B49" s="41" t="s">
        <v>22</v>
      </c>
      <c r="C49" s="35">
        <v>0</v>
      </c>
      <c r="D49" s="35">
        <v>0</v>
      </c>
      <c r="E49" s="35">
        <v>0</v>
      </c>
      <c r="F49" s="42">
        <f t="shared" si="90"/>
        <v>0</v>
      </c>
      <c r="G49" s="43"/>
      <c r="H49" s="36"/>
      <c r="I49" s="36"/>
      <c r="J49" s="36"/>
      <c r="K49" s="36">
        <f t="shared" si="91"/>
        <v>0</v>
      </c>
      <c r="L49" s="47" t="e">
        <f t="shared" si="92"/>
        <v>#DIV/0!</v>
      </c>
      <c r="M49" s="48" t="e">
        <f t="shared" si="93"/>
        <v>#DIV/0!</v>
      </c>
      <c r="N49" s="43"/>
      <c r="O49" s="36"/>
      <c r="P49" s="36"/>
      <c r="Q49" s="36"/>
      <c r="R49" s="36">
        <f t="shared" si="94"/>
        <v>0</v>
      </c>
      <c r="S49" s="37" t="e">
        <f t="shared" si="95"/>
        <v>#DIV/0!</v>
      </c>
      <c r="T49" s="44" t="e">
        <f t="shared" si="96"/>
        <v>#DIV/0!</v>
      </c>
      <c r="U49" s="43"/>
      <c r="V49" s="36"/>
      <c r="W49" s="36"/>
      <c r="X49" s="36"/>
      <c r="Y49" s="36">
        <f t="shared" si="97"/>
        <v>0</v>
      </c>
      <c r="Z49" s="47" t="e">
        <f t="shared" si="98"/>
        <v>#DIV/0!</v>
      </c>
      <c r="AA49" s="48" t="e">
        <f t="shared" si="99"/>
        <v>#DIV/0!</v>
      </c>
      <c r="AB49" s="43"/>
      <c r="AC49" s="36"/>
      <c r="AD49" s="36"/>
      <c r="AE49" s="36"/>
      <c r="AF49" s="36">
        <f t="shared" si="100"/>
        <v>0</v>
      </c>
      <c r="AG49" s="37" t="e">
        <f t="shared" si="101"/>
        <v>#DIV/0!</v>
      </c>
      <c r="AH49" s="44" t="e">
        <f t="shared" si="102"/>
        <v>#DIV/0!</v>
      </c>
      <c r="AI49" s="43"/>
      <c r="AJ49" s="36"/>
      <c r="AK49" s="36"/>
      <c r="AL49" s="36"/>
      <c r="AM49" s="36">
        <f t="shared" si="103"/>
        <v>0</v>
      </c>
      <c r="AN49" s="47" t="e">
        <f t="shared" si="104"/>
        <v>#DIV/0!</v>
      </c>
      <c r="AO49" s="48" t="e">
        <f t="shared" si="105"/>
        <v>#DIV/0!</v>
      </c>
      <c r="AP49" s="43"/>
      <c r="AQ49" s="36"/>
      <c r="AR49" s="36"/>
      <c r="AS49" s="36"/>
      <c r="AT49" s="36">
        <f t="shared" si="106"/>
        <v>0</v>
      </c>
      <c r="AU49" s="37" t="e">
        <f t="shared" si="107"/>
        <v>#DIV/0!</v>
      </c>
      <c r="AV49" s="46" t="e">
        <f t="shared" si="108"/>
        <v>#DIV/0!</v>
      </c>
      <c r="AW49" s="43"/>
      <c r="AX49" s="36"/>
      <c r="AY49" s="36"/>
      <c r="AZ49" s="36"/>
      <c r="BA49" s="36">
        <f t="shared" si="109"/>
        <v>0</v>
      </c>
      <c r="BB49" s="47" t="e">
        <f t="shared" si="110"/>
        <v>#DIV/0!</v>
      </c>
      <c r="BC49" s="48" t="e">
        <f t="shared" si="111"/>
        <v>#DIV/0!</v>
      </c>
    </row>
    <row r="50" spans="2:55">
      <c r="B50" s="41" t="s">
        <v>23</v>
      </c>
      <c r="C50" s="35">
        <v>0</v>
      </c>
      <c r="D50" s="35">
        <v>0</v>
      </c>
      <c r="E50" s="35">
        <v>0</v>
      </c>
      <c r="F50" s="42">
        <f t="shared" si="90"/>
        <v>0</v>
      </c>
      <c r="G50" s="52"/>
      <c r="H50" s="40"/>
      <c r="I50" s="40"/>
      <c r="J50" s="40"/>
      <c r="K50" s="36">
        <f t="shared" si="91"/>
        <v>0</v>
      </c>
      <c r="L50" s="53" t="e">
        <f t="shared" si="92"/>
        <v>#DIV/0!</v>
      </c>
      <c r="M50" s="54" t="e">
        <f t="shared" si="93"/>
        <v>#DIV/0!</v>
      </c>
      <c r="N50" s="52"/>
      <c r="O50" s="40"/>
      <c r="P50" s="40"/>
      <c r="Q50" s="40"/>
      <c r="R50" s="36">
        <f t="shared" si="94"/>
        <v>0</v>
      </c>
      <c r="S50" s="37" t="e">
        <f t="shared" si="95"/>
        <v>#DIV/0!</v>
      </c>
      <c r="T50" s="44" t="e">
        <f t="shared" si="96"/>
        <v>#DIV/0!</v>
      </c>
      <c r="U50" s="52"/>
      <c r="V50" s="40"/>
      <c r="W50" s="40"/>
      <c r="X50" s="40"/>
      <c r="Y50" s="36">
        <f t="shared" si="97"/>
        <v>0</v>
      </c>
      <c r="Z50" s="53" t="e">
        <f t="shared" si="98"/>
        <v>#DIV/0!</v>
      </c>
      <c r="AA50" s="54" t="e">
        <f t="shared" si="99"/>
        <v>#DIV/0!</v>
      </c>
      <c r="AB50" s="52"/>
      <c r="AC50" s="40"/>
      <c r="AD50" s="40"/>
      <c r="AE50" s="40"/>
      <c r="AF50" s="36"/>
      <c r="AG50" s="37" t="e">
        <f t="shared" si="101"/>
        <v>#DIV/0!</v>
      </c>
      <c r="AH50" s="44" t="e">
        <f t="shared" si="102"/>
        <v>#DIV/0!</v>
      </c>
      <c r="AI50" s="52"/>
      <c r="AJ50" s="40"/>
      <c r="AK50" s="40"/>
      <c r="AL50" s="40"/>
      <c r="AM50" s="40"/>
      <c r="AN50" s="53" t="e">
        <f t="shared" si="104"/>
        <v>#DIV/0!</v>
      </c>
      <c r="AO50" s="54" t="e">
        <f t="shared" si="105"/>
        <v>#DIV/0!</v>
      </c>
      <c r="AP50" s="52"/>
      <c r="AQ50" s="40"/>
      <c r="AR50" s="40"/>
      <c r="AS50" s="40"/>
      <c r="AT50" s="36"/>
      <c r="AU50" s="37" t="e">
        <f t="shared" si="107"/>
        <v>#DIV/0!</v>
      </c>
      <c r="AV50" s="46" t="e">
        <f t="shared" si="108"/>
        <v>#DIV/0!</v>
      </c>
      <c r="AW50" s="52"/>
      <c r="AX50" s="40"/>
      <c r="AY50" s="40"/>
      <c r="AZ50" s="40"/>
      <c r="BA50" s="40"/>
      <c r="BB50" s="53" t="e">
        <f t="shared" si="110"/>
        <v>#DIV/0!</v>
      </c>
      <c r="BC50" s="54" t="e">
        <f t="shared" si="111"/>
        <v>#DIV/0!</v>
      </c>
    </row>
    <row r="51" spans="2:55">
      <c r="B51" s="55" t="s">
        <v>24</v>
      </c>
      <c r="C51" s="56">
        <v>0</v>
      </c>
      <c r="D51" s="56">
        <v>0</v>
      </c>
      <c r="E51" s="56">
        <v>0</v>
      </c>
      <c r="F51" s="60">
        <f t="shared" si="90"/>
        <v>0</v>
      </c>
      <c r="G51" s="38"/>
      <c r="I51" s="55"/>
      <c r="J51" s="39"/>
      <c r="K51" s="39">
        <f t="shared" si="91"/>
        <v>0</v>
      </c>
      <c r="L51" s="49" t="e">
        <f t="shared" si="92"/>
        <v>#DIV/0!</v>
      </c>
      <c r="M51" s="50" t="e">
        <f t="shared" si="93"/>
        <v>#DIV/0!</v>
      </c>
      <c r="N51" s="38"/>
      <c r="P51" s="55"/>
      <c r="Q51" s="39"/>
      <c r="R51" s="36">
        <f t="shared" si="94"/>
        <v>0</v>
      </c>
      <c r="S51" s="61" t="e">
        <f t="shared" si="95"/>
        <v>#DIV/0!</v>
      </c>
      <c r="T51" s="50" t="e">
        <f t="shared" si="96"/>
        <v>#DIV/0!</v>
      </c>
      <c r="U51" s="38"/>
      <c r="W51" s="55"/>
      <c r="X51" s="39"/>
      <c r="Z51" s="49" t="e">
        <f t="shared" si="98"/>
        <v>#DIV/0!</v>
      </c>
      <c r="AA51" s="62" t="e">
        <f t="shared" si="99"/>
        <v>#DIV/0!</v>
      </c>
      <c r="AB51" s="38"/>
      <c r="AD51" s="55"/>
      <c r="AE51" s="39"/>
      <c r="AG51" s="61" t="e">
        <f t="shared" si="101"/>
        <v>#DIV/0!</v>
      </c>
      <c r="AH51" s="50" t="e">
        <f t="shared" si="102"/>
        <v>#DIV/0!</v>
      </c>
      <c r="AI51" s="38"/>
      <c r="AK51" s="55"/>
      <c r="AL51" s="39"/>
      <c r="AN51" s="49" t="e">
        <f t="shared" si="104"/>
        <v>#DIV/0!</v>
      </c>
      <c r="AO51" s="62" t="e">
        <f t="shared" si="105"/>
        <v>#DIV/0!</v>
      </c>
      <c r="AP51" s="38"/>
      <c r="AR51" s="55"/>
      <c r="AS51" s="39"/>
      <c r="AU51" s="61" t="e">
        <f t="shared" si="107"/>
        <v>#DIV/0!</v>
      </c>
      <c r="AV51" s="62" t="e">
        <f t="shared" si="108"/>
        <v>#DIV/0!</v>
      </c>
      <c r="AW51" s="38"/>
      <c r="AY51" s="55"/>
      <c r="AZ51" s="39"/>
      <c r="BB51" s="49" t="e">
        <f t="shared" si="110"/>
        <v>#DIV/0!</v>
      </c>
      <c r="BC51" s="62" t="e">
        <f t="shared" si="111"/>
        <v>#DIV/0!</v>
      </c>
    </row>
    <row r="52" spans="2:55">
      <c r="B52" s="55" t="s">
        <v>25</v>
      </c>
      <c r="C52" s="56">
        <v>0</v>
      </c>
      <c r="D52" s="56">
        <v>0</v>
      </c>
      <c r="E52" s="56">
        <v>0</v>
      </c>
      <c r="F52" s="60">
        <f t="shared" si="90"/>
        <v>0</v>
      </c>
      <c r="G52" s="38"/>
      <c r="I52" s="55"/>
      <c r="J52" s="39"/>
      <c r="K52" s="39">
        <f t="shared" si="91"/>
        <v>0</v>
      </c>
      <c r="L52" s="49" t="e">
        <f t="shared" si="92"/>
        <v>#DIV/0!</v>
      </c>
      <c r="M52" s="50" t="e">
        <f t="shared" si="93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>
        <v>0</v>
      </c>
      <c r="D53" s="25">
        <v>0</v>
      </c>
      <c r="E53" s="56">
        <v>0</v>
      </c>
      <c r="F53" s="60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Chemical Biological Engrg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>
        <v>0</v>
      </c>
      <c r="D59" s="35">
        <v>0</v>
      </c>
      <c r="E59" s="35">
        <v>0</v>
      </c>
      <c r="F59" s="42">
        <f t="shared" ref="F59:F66" si="112">C59-D59-E59</f>
        <v>0</v>
      </c>
      <c r="G59" s="38"/>
      <c r="H59" s="39"/>
      <c r="I59" s="39"/>
      <c r="J59" s="39"/>
      <c r="K59" s="36">
        <f t="shared" ref="K59:K64" si="113">$F59-(G59+I59+J59)</f>
        <v>0</v>
      </c>
      <c r="L59" s="49" t="e">
        <f t="shared" ref="L59:L65" si="114">IF($F59="","",((G59+H59+I59+J59)/$F59))</f>
        <v>#DIV/0!</v>
      </c>
      <c r="M59" s="50" t="e">
        <f t="shared" ref="M59:M65" si="115">IF($F59="","",(J59/$F59))</f>
        <v>#DIV/0!</v>
      </c>
      <c r="N59" s="38"/>
      <c r="O59" s="39"/>
      <c r="P59" s="39"/>
      <c r="Q59" s="39"/>
      <c r="R59" s="36">
        <f t="shared" ref="R59:R64" si="116">$F59-(N59+P59+Q59)</f>
        <v>0</v>
      </c>
      <c r="S59" s="37" t="e">
        <f t="shared" ref="S59:S64" si="117">IF($F59="","",((N59+O59+P59+Q59)/$F59))</f>
        <v>#DIV/0!</v>
      </c>
      <c r="T59" s="44" t="e">
        <f t="shared" ref="T59:T64" si="118">IF($F59="","",(Q59/$F59))</f>
        <v>#DIV/0!</v>
      </c>
      <c r="U59" s="38"/>
      <c r="V59" s="39"/>
      <c r="W59" s="39"/>
      <c r="X59" s="39"/>
      <c r="Y59" s="36">
        <f t="shared" ref="Y59:Y63" si="119">$F59-(U59+W59+X59)</f>
        <v>0</v>
      </c>
      <c r="Z59" s="49" t="e">
        <f t="shared" ref="Z59:Z64" si="120">IF($F59="","",((U59+V59+W59+X59)/$F59))</f>
        <v>#DIV/0!</v>
      </c>
      <c r="AA59" s="51" t="e">
        <f t="shared" ref="AA59:AA64" si="121">IF($F59="","",(X59/$F59))</f>
        <v>#DIV/0!</v>
      </c>
      <c r="AB59" s="38"/>
      <c r="AC59" s="39"/>
      <c r="AD59" s="39"/>
      <c r="AE59" s="39"/>
      <c r="AF59" s="36">
        <f t="shared" ref="AF59:AF62" si="122">$F59-(AB59+AD59+AE59)</f>
        <v>0</v>
      </c>
      <c r="AG59" s="37" t="e">
        <f t="shared" ref="AG59:AG64" si="123">IF($F59="","",((AB59+AC59+AD59+AE59)/$F59))</f>
        <v>#DIV/0!</v>
      </c>
      <c r="AH59" s="44" t="e">
        <f t="shared" ref="AH59:AH64" si="124">IF($F59="","",(AE59/$F59))</f>
        <v>#DIV/0!</v>
      </c>
      <c r="AI59" s="38"/>
      <c r="AJ59" s="39"/>
      <c r="AK59" s="39"/>
      <c r="AL59" s="39"/>
      <c r="AM59" s="36">
        <f t="shared" ref="AM59:AM62" si="125">$F59-(AI59+AK59+AL59)</f>
        <v>0</v>
      </c>
      <c r="AN59" s="49" t="e">
        <f t="shared" ref="AN59:AN64" si="126">IF($F59="","",((AI59+AJ59+AK59+AL59)/$F59))</f>
        <v>#DIV/0!</v>
      </c>
      <c r="AO59" s="51" t="e">
        <f t="shared" ref="AO59:AO64" si="127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8">IF($F59="","",((AP59+AQ59+AR59+AS59)/$F59))</f>
        <v>#DIV/0!</v>
      </c>
      <c r="AV59" s="44" t="e">
        <f t="shared" ref="AV59:AV64" si="129">IF($F59="","",(AS59/$F59))</f>
        <v>#DIV/0!</v>
      </c>
      <c r="AW59" s="38"/>
      <c r="AX59" s="39"/>
      <c r="AY59" s="39"/>
      <c r="AZ59" s="39"/>
      <c r="BA59" s="36">
        <f t="shared" ref="BA59:BA62" si="130">$F59-(AW59+AY59+AZ59)</f>
        <v>0</v>
      </c>
      <c r="BB59" s="49" t="e">
        <f t="shared" ref="BB59:BB64" si="131">IF($F59="","",((AW59+AX59+AY59+AZ59)/$F59))</f>
        <v>#DIV/0!</v>
      </c>
      <c r="BC59" s="51" t="e">
        <f t="shared" ref="BC59:BC64" si="132">IF($F59="","",(AZ59/$F59))</f>
        <v>#DIV/0!</v>
      </c>
    </row>
    <row r="60" spans="2:55">
      <c r="B60" s="41" t="s">
        <v>20</v>
      </c>
      <c r="C60" s="35">
        <v>0</v>
      </c>
      <c r="D60" s="35">
        <v>0</v>
      </c>
      <c r="E60" s="35">
        <v>0</v>
      </c>
      <c r="F60" s="42">
        <f t="shared" si="112"/>
        <v>0</v>
      </c>
      <c r="G60" s="38"/>
      <c r="H60" s="39"/>
      <c r="I60" s="39"/>
      <c r="J60" s="39"/>
      <c r="K60" s="36">
        <f t="shared" si="113"/>
        <v>0</v>
      </c>
      <c r="L60" s="49" t="e">
        <f t="shared" si="114"/>
        <v>#DIV/0!</v>
      </c>
      <c r="M60" s="50" t="e">
        <f t="shared" si="115"/>
        <v>#DIV/0!</v>
      </c>
      <c r="N60" s="38"/>
      <c r="O60" s="39"/>
      <c r="P60" s="39"/>
      <c r="Q60" s="39"/>
      <c r="R60" s="36">
        <f t="shared" si="116"/>
        <v>0</v>
      </c>
      <c r="S60" s="37" t="e">
        <f t="shared" si="117"/>
        <v>#DIV/0!</v>
      </c>
      <c r="T60" s="44" t="e">
        <f t="shared" si="118"/>
        <v>#DIV/0!</v>
      </c>
      <c r="U60" s="38"/>
      <c r="V60" s="39"/>
      <c r="W60" s="39"/>
      <c r="X60" s="39"/>
      <c r="Y60" s="36">
        <f t="shared" si="119"/>
        <v>0</v>
      </c>
      <c r="Z60" s="49" t="e">
        <f t="shared" si="120"/>
        <v>#DIV/0!</v>
      </c>
      <c r="AA60" s="51" t="e">
        <f t="shared" si="121"/>
        <v>#DIV/0!</v>
      </c>
      <c r="AB60" s="38"/>
      <c r="AC60" s="39"/>
      <c r="AD60" s="39"/>
      <c r="AE60" s="39"/>
      <c r="AF60" s="36">
        <f t="shared" si="122"/>
        <v>0</v>
      </c>
      <c r="AG60" s="37" t="e">
        <f t="shared" si="123"/>
        <v>#DIV/0!</v>
      </c>
      <c r="AH60" s="44" t="e">
        <f t="shared" si="124"/>
        <v>#DIV/0!</v>
      </c>
      <c r="AI60" s="38"/>
      <c r="AJ60" s="39"/>
      <c r="AK60" s="39"/>
      <c r="AL60" s="39"/>
      <c r="AM60" s="36">
        <f t="shared" si="125"/>
        <v>0</v>
      </c>
      <c r="AN60" s="49" t="e">
        <f t="shared" si="126"/>
        <v>#DIV/0!</v>
      </c>
      <c r="AO60" s="51" t="e">
        <f t="shared" si="127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8"/>
        <v>#DIV/0!</v>
      </c>
      <c r="AV60" s="44" t="e">
        <f t="shared" si="129"/>
        <v>#DIV/0!</v>
      </c>
      <c r="AW60" s="38"/>
      <c r="AX60" s="39"/>
      <c r="AY60" s="39"/>
      <c r="AZ60" s="39"/>
      <c r="BA60" s="36">
        <f t="shared" si="130"/>
        <v>0</v>
      </c>
      <c r="BB60" s="49" t="e">
        <f t="shared" si="131"/>
        <v>#DIV/0!</v>
      </c>
      <c r="BC60" s="51" t="e">
        <f t="shared" si="132"/>
        <v>#DIV/0!</v>
      </c>
    </row>
    <row r="61" spans="2:55">
      <c r="B61" s="41" t="s">
        <v>21</v>
      </c>
      <c r="C61" s="35">
        <v>0</v>
      </c>
      <c r="D61" s="35">
        <v>0</v>
      </c>
      <c r="E61" s="35">
        <v>0</v>
      </c>
      <c r="F61" s="42">
        <f t="shared" si="112"/>
        <v>0</v>
      </c>
      <c r="G61" s="43"/>
      <c r="H61" s="36"/>
      <c r="I61" s="36"/>
      <c r="J61" s="36"/>
      <c r="K61" s="36">
        <f t="shared" si="113"/>
        <v>0</v>
      </c>
      <c r="L61" s="47" t="e">
        <f t="shared" si="114"/>
        <v>#DIV/0!</v>
      </c>
      <c r="M61" s="48" t="e">
        <f t="shared" si="115"/>
        <v>#DIV/0!</v>
      </c>
      <c r="N61" s="43"/>
      <c r="O61" s="36"/>
      <c r="P61" s="36"/>
      <c r="Q61" s="36"/>
      <c r="R61" s="36">
        <f t="shared" si="116"/>
        <v>0</v>
      </c>
      <c r="S61" s="37" t="e">
        <f t="shared" si="117"/>
        <v>#DIV/0!</v>
      </c>
      <c r="T61" s="44" t="e">
        <f t="shared" si="118"/>
        <v>#DIV/0!</v>
      </c>
      <c r="U61" s="43"/>
      <c r="V61" s="36"/>
      <c r="W61" s="36"/>
      <c r="X61" s="36"/>
      <c r="Y61" s="36">
        <f t="shared" si="119"/>
        <v>0</v>
      </c>
      <c r="Z61" s="47" t="e">
        <f t="shared" si="120"/>
        <v>#DIV/0!</v>
      </c>
      <c r="AA61" s="48" t="e">
        <f t="shared" si="121"/>
        <v>#DIV/0!</v>
      </c>
      <c r="AB61" s="43"/>
      <c r="AC61" s="36"/>
      <c r="AD61" s="36"/>
      <c r="AE61" s="36"/>
      <c r="AF61" s="36">
        <f t="shared" si="122"/>
        <v>0</v>
      </c>
      <c r="AG61" s="37" t="e">
        <f t="shared" si="123"/>
        <v>#DIV/0!</v>
      </c>
      <c r="AH61" s="44" t="e">
        <f t="shared" si="124"/>
        <v>#DIV/0!</v>
      </c>
      <c r="AI61" s="43"/>
      <c r="AJ61" s="36"/>
      <c r="AK61" s="36"/>
      <c r="AL61" s="36"/>
      <c r="AM61" s="36">
        <f t="shared" si="125"/>
        <v>0</v>
      </c>
      <c r="AN61" s="47" t="e">
        <f t="shared" si="126"/>
        <v>#DIV/0!</v>
      </c>
      <c r="AO61" s="48" t="e">
        <f t="shared" si="127"/>
        <v>#DIV/0!</v>
      </c>
      <c r="AP61" s="43"/>
      <c r="AQ61" s="36"/>
      <c r="AR61" s="36"/>
      <c r="AS61" s="36"/>
      <c r="AT61" s="36">
        <f t="shared" ref="AT61:AT62" si="133">$F61-(AP61+AR61+AS61)</f>
        <v>0</v>
      </c>
      <c r="AU61" s="37" t="e">
        <f t="shared" si="128"/>
        <v>#DIV/0!</v>
      </c>
      <c r="AV61" s="46" t="e">
        <f t="shared" si="129"/>
        <v>#DIV/0!</v>
      </c>
      <c r="AW61" s="43"/>
      <c r="AX61" s="36"/>
      <c r="AY61" s="36"/>
      <c r="AZ61" s="36"/>
      <c r="BA61" s="36">
        <f t="shared" si="130"/>
        <v>0</v>
      </c>
      <c r="BB61" s="47" t="e">
        <f t="shared" si="131"/>
        <v>#DIV/0!</v>
      </c>
      <c r="BC61" s="48" t="e">
        <f t="shared" si="132"/>
        <v>#DIV/0!</v>
      </c>
    </row>
    <row r="62" spans="2:55">
      <c r="B62" s="41" t="s">
        <v>22</v>
      </c>
      <c r="C62" s="35">
        <v>0</v>
      </c>
      <c r="D62" s="35">
        <v>0</v>
      </c>
      <c r="E62" s="35">
        <v>0</v>
      </c>
      <c r="F62" s="42">
        <f t="shared" si="112"/>
        <v>0</v>
      </c>
      <c r="G62" s="43"/>
      <c r="H62" s="36"/>
      <c r="I62" s="36"/>
      <c r="J62" s="36"/>
      <c r="K62" s="36">
        <f t="shared" si="113"/>
        <v>0</v>
      </c>
      <c r="L62" s="47" t="e">
        <f t="shared" si="114"/>
        <v>#DIV/0!</v>
      </c>
      <c r="M62" s="48" t="e">
        <f t="shared" si="115"/>
        <v>#DIV/0!</v>
      </c>
      <c r="N62" s="43"/>
      <c r="O62" s="36"/>
      <c r="P62" s="36"/>
      <c r="Q62" s="36"/>
      <c r="R62" s="36">
        <f t="shared" si="116"/>
        <v>0</v>
      </c>
      <c r="S62" s="37" t="e">
        <f t="shared" si="117"/>
        <v>#DIV/0!</v>
      </c>
      <c r="T62" s="44" t="e">
        <f t="shared" si="118"/>
        <v>#DIV/0!</v>
      </c>
      <c r="U62" s="43"/>
      <c r="V62" s="36"/>
      <c r="W62" s="36"/>
      <c r="X62" s="36"/>
      <c r="Y62" s="36">
        <f t="shared" si="119"/>
        <v>0</v>
      </c>
      <c r="Z62" s="47" t="e">
        <f t="shared" si="120"/>
        <v>#DIV/0!</v>
      </c>
      <c r="AA62" s="48" t="e">
        <f t="shared" si="121"/>
        <v>#DIV/0!</v>
      </c>
      <c r="AB62" s="43"/>
      <c r="AC62" s="36"/>
      <c r="AD62" s="36"/>
      <c r="AE62" s="36"/>
      <c r="AF62" s="36">
        <f t="shared" si="122"/>
        <v>0</v>
      </c>
      <c r="AG62" s="37" t="e">
        <f t="shared" si="123"/>
        <v>#DIV/0!</v>
      </c>
      <c r="AH62" s="44" t="e">
        <f t="shared" si="124"/>
        <v>#DIV/0!</v>
      </c>
      <c r="AI62" s="43"/>
      <c r="AJ62" s="36"/>
      <c r="AK62" s="36"/>
      <c r="AL62" s="36"/>
      <c r="AM62" s="36">
        <f t="shared" si="125"/>
        <v>0</v>
      </c>
      <c r="AN62" s="47" t="e">
        <f t="shared" si="126"/>
        <v>#DIV/0!</v>
      </c>
      <c r="AO62" s="48" t="e">
        <f t="shared" si="127"/>
        <v>#DIV/0!</v>
      </c>
      <c r="AP62" s="43"/>
      <c r="AQ62" s="36"/>
      <c r="AR62" s="36"/>
      <c r="AS62" s="36"/>
      <c r="AT62" s="36">
        <f t="shared" si="133"/>
        <v>0</v>
      </c>
      <c r="AU62" s="37" t="e">
        <f t="shared" si="128"/>
        <v>#DIV/0!</v>
      </c>
      <c r="AV62" s="46" t="e">
        <f t="shared" si="129"/>
        <v>#DIV/0!</v>
      </c>
      <c r="AW62" s="43"/>
      <c r="AX62" s="36"/>
      <c r="AY62" s="36"/>
      <c r="AZ62" s="36"/>
      <c r="BA62" s="36">
        <f t="shared" si="130"/>
        <v>0</v>
      </c>
      <c r="BB62" s="47" t="e">
        <f t="shared" si="131"/>
        <v>#DIV/0!</v>
      </c>
      <c r="BC62" s="48" t="e">
        <f t="shared" si="132"/>
        <v>#DIV/0!</v>
      </c>
    </row>
    <row r="63" spans="2:55">
      <c r="B63" s="41" t="s">
        <v>23</v>
      </c>
      <c r="C63" s="35">
        <v>0</v>
      </c>
      <c r="D63" s="35">
        <v>0</v>
      </c>
      <c r="E63" s="35">
        <v>0</v>
      </c>
      <c r="F63" s="42">
        <f t="shared" si="112"/>
        <v>0</v>
      </c>
      <c r="G63" s="52"/>
      <c r="H63" s="40"/>
      <c r="I63" s="40"/>
      <c r="J63" s="40"/>
      <c r="K63" s="36">
        <f t="shared" si="113"/>
        <v>0</v>
      </c>
      <c r="L63" s="53" t="e">
        <f t="shared" si="114"/>
        <v>#DIV/0!</v>
      </c>
      <c r="M63" s="54" t="e">
        <f t="shared" si="115"/>
        <v>#DIV/0!</v>
      </c>
      <c r="N63" s="52"/>
      <c r="O63" s="40"/>
      <c r="P63" s="40"/>
      <c r="Q63" s="40"/>
      <c r="R63" s="36">
        <f t="shared" si="116"/>
        <v>0</v>
      </c>
      <c r="S63" s="37" t="e">
        <f t="shared" si="117"/>
        <v>#DIV/0!</v>
      </c>
      <c r="T63" s="44" t="e">
        <f t="shared" si="118"/>
        <v>#DIV/0!</v>
      </c>
      <c r="U63" s="52"/>
      <c r="V63" s="40"/>
      <c r="W63" s="40"/>
      <c r="X63" s="40"/>
      <c r="Y63" s="36">
        <f t="shared" si="119"/>
        <v>0</v>
      </c>
      <c r="Z63" s="53" t="e">
        <f t="shared" si="120"/>
        <v>#DIV/0!</v>
      </c>
      <c r="AA63" s="54" t="e">
        <f t="shared" si="121"/>
        <v>#DIV/0!</v>
      </c>
      <c r="AB63" s="52"/>
      <c r="AC63" s="40"/>
      <c r="AD63" s="40"/>
      <c r="AE63" s="40"/>
      <c r="AF63" s="36"/>
      <c r="AG63" s="37" t="e">
        <f t="shared" si="123"/>
        <v>#DIV/0!</v>
      </c>
      <c r="AH63" s="44" t="e">
        <f t="shared" si="124"/>
        <v>#DIV/0!</v>
      </c>
      <c r="AI63" s="52"/>
      <c r="AJ63" s="40"/>
      <c r="AK63" s="40"/>
      <c r="AL63" s="40"/>
      <c r="AM63" s="40"/>
      <c r="AN63" s="53" t="e">
        <f t="shared" si="126"/>
        <v>#DIV/0!</v>
      </c>
      <c r="AO63" s="54" t="e">
        <f t="shared" si="127"/>
        <v>#DIV/0!</v>
      </c>
      <c r="AP63" s="52"/>
      <c r="AQ63" s="40"/>
      <c r="AR63" s="40"/>
      <c r="AS63" s="40"/>
      <c r="AT63" s="36"/>
      <c r="AU63" s="37" t="e">
        <f t="shared" si="128"/>
        <v>#DIV/0!</v>
      </c>
      <c r="AV63" s="46" t="e">
        <f t="shared" si="129"/>
        <v>#DIV/0!</v>
      </c>
      <c r="AW63" s="52"/>
      <c r="AX63" s="40"/>
      <c r="AY63" s="40"/>
      <c r="AZ63" s="40"/>
      <c r="BA63" s="40"/>
      <c r="BB63" s="53" t="e">
        <f t="shared" si="131"/>
        <v>#DIV/0!</v>
      </c>
      <c r="BC63" s="54" t="e">
        <f t="shared" si="132"/>
        <v>#DIV/0!</v>
      </c>
    </row>
    <row r="64" spans="2:55">
      <c r="B64" s="55" t="s">
        <v>24</v>
      </c>
      <c r="C64" s="56">
        <v>0</v>
      </c>
      <c r="D64" s="56">
        <v>0</v>
      </c>
      <c r="E64" s="56">
        <v>0</v>
      </c>
      <c r="F64" s="60">
        <f t="shared" si="112"/>
        <v>0</v>
      </c>
      <c r="G64" s="38"/>
      <c r="I64" s="55"/>
      <c r="J64" s="39"/>
      <c r="K64" s="39">
        <f t="shared" si="113"/>
        <v>0</v>
      </c>
      <c r="L64" s="49" t="e">
        <f t="shared" si="114"/>
        <v>#DIV/0!</v>
      </c>
      <c r="M64" s="50" t="e">
        <f t="shared" si="115"/>
        <v>#DIV/0!</v>
      </c>
      <c r="N64" s="38"/>
      <c r="P64" s="55"/>
      <c r="Q64" s="39"/>
      <c r="R64" s="36">
        <f t="shared" si="116"/>
        <v>0</v>
      </c>
      <c r="S64" s="61" t="e">
        <f t="shared" si="117"/>
        <v>#DIV/0!</v>
      </c>
      <c r="T64" s="50" t="e">
        <f t="shared" si="118"/>
        <v>#DIV/0!</v>
      </c>
      <c r="U64" s="38"/>
      <c r="W64" s="55"/>
      <c r="X64" s="39"/>
      <c r="Z64" s="49" t="e">
        <f t="shared" si="120"/>
        <v>#DIV/0!</v>
      </c>
      <c r="AA64" s="62" t="e">
        <f t="shared" si="121"/>
        <v>#DIV/0!</v>
      </c>
      <c r="AB64" s="38"/>
      <c r="AD64" s="55"/>
      <c r="AE64" s="39"/>
      <c r="AG64" s="61" t="e">
        <f t="shared" si="123"/>
        <v>#DIV/0!</v>
      </c>
      <c r="AH64" s="50" t="e">
        <f t="shared" si="124"/>
        <v>#DIV/0!</v>
      </c>
      <c r="AI64" s="38"/>
      <c r="AK64" s="55"/>
      <c r="AL64" s="39"/>
      <c r="AN64" s="49" t="e">
        <f t="shared" si="126"/>
        <v>#DIV/0!</v>
      </c>
      <c r="AO64" s="62" t="e">
        <f t="shared" si="127"/>
        <v>#DIV/0!</v>
      </c>
      <c r="AP64" s="38"/>
      <c r="AR64" s="55"/>
      <c r="AS64" s="39"/>
      <c r="AU64" s="61" t="e">
        <f t="shared" si="128"/>
        <v>#DIV/0!</v>
      </c>
      <c r="AV64" s="62" t="e">
        <f t="shared" si="129"/>
        <v>#DIV/0!</v>
      </c>
      <c r="AW64" s="38"/>
      <c r="AY64" s="55"/>
      <c r="AZ64" s="39"/>
      <c r="BB64" s="49" t="e">
        <f t="shared" si="131"/>
        <v>#DIV/0!</v>
      </c>
      <c r="BC64" s="62" t="e">
        <f t="shared" si="132"/>
        <v>#DIV/0!</v>
      </c>
    </row>
    <row r="65" spans="2:52">
      <c r="B65" s="55" t="s">
        <v>25</v>
      </c>
      <c r="C65" s="56">
        <v>0</v>
      </c>
      <c r="D65" s="56">
        <v>0</v>
      </c>
      <c r="E65" s="56">
        <v>0</v>
      </c>
      <c r="F65" s="60">
        <f t="shared" si="112"/>
        <v>0</v>
      </c>
      <c r="G65" s="38"/>
      <c r="I65" s="55"/>
      <c r="J65" s="39"/>
      <c r="K65" s="39">
        <f>$F65-(G65+I65+J65)</f>
        <v>0</v>
      </c>
      <c r="L65" s="49" t="e">
        <f t="shared" si="114"/>
        <v>#DIV/0!</v>
      </c>
      <c r="M65" s="50" t="e">
        <f t="shared" si="115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>
        <v>0</v>
      </c>
      <c r="D66" s="25">
        <v>0</v>
      </c>
      <c r="E66" s="56">
        <v>0</v>
      </c>
      <c r="F66" s="60">
        <f t="shared" si="112"/>
        <v>0</v>
      </c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9533-BE96-45F4-B7DD-EED52EE23D00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44</v>
      </c>
    </row>
    <row r="2" spans="1:55">
      <c r="B2" s="25" t="str">
        <f>"Freshmen Retention - "&amp;$A$1</f>
        <v>Freshmen Retention - Chemical Sciences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4</v>
      </c>
      <c r="D5" s="55"/>
      <c r="E5" s="55"/>
      <c r="F5" s="55">
        <f t="shared" ref="F5:F13" si="0">C5-D5-E5</f>
        <v>4</v>
      </c>
      <c r="G5" s="73">
        <v>3</v>
      </c>
      <c r="H5" s="55"/>
      <c r="I5" s="78">
        <v>0</v>
      </c>
      <c r="J5" s="77">
        <v>0</v>
      </c>
      <c r="K5" s="55">
        <f t="shared" ref="K5:K12" si="1">F5-(G5+I5+J5)</f>
        <v>1</v>
      </c>
      <c r="L5" s="57">
        <f t="shared" ref="L5:L12" si="2">IF($F5="","",((G5+H5+I5+J5)/$F5))</f>
        <v>0.75</v>
      </c>
      <c r="M5" s="57">
        <f t="shared" ref="M5:M12" si="3">IF($F5="","",(J5/$F5))</f>
        <v>0</v>
      </c>
      <c r="N5" s="73">
        <v>3</v>
      </c>
      <c r="O5" s="55"/>
      <c r="P5" s="78">
        <v>0</v>
      </c>
      <c r="Q5" s="77">
        <v>0</v>
      </c>
      <c r="R5" s="55">
        <f t="shared" ref="R5:R11" si="4">F5-Q5-P5-N5</f>
        <v>1</v>
      </c>
      <c r="S5" s="58">
        <f t="shared" ref="S5:S7" si="5">IF($F5="","",((N5+O5+P5+Q5)/$F5))</f>
        <v>0.75</v>
      </c>
      <c r="T5" s="57">
        <f t="shared" ref="T5:T11" si="6">IF($F5="","",(Q5/$F5))</f>
        <v>0</v>
      </c>
      <c r="U5" s="73">
        <v>3</v>
      </c>
      <c r="V5" s="55"/>
      <c r="W5" s="78">
        <v>0</v>
      </c>
      <c r="X5" s="78">
        <v>0</v>
      </c>
      <c r="Y5" s="55">
        <f t="shared" ref="Y5:Y10" si="7">F5-(U5+W5+X5)</f>
        <v>1</v>
      </c>
      <c r="Z5" s="57">
        <f t="shared" ref="Z5:Z10" si="8">IF($F5="","",((U5+V5+W5+X5)/$F5))</f>
        <v>0.75</v>
      </c>
      <c r="AA5" s="57">
        <f t="shared" ref="AA5:AA10" si="9">IF($F5="","",(X5/$F5))</f>
        <v>0</v>
      </c>
      <c r="AB5" s="73">
        <v>2</v>
      </c>
      <c r="AC5" s="55"/>
      <c r="AD5" s="78">
        <v>0</v>
      </c>
      <c r="AE5" s="73">
        <v>1</v>
      </c>
      <c r="AF5" s="55">
        <f t="shared" ref="AF5:AF9" si="10">F5-(AB5+AD5+AE5)</f>
        <v>1</v>
      </c>
      <c r="AG5" s="58">
        <f t="shared" ref="AG5:AG9" si="11">IF($F5="","",((AB5+AC5+AD5+AE5)/$F5))</f>
        <v>0.75</v>
      </c>
      <c r="AH5" s="57">
        <f t="shared" ref="AH5:AH9" si="12">IF($F5="","",(AE5/$F5))</f>
        <v>0.25</v>
      </c>
      <c r="AI5" s="78">
        <v>0</v>
      </c>
      <c r="AJ5" s="55"/>
      <c r="AK5" s="78">
        <v>0</v>
      </c>
      <c r="AL5" s="73">
        <v>3</v>
      </c>
      <c r="AM5" s="55">
        <f t="shared" ref="AM5:AM7" si="13">F5-AL5-AK5-AI5</f>
        <v>1</v>
      </c>
      <c r="AN5" s="57">
        <f t="shared" ref="AN5:AN7" si="14">IF($F5="","",((AI5+AJ5+AK5+AL5)/$F5))</f>
        <v>0.75</v>
      </c>
      <c r="AO5" s="57">
        <f t="shared" ref="AO5:AO7" si="15">IF($F5="","",(AL5/$F5))</f>
        <v>0.75</v>
      </c>
      <c r="AP5" s="79">
        <v>0</v>
      </c>
      <c r="AQ5" s="55"/>
      <c r="AR5" s="77">
        <v>0</v>
      </c>
      <c r="AS5" s="73">
        <v>3</v>
      </c>
      <c r="AT5" s="55">
        <f t="shared" ref="AT5" si="16">F5-AP5-AR5-AS5</f>
        <v>1</v>
      </c>
      <c r="AU5" s="58">
        <f t="shared" ref="AU5" si="17">IF($F5="","",((AP5+AQ5+AR5+AS5)/$F5))</f>
        <v>0.75</v>
      </c>
      <c r="AV5" s="57">
        <f t="shared" ref="AV5" si="18">IF($F5="","",(AS5/$F5))</f>
        <v>0.75</v>
      </c>
      <c r="AW5" s="79">
        <v>0</v>
      </c>
      <c r="AX5" s="55"/>
      <c r="AY5" s="77">
        <v>0</v>
      </c>
      <c r="AZ5" s="77">
        <v>3</v>
      </c>
      <c r="BA5" s="55">
        <f t="shared" ref="BA5" si="19">F5-AZ5-AW5</f>
        <v>1</v>
      </c>
      <c r="BB5" s="57">
        <f t="shared" ref="BB5" si="20">IF($F5="","",((AW5+AX5+AY5+AZ5)/$F5))</f>
        <v>0.75</v>
      </c>
      <c r="BC5" s="57">
        <f t="shared" ref="BC5" si="21">IF($F5="","",(AZ5/$F5))</f>
        <v>0.75</v>
      </c>
    </row>
    <row r="6" spans="1:55">
      <c r="B6" s="71" t="s">
        <v>21</v>
      </c>
      <c r="C6" s="73">
        <v>4</v>
      </c>
      <c r="D6" s="55"/>
      <c r="E6" s="55"/>
      <c r="F6" s="55">
        <f t="shared" si="0"/>
        <v>4</v>
      </c>
      <c r="G6" s="73">
        <v>3</v>
      </c>
      <c r="H6" s="55"/>
      <c r="I6" s="78">
        <v>0</v>
      </c>
      <c r="J6" s="77">
        <v>0</v>
      </c>
      <c r="K6" s="55">
        <f t="shared" si="1"/>
        <v>1</v>
      </c>
      <c r="L6" s="57">
        <f t="shared" si="2"/>
        <v>0.75</v>
      </c>
      <c r="M6" s="57">
        <f t="shared" si="3"/>
        <v>0</v>
      </c>
      <c r="N6" s="73">
        <v>3</v>
      </c>
      <c r="O6" s="55"/>
      <c r="P6" s="78">
        <v>0</v>
      </c>
      <c r="Q6" s="77">
        <v>0</v>
      </c>
      <c r="R6" s="55">
        <f t="shared" si="4"/>
        <v>1</v>
      </c>
      <c r="S6" s="58">
        <f t="shared" si="5"/>
        <v>0.75</v>
      </c>
      <c r="T6" s="57">
        <f t="shared" si="6"/>
        <v>0</v>
      </c>
      <c r="U6" s="73">
        <v>3</v>
      </c>
      <c r="V6" s="55"/>
      <c r="W6" s="78">
        <v>0</v>
      </c>
      <c r="X6" s="78">
        <v>0</v>
      </c>
      <c r="Y6" s="55">
        <f t="shared" si="7"/>
        <v>1</v>
      </c>
      <c r="Z6" s="57">
        <f t="shared" si="8"/>
        <v>0.75</v>
      </c>
      <c r="AA6" s="57">
        <f t="shared" si="9"/>
        <v>0</v>
      </c>
      <c r="AB6" s="73">
        <v>1</v>
      </c>
      <c r="AC6" s="55"/>
      <c r="AD6" s="78">
        <v>0</v>
      </c>
      <c r="AE6" s="73">
        <v>2</v>
      </c>
      <c r="AF6" s="55">
        <f t="shared" si="10"/>
        <v>1</v>
      </c>
      <c r="AG6" s="58">
        <f t="shared" si="11"/>
        <v>0.75</v>
      </c>
      <c r="AH6" s="57">
        <f t="shared" si="12"/>
        <v>0.5</v>
      </c>
      <c r="AI6" s="78">
        <v>0</v>
      </c>
      <c r="AJ6" s="55"/>
      <c r="AK6" s="78">
        <v>0</v>
      </c>
      <c r="AL6" s="73">
        <v>2</v>
      </c>
      <c r="AM6" s="55">
        <f t="shared" si="13"/>
        <v>2</v>
      </c>
      <c r="AN6" s="57">
        <f t="shared" si="14"/>
        <v>0.5</v>
      </c>
      <c r="AO6" s="57">
        <f t="shared" si="15"/>
        <v>0.5</v>
      </c>
      <c r="AP6" s="79">
        <v>0</v>
      </c>
      <c r="AQ6" s="55"/>
      <c r="AR6" s="77">
        <v>0</v>
      </c>
      <c r="AS6" s="77">
        <v>2</v>
      </c>
      <c r="AT6" s="55">
        <f t="shared" ref="AT6" si="22">F6-AP6-AR6-AS6</f>
        <v>2</v>
      </c>
      <c r="AU6" s="58">
        <f t="shared" ref="AU6" si="23">IF($F6="","",((AP6+AQ6+AR6+AS6)/$F6))</f>
        <v>0.5</v>
      </c>
      <c r="AV6" s="57">
        <f t="shared" ref="AV6" si="24">IF($F6="","",(AS6/$F6))</f>
        <v>0.5</v>
      </c>
      <c r="AW6" s="79">
        <v>0</v>
      </c>
      <c r="AX6" s="55"/>
      <c r="AY6" s="77">
        <v>0</v>
      </c>
      <c r="AZ6" s="77">
        <v>2</v>
      </c>
      <c r="BA6" s="55">
        <f t="shared" ref="BA6" si="25">F6-AZ6-AW6</f>
        <v>2</v>
      </c>
      <c r="BB6" s="57">
        <f t="shared" ref="BB6" si="26">IF($F6="","",((AW6+AX6+AY6+AZ6)/$F6))</f>
        <v>0.5</v>
      </c>
      <c r="BC6" s="57">
        <f t="shared" ref="BC6" si="27">IF($F6="","",(AZ6/$F6))</f>
        <v>0.5</v>
      </c>
    </row>
    <row r="7" spans="1:55">
      <c r="B7" s="71" t="s">
        <v>22</v>
      </c>
      <c r="C7" s="73">
        <v>7</v>
      </c>
      <c r="D7" s="55"/>
      <c r="E7" s="55"/>
      <c r="F7" s="55">
        <f t="shared" si="0"/>
        <v>7</v>
      </c>
      <c r="G7" s="73">
        <v>4</v>
      </c>
      <c r="H7" s="55"/>
      <c r="I7" s="73">
        <v>1</v>
      </c>
      <c r="J7" s="79">
        <v>0</v>
      </c>
      <c r="K7" s="55">
        <f t="shared" si="1"/>
        <v>2</v>
      </c>
      <c r="L7" s="57">
        <f t="shared" si="2"/>
        <v>0.7142857142857143</v>
      </c>
      <c r="M7" s="57">
        <f t="shared" si="3"/>
        <v>0</v>
      </c>
      <c r="N7" s="73">
        <v>4</v>
      </c>
      <c r="O7" s="55"/>
      <c r="P7" s="78">
        <v>0</v>
      </c>
      <c r="Q7" s="79">
        <v>0</v>
      </c>
      <c r="R7" s="55">
        <f t="shared" si="4"/>
        <v>3</v>
      </c>
      <c r="S7" s="58">
        <f t="shared" si="5"/>
        <v>0.5714285714285714</v>
      </c>
      <c r="T7" s="57">
        <f t="shared" si="6"/>
        <v>0</v>
      </c>
      <c r="U7" s="73">
        <v>4</v>
      </c>
      <c r="V7" s="55"/>
      <c r="W7" s="78">
        <v>0</v>
      </c>
      <c r="X7" s="78">
        <v>0</v>
      </c>
      <c r="Y7" s="55">
        <f t="shared" si="7"/>
        <v>3</v>
      </c>
      <c r="Z7" s="57">
        <f t="shared" si="8"/>
        <v>0.5714285714285714</v>
      </c>
      <c r="AA7" s="57">
        <f t="shared" si="9"/>
        <v>0</v>
      </c>
      <c r="AB7" s="73">
        <v>2</v>
      </c>
      <c r="AC7" s="55"/>
      <c r="AD7" s="78">
        <v>0</v>
      </c>
      <c r="AE7" s="73">
        <v>2</v>
      </c>
      <c r="AF7" s="55">
        <f t="shared" si="10"/>
        <v>3</v>
      </c>
      <c r="AG7" s="58">
        <f t="shared" si="11"/>
        <v>0.5714285714285714</v>
      </c>
      <c r="AH7" s="57">
        <f t="shared" si="12"/>
        <v>0.2857142857142857</v>
      </c>
      <c r="AI7" s="79">
        <v>1</v>
      </c>
      <c r="AJ7" s="55"/>
      <c r="AK7" s="77">
        <v>0</v>
      </c>
      <c r="AL7" s="79">
        <v>3</v>
      </c>
      <c r="AM7" s="55">
        <f t="shared" si="13"/>
        <v>3</v>
      </c>
      <c r="AN7" s="57">
        <f t="shared" si="14"/>
        <v>0.5714285714285714</v>
      </c>
      <c r="AO7" s="57">
        <f t="shared" si="15"/>
        <v>0.42857142857142855</v>
      </c>
      <c r="AP7" s="79">
        <v>0</v>
      </c>
      <c r="AQ7" s="55"/>
      <c r="AR7" s="77">
        <v>0</v>
      </c>
      <c r="AS7" s="79">
        <v>4</v>
      </c>
      <c r="AT7" s="55">
        <f t="shared" ref="AT7" si="28">F7-AP7-AR7-AS7</f>
        <v>3</v>
      </c>
      <c r="AU7" s="58">
        <f t="shared" ref="AU7" si="29">IF($F7="","",((AP7+AQ7+AR7+AS7)/$F7))</f>
        <v>0.5714285714285714</v>
      </c>
      <c r="AV7" s="57">
        <f t="shared" ref="AV7" si="30">IF($F7="","",(AS7/$F7))</f>
        <v>0.5714285714285714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13</v>
      </c>
      <c r="D8" s="55"/>
      <c r="E8" s="55"/>
      <c r="F8" s="55">
        <f t="shared" si="0"/>
        <v>13</v>
      </c>
      <c r="G8" s="73">
        <v>5</v>
      </c>
      <c r="I8" s="73">
        <v>3</v>
      </c>
      <c r="J8" s="77">
        <v>0</v>
      </c>
      <c r="K8" s="55">
        <f t="shared" si="1"/>
        <v>5</v>
      </c>
      <c r="L8" s="57">
        <f t="shared" si="2"/>
        <v>0.61538461538461542</v>
      </c>
      <c r="M8" s="57">
        <f t="shared" si="3"/>
        <v>0</v>
      </c>
      <c r="N8" s="73">
        <v>5</v>
      </c>
      <c r="P8" s="73">
        <v>1</v>
      </c>
      <c r="Q8" s="77">
        <v>0</v>
      </c>
      <c r="R8" s="55">
        <f t="shared" si="4"/>
        <v>7</v>
      </c>
      <c r="S8" s="58">
        <f>IF($F8="","",((N8+O8+P8+Q8)/$F8))</f>
        <v>0.46153846153846156</v>
      </c>
      <c r="T8" s="57">
        <f t="shared" si="6"/>
        <v>0</v>
      </c>
      <c r="U8" s="73">
        <v>4</v>
      </c>
      <c r="W8" s="73">
        <v>2</v>
      </c>
      <c r="X8" s="73">
        <v>1</v>
      </c>
      <c r="Y8" s="55">
        <f t="shared" si="7"/>
        <v>6</v>
      </c>
      <c r="Z8" s="57">
        <f t="shared" si="8"/>
        <v>0.53846153846153844</v>
      </c>
      <c r="AA8" s="57">
        <f t="shared" si="9"/>
        <v>7.6923076923076927E-2</v>
      </c>
      <c r="AB8" s="79">
        <v>1</v>
      </c>
      <c r="AD8" s="77">
        <v>0</v>
      </c>
      <c r="AE8" s="77">
        <v>4</v>
      </c>
      <c r="AF8" s="55">
        <f t="shared" si="10"/>
        <v>8</v>
      </c>
      <c r="AG8" s="58">
        <f t="shared" si="11"/>
        <v>0.38461538461538464</v>
      </c>
      <c r="AH8" s="57">
        <f t="shared" si="12"/>
        <v>0.30769230769230771</v>
      </c>
      <c r="AI8" s="79">
        <v>1</v>
      </c>
      <c r="AK8" s="77">
        <v>0</v>
      </c>
      <c r="AL8" s="77">
        <v>4</v>
      </c>
      <c r="AM8" s="55">
        <f t="shared" ref="AM8" si="31">F8-AL8-AK8-AI8</f>
        <v>8</v>
      </c>
      <c r="AN8" s="57">
        <f t="shared" ref="AN8" si="32">IF($F8="","",((AI8+AJ8+AK8+AL8)/$F8))</f>
        <v>0.38461538461538464</v>
      </c>
      <c r="AO8" s="57">
        <f t="shared" ref="AO8" si="33">IF($F8="","",(AL8/$F8))</f>
        <v>0.30769230769230771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5</v>
      </c>
      <c r="D9" s="55"/>
      <c r="E9" s="55"/>
      <c r="F9" s="55">
        <f t="shared" si="0"/>
        <v>5</v>
      </c>
      <c r="G9" s="73">
        <v>1</v>
      </c>
      <c r="I9" s="79">
        <v>0</v>
      </c>
      <c r="J9" s="77">
        <v>0</v>
      </c>
      <c r="K9" s="55">
        <f t="shared" si="1"/>
        <v>4</v>
      </c>
      <c r="L9" s="57">
        <f t="shared" si="2"/>
        <v>0.2</v>
      </c>
      <c r="M9" s="57">
        <f t="shared" si="3"/>
        <v>0</v>
      </c>
      <c r="N9" s="79">
        <v>0</v>
      </c>
      <c r="P9" s="79">
        <v>0</v>
      </c>
      <c r="Q9" s="77">
        <v>0</v>
      </c>
      <c r="R9" s="55">
        <f t="shared" si="4"/>
        <v>5</v>
      </c>
      <c r="S9" s="58">
        <f>IF($F9="","",((N9+O9+P9+Q9)/$F9))</f>
        <v>0</v>
      </c>
      <c r="T9" s="57">
        <f t="shared" si="6"/>
        <v>0</v>
      </c>
      <c r="U9" s="79">
        <v>0</v>
      </c>
      <c r="W9" s="79">
        <v>0</v>
      </c>
      <c r="X9" s="77">
        <v>0</v>
      </c>
      <c r="Y9" s="55">
        <f t="shared" si="7"/>
        <v>5</v>
      </c>
      <c r="Z9" s="57">
        <f t="shared" si="8"/>
        <v>0</v>
      </c>
      <c r="AA9" s="57">
        <f t="shared" si="9"/>
        <v>0</v>
      </c>
      <c r="AB9" s="79">
        <v>0</v>
      </c>
      <c r="AD9" s="79">
        <v>0</v>
      </c>
      <c r="AE9" s="77">
        <v>0</v>
      </c>
      <c r="AF9" s="55">
        <f t="shared" si="10"/>
        <v>5</v>
      </c>
      <c r="AG9" s="58">
        <f t="shared" si="11"/>
        <v>0</v>
      </c>
      <c r="AH9" s="57">
        <f t="shared" si="12"/>
        <v>0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9</v>
      </c>
      <c r="D10" s="55"/>
      <c r="E10" s="55"/>
      <c r="F10" s="55">
        <f t="shared" si="0"/>
        <v>9</v>
      </c>
      <c r="G10" s="73">
        <v>6</v>
      </c>
      <c r="I10" s="25">
        <v>0</v>
      </c>
      <c r="J10" s="77">
        <v>0</v>
      </c>
      <c r="K10" s="55">
        <f t="shared" si="1"/>
        <v>3</v>
      </c>
      <c r="L10" s="57">
        <f t="shared" si="2"/>
        <v>0.66666666666666663</v>
      </c>
      <c r="M10" s="57">
        <f t="shared" si="3"/>
        <v>0</v>
      </c>
      <c r="N10" s="79">
        <v>4</v>
      </c>
      <c r="P10" s="78">
        <v>0</v>
      </c>
      <c r="Q10" s="77">
        <v>0</v>
      </c>
      <c r="R10" s="55">
        <f t="shared" si="4"/>
        <v>5</v>
      </c>
      <c r="S10" s="58">
        <f>IF($F10="","",((N10+O10+P10+Q10)/$F10))</f>
        <v>0.44444444444444442</v>
      </c>
      <c r="T10" s="57">
        <f t="shared" si="6"/>
        <v>0</v>
      </c>
      <c r="U10" s="79">
        <v>3</v>
      </c>
      <c r="W10" s="78">
        <v>0</v>
      </c>
      <c r="X10" s="78">
        <v>1</v>
      </c>
      <c r="Y10" s="55">
        <f t="shared" si="7"/>
        <v>5</v>
      </c>
      <c r="Z10" s="57">
        <f t="shared" si="8"/>
        <v>0.44444444444444442</v>
      </c>
      <c r="AA10" s="57">
        <f t="shared" si="9"/>
        <v>0.1111111111111111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15</v>
      </c>
      <c r="D11" s="55"/>
      <c r="E11" s="55"/>
      <c r="F11" s="55">
        <f t="shared" si="0"/>
        <v>15</v>
      </c>
      <c r="G11" s="55">
        <v>10</v>
      </c>
      <c r="H11" s="55"/>
      <c r="I11" s="55">
        <v>1</v>
      </c>
      <c r="J11" s="55">
        <v>0</v>
      </c>
      <c r="K11" s="55">
        <f t="shared" si="1"/>
        <v>4</v>
      </c>
      <c r="L11" s="57">
        <f t="shared" si="2"/>
        <v>0.73333333333333328</v>
      </c>
      <c r="M11" s="57">
        <f t="shared" si="3"/>
        <v>0</v>
      </c>
      <c r="N11" s="55">
        <v>8</v>
      </c>
      <c r="O11" s="55"/>
      <c r="P11" s="55">
        <v>2</v>
      </c>
      <c r="Q11" s="55">
        <v>0</v>
      </c>
      <c r="R11" s="55">
        <f t="shared" si="4"/>
        <v>5</v>
      </c>
      <c r="S11" s="58">
        <f>IF($F11="","",((N11+O11+P11+Q11)/$F11))</f>
        <v>0.66666666666666663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3</v>
      </c>
      <c r="D12" s="55"/>
      <c r="E12" s="55"/>
      <c r="F12" s="55">
        <f t="shared" si="0"/>
        <v>3</v>
      </c>
      <c r="G12" s="55">
        <v>3</v>
      </c>
      <c r="H12" s="55"/>
      <c r="I12" s="55">
        <v>0</v>
      </c>
      <c r="J12" s="55">
        <v>0</v>
      </c>
      <c r="K12" s="55">
        <f t="shared" si="1"/>
        <v>0</v>
      </c>
      <c r="L12" s="57">
        <f t="shared" si="2"/>
        <v>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11</v>
      </c>
      <c r="D13" s="55"/>
      <c r="E13" s="55"/>
      <c r="F13" s="55">
        <f t="shared" si="0"/>
        <v>11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Chemical Sciences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2</v>
      </c>
      <c r="D19" s="55"/>
      <c r="E19" s="55"/>
      <c r="F19" s="55">
        <f t="shared" ref="F19:F27" si="34">C19-D19-E19</f>
        <v>2</v>
      </c>
      <c r="G19" s="73">
        <v>1</v>
      </c>
      <c r="H19" s="55"/>
      <c r="I19" s="77">
        <v>0</v>
      </c>
      <c r="J19" s="77">
        <v>0</v>
      </c>
      <c r="K19" s="55">
        <f t="shared" ref="K19:K25" si="35">F19-I19-G19-J19</f>
        <v>1</v>
      </c>
      <c r="L19" s="57">
        <f t="shared" ref="L19:L25" si="36">IF($F19="","",((G19+H19+I19+J19)/$F19))</f>
        <v>0.5</v>
      </c>
      <c r="M19" s="57">
        <f t="shared" ref="M19:M25" si="37">IF($F19="","",(J19/$F19))</f>
        <v>0</v>
      </c>
      <c r="N19" s="78">
        <v>0</v>
      </c>
      <c r="O19" s="55"/>
      <c r="P19" s="77">
        <v>0</v>
      </c>
      <c r="Q19" s="78">
        <v>0</v>
      </c>
      <c r="R19" s="55">
        <f t="shared" ref="R19:R25" si="38">F19-N19-O19-P19-Q19</f>
        <v>2</v>
      </c>
      <c r="S19" s="58">
        <f t="shared" ref="S19:S25" si="39">IF($F19="","",((N19+O19+P19+Q19)/$F19))</f>
        <v>0</v>
      </c>
      <c r="T19" s="57">
        <f t="shared" ref="T19:T25" si="40">IF($F19="","",(Q19/$F19))</f>
        <v>0</v>
      </c>
      <c r="U19" s="79">
        <v>0</v>
      </c>
      <c r="V19" s="55"/>
      <c r="W19" s="77">
        <v>0</v>
      </c>
      <c r="X19" s="77">
        <v>0</v>
      </c>
      <c r="Y19" s="55">
        <f t="shared" ref="Y19:Y24" si="41">F19-(U19+W19+X19)</f>
        <v>2</v>
      </c>
      <c r="Z19" s="57">
        <f t="shared" ref="Z19:Z24" si="42">IF($F19="","",((U19+V19+W19+X19)/$F19))</f>
        <v>0</v>
      </c>
      <c r="AA19" s="57">
        <f t="shared" ref="AA19:AA24" si="43">IF($F19="","",(X19/$F19))</f>
        <v>0</v>
      </c>
      <c r="AB19" s="79">
        <v>0</v>
      </c>
      <c r="AC19" s="55"/>
      <c r="AD19" s="77">
        <v>0</v>
      </c>
      <c r="AE19" s="77">
        <v>0</v>
      </c>
      <c r="AF19" s="55">
        <f t="shared" ref="AF19:AF23" si="44">F19-(AB19+AD19+AE19)</f>
        <v>2</v>
      </c>
      <c r="AG19" s="58">
        <f t="shared" ref="AG19:AG23" si="45">IF($F19="","",((AB19+AC19+AD19+AE19)/$F19))</f>
        <v>0</v>
      </c>
      <c r="AH19" s="57">
        <f t="shared" ref="AH19:AH23" si="46">IF($F19="","",(AE19/$F19))</f>
        <v>0</v>
      </c>
      <c r="AI19" s="79">
        <v>0</v>
      </c>
      <c r="AJ19" s="55"/>
      <c r="AK19" s="77">
        <v>0</v>
      </c>
      <c r="AL19" s="77">
        <v>0</v>
      </c>
      <c r="AM19" s="55">
        <f t="shared" ref="AM19:AM20" si="47">F19-AL19-AK19-AI19</f>
        <v>2</v>
      </c>
      <c r="AN19" s="57">
        <f t="shared" ref="AN19:AN20" si="48">IF($F19="","",((AI19+AJ19+AK19+AL19)/$F19))</f>
        <v>0</v>
      </c>
      <c r="AO19" s="57">
        <f t="shared" ref="AO19:AO20" si="49">IF($F19="","",(AL19/$F19))</f>
        <v>0</v>
      </c>
      <c r="AP19" s="79">
        <v>0</v>
      </c>
      <c r="AQ19" s="55"/>
      <c r="AR19" s="77">
        <v>0</v>
      </c>
      <c r="AS19" s="77">
        <v>0</v>
      </c>
      <c r="AT19" s="55">
        <f t="shared" ref="AT19" si="50">F19-AS19-AR19-AP19</f>
        <v>2</v>
      </c>
      <c r="AU19" s="58">
        <f t="shared" ref="AU19" si="51">IF($F19="","",((AP19+AQ19+AR19+AS19)/$F19))</f>
        <v>0</v>
      </c>
      <c r="AV19" s="57">
        <f t="shared" ref="AV19" si="52">IF($F19="","",(AS19/$F19))</f>
        <v>0</v>
      </c>
      <c r="AW19" s="79">
        <v>0</v>
      </c>
      <c r="AX19" s="55"/>
      <c r="AY19" s="77">
        <v>0</v>
      </c>
      <c r="AZ19" s="77">
        <v>0</v>
      </c>
      <c r="BA19" s="55">
        <f t="shared" ref="BA19" si="53">F19-AZ19-AW19</f>
        <v>2</v>
      </c>
      <c r="BB19" s="57">
        <f t="shared" ref="BB19" si="54">IF($F19="","",((AW19+AX19+AY19+AZ19)/$F19))</f>
        <v>0</v>
      </c>
      <c r="BC19" s="57">
        <f t="shared" ref="BC19" si="55">IF($F19="","",(AZ19/$F19))</f>
        <v>0</v>
      </c>
    </row>
    <row r="20" spans="2:55">
      <c r="B20" s="55" t="s">
        <v>21</v>
      </c>
      <c r="C20" s="79">
        <v>0</v>
      </c>
      <c r="D20" s="55"/>
      <c r="E20" s="55"/>
      <c r="F20" s="55">
        <f t="shared" si="34"/>
        <v>0</v>
      </c>
      <c r="G20" s="79">
        <v>0</v>
      </c>
      <c r="H20" s="55"/>
      <c r="I20" s="77">
        <v>0</v>
      </c>
      <c r="J20" s="77">
        <v>0</v>
      </c>
      <c r="K20" s="55">
        <f t="shared" si="35"/>
        <v>0</v>
      </c>
      <c r="L20" s="58" t="e">
        <f t="shared" si="36"/>
        <v>#DIV/0!</v>
      </c>
      <c r="M20" s="57" t="e">
        <f t="shared" si="37"/>
        <v>#DIV/0!</v>
      </c>
      <c r="N20" s="79">
        <v>0</v>
      </c>
      <c r="O20" s="55"/>
      <c r="P20" s="77">
        <v>0</v>
      </c>
      <c r="Q20" s="77">
        <v>0</v>
      </c>
      <c r="R20" s="55">
        <f t="shared" si="38"/>
        <v>0</v>
      </c>
      <c r="S20" s="58" t="e">
        <f t="shared" si="39"/>
        <v>#DIV/0!</v>
      </c>
      <c r="T20" s="57" t="e">
        <f t="shared" si="40"/>
        <v>#DIV/0!</v>
      </c>
      <c r="U20" s="79">
        <v>0</v>
      </c>
      <c r="V20" s="55"/>
      <c r="W20" s="77">
        <v>0</v>
      </c>
      <c r="X20" s="77">
        <v>0</v>
      </c>
      <c r="Y20" s="55">
        <f t="shared" si="41"/>
        <v>0</v>
      </c>
      <c r="Z20" s="58" t="e">
        <f t="shared" si="42"/>
        <v>#DIV/0!</v>
      </c>
      <c r="AA20" s="57" t="e">
        <f t="shared" si="43"/>
        <v>#DIV/0!</v>
      </c>
      <c r="AB20" s="79">
        <v>0</v>
      </c>
      <c r="AC20" s="55"/>
      <c r="AD20" s="77">
        <v>0</v>
      </c>
      <c r="AE20" s="77">
        <v>0</v>
      </c>
      <c r="AF20" s="55">
        <f t="shared" si="44"/>
        <v>0</v>
      </c>
      <c r="AG20" s="58" t="e">
        <f t="shared" si="45"/>
        <v>#DIV/0!</v>
      </c>
      <c r="AH20" s="57" t="e">
        <f t="shared" si="46"/>
        <v>#DIV/0!</v>
      </c>
      <c r="AI20" s="79">
        <v>0</v>
      </c>
      <c r="AJ20" s="55"/>
      <c r="AK20" s="77">
        <v>0</v>
      </c>
      <c r="AL20" s="77">
        <v>0</v>
      </c>
      <c r="AM20" s="55">
        <f t="shared" si="47"/>
        <v>0</v>
      </c>
      <c r="AN20" s="57" t="e">
        <f t="shared" si="48"/>
        <v>#DIV/0!</v>
      </c>
      <c r="AO20" s="57" t="e">
        <f t="shared" si="49"/>
        <v>#DIV/0!</v>
      </c>
      <c r="AP20" s="79">
        <v>0</v>
      </c>
      <c r="AQ20" s="55"/>
      <c r="AR20" s="77">
        <v>0</v>
      </c>
      <c r="AS20" s="77">
        <v>0</v>
      </c>
      <c r="AT20" s="55">
        <f t="shared" ref="AT20" si="56">F20-AS20-AR20-AP20</f>
        <v>0</v>
      </c>
      <c r="AU20" s="58" t="e">
        <f t="shared" ref="AU20" si="57">IF($F20="","",((AP20+AQ20+AR20+AS20)/$F20))</f>
        <v>#DIV/0!</v>
      </c>
      <c r="AV20" s="57" t="e">
        <f t="shared" ref="AV20" si="58">IF($F20="","",(AS20/$F20))</f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59">F20-AZ20-AW20</f>
        <v>0</v>
      </c>
      <c r="BB20" s="57" t="e">
        <f t="shared" ref="BB20" si="60">IF($F20="","",((AW20+AX20+AY20+AZ20)/$F20))</f>
        <v>#DIV/0!</v>
      </c>
      <c r="BC20" s="57" t="e">
        <f t="shared" ref="BC20" si="61">IF($F20="","",(AZ20/$F20))</f>
        <v>#DIV/0!</v>
      </c>
    </row>
    <row r="21" spans="2:55">
      <c r="B21" s="55" t="s">
        <v>22</v>
      </c>
      <c r="C21" s="73">
        <v>5</v>
      </c>
      <c r="D21" s="55"/>
      <c r="E21" s="55"/>
      <c r="F21" s="55">
        <f t="shared" si="34"/>
        <v>5</v>
      </c>
      <c r="G21" s="73">
        <v>4</v>
      </c>
      <c r="H21" s="55"/>
      <c r="I21" s="77">
        <v>1</v>
      </c>
      <c r="J21" s="79">
        <v>0</v>
      </c>
      <c r="K21" s="55">
        <f t="shared" si="35"/>
        <v>0</v>
      </c>
      <c r="L21" s="57">
        <f t="shared" si="36"/>
        <v>1</v>
      </c>
      <c r="M21" s="57">
        <f t="shared" si="37"/>
        <v>0</v>
      </c>
      <c r="N21" s="73">
        <v>2</v>
      </c>
      <c r="O21" s="55"/>
      <c r="P21" s="77">
        <v>0</v>
      </c>
      <c r="Q21" s="73">
        <v>2</v>
      </c>
      <c r="R21" s="55">
        <f t="shared" si="38"/>
        <v>1</v>
      </c>
      <c r="S21" s="58">
        <f t="shared" si="39"/>
        <v>0.8</v>
      </c>
      <c r="T21" s="57">
        <f t="shared" si="40"/>
        <v>0.4</v>
      </c>
      <c r="U21" s="73">
        <v>2</v>
      </c>
      <c r="V21" s="55"/>
      <c r="W21" s="77">
        <v>0</v>
      </c>
      <c r="X21" s="73">
        <v>2</v>
      </c>
      <c r="Y21" s="55">
        <f t="shared" si="41"/>
        <v>1</v>
      </c>
      <c r="Z21" s="58">
        <f t="shared" si="42"/>
        <v>0.8</v>
      </c>
      <c r="AA21" s="57">
        <f t="shared" si="43"/>
        <v>0.4</v>
      </c>
      <c r="AB21" s="79">
        <v>0</v>
      </c>
      <c r="AC21" s="55"/>
      <c r="AD21" s="77">
        <v>0</v>
      </c>
      <c r="AE21" s="79">
        <v>4</v>
      </c>
      <c r="AF21" s="55">
        <f t="shared" si="44"/>
        <v>1</v>
      </c>
      <c r="AG21" s="58">
        <f t="shared" si="45"/>
        <v>0.8</v>
      </c>
      <c r="AH21" s="57">
        <f t="shared" si="46"/>
        <v>0.8</v>
      </c>
      <c r="AI21" s="79">
        <v>0</v>
      </c>
      <c r="AJ21" s="55"/>
      <c r="AK21" s="77">
        <v>0</v>
      </c>
      <c r="AL21" s="79">
        <v>4</v>
      </c>
      <c r="AM21" s="55">
        <f t="shared" ref="AM21" si="62">F21-AL21-AK21-AI21</f>
        <v>1</v>
      </c>
      <c r="AN21" s="57">
        <f t="shared" ref="AN21" si="63">IF($F21="","",((AI21+AJ21+AK21+AL21)/$F21))</f>
        <v>0.8</v>
      </c>
      <c r="AO21" s="57">
        <f t="shared" ref="AO21" si="64">IF($F21="","",(AL21/$F21))</f>
        <v>0.8</v>
      </c>
      <c r="AP21" s="79">
        <v>0</v>
      </c>
      <c r="AQ21" s="55"/>
      <c r="AR21" s="77">
        <v>0</v>
      </c>
      <c r="AS21" s="79">
        <v>4</v>
      </c>
      <c r="AT21" s="55">
        <f t="shared" ref="AT21" si="65">F21-AS21-AR21-AP21</f>
        <v>1</v>
      </c>
      <c r="AU21" s="58">
        <f t="shared" ref="AU21" si="66">IF($F21="","",((AP21+AQ21+AR21+AS21)/$F21))</f>
        <v>0.8</v>
      </c>
      <c r="AV21" s="57">
        <f t="shared" ref="AV21" si="67">IF($F21="","",(AS21/$F21))</f>
        <v>0.8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2</v>
      </c>
      <c r="D22" s="55"/>
      <c r="E22" s="55"/>
      <c r="F22" s="55">
        <f t="shared" si="34"/>
        <v>2</v>
      </c>
      <c r="G22" s="73">
        <v>1</v>
      </c>
      <c r="I22" s="77">
        <v>0</v>
      </c>
      <c r="J22" s="77">
        <v>0</v>
      </c>
      <c r="K22" s="55">
        <f t="shared" si="35"/>
        <v>1</v>
      </c>
      <c r="L22" s="57">
        <f t="shared" si="36"/>
        <v>0.5</v>
      </c>
      <c r="M22" s="57">
        <f t="shared" si="37"/>
        <v>0</v>
      </c>
      <c r="N22" s="73">
        <v>1</v>
      </c>
      <c r="P22" s="77">
        <v>0</v>
      </c>
      <c r="Q22" s="77">
        <v>0</v>
      </c>
      <c r="R22" s="55">
        <f t="shared" si="38"/>
        <v>1</v>
      </c>
      <c r="S22" s="58">
        <f t="shared" si="39"/>
        <v>0.5</v>
      </c>
      <c r="T22" s="57">
        <f t="shared" si="40"/>
        <v>0</v>
      </c>
      <c r="U22" s="73">
        <v>1</v>
      </c>
      <c r="W22" s="77">
        <v>0</v>
      </c>
      <c r="X22" s="77">
        <v>0</v>
      </c>
      <c r="Y22" s="55">
        <f t="shared" si="41"/>
        <v>1</v>
      </c>
      <c r="Z22" s="58">
        <f t="shared" si="42"/>
        <v>0.5</v>
      </c>
      <c r="AA22" s="57">
        <f t="shared" si="43"/>
        <v>0</v>
      </c>
      <c r="AB22" s="79">
        <v>0</v>
      </c>
      <c r="AD22" s="77">
        <v>0</v>
      </c>
      <c r="AE22" s="77">
        <v>1</v>
      </c>
      <c r="AF22" s="55">
        <f t="shared" si="44"/>
        <v>1</v>
      </c>
      <c r="AG22" s="58">
        <f t="shared" si="45"/>
        <v>0.5</v>
      </c>
      <c r="AH22" s="57">
        <f t="shared" si="46"/>
        <v>0.5</v>
      </c>
      <c r="AI22" s="79">
        <v>0</v>
      </c>
      <c r="AK22" s="77">
        <v>0</v>
      </c>
      <c r="AL22" s="77">
        <v>1</v>
      </c>
      <c r="AM22" s="55">
        <f t="shared" ref="AM22" si="68">F22-AL22-AK22-AI22</f>
        <v>1</v>
      </c>
      <c r="AN22" s="57">
        <f t="shared" ref="AN22" si="69">IF($F22="","",((AI22+AJ22+AK22+AL22)/$F22))</f>
        <v>0.5</v>
      </c>
      <c r="AO22" s="57">
        <f t="shared" ref="AO22" si="70">IF($F22="","",(AL22/$F22))</f>
        <v>0.5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34"/>
        <v>0</v>
      </c>
      <c r="G23" s="79">
        <v>0</v>
      </c>
      <c r="I23" s="79">
        <v>0</v>
      </c>
      <c r="J23" s="77">
        <v>0</v>
      </c>
      <c r="K23" s="55">
        <f t="shared" si="35"/>
        <v>0</v>
      </c>
      <c r="L23" s="57" t="e">
        <f t="shared" si="36"/>
        <v>#DIV/0!</v>
      </c>
      <c r="M23" s="57" t="e">
        <f t="shared" si="37"/>
        <v>#DIV/0!</v>
      </c>
      <c r="N23" s="79">
        <v>0</v>
      </c>
      <c r="P23" s="79">
        <v>0</v>
      </c>
      <c r="Q23" s="77">
        <v>0</v>
      </c>
      <c r="R23" s="55">
        <f t="shared" si="38"/>
        <v>0</v>
      </c>
      <c r="S23" s="58" t="e">
        <f t="shared" si="39"/>
        <v>#DIV/0!</v>
      </c>
      <c r="T23" s="57" t="e">
        <f t="shared" si="40"/>
        <v>#DIV/0!</v>
      </c>
      <c r="U23" s="79">
        <v>0</v>
      </c>
      <c r="W23" s="79">
        <v>0</v>
      </c>
      <c r="X23" s="77">
        <v>0</v>
      </c>
      <c r="Y23" s="55">
        <f t="shared" si="41"/>
        <v>0</v>
      </c>
      <c r="Z23" s="58" t="e">
        <f t="shared" si="42"/>
        <v>#DIV/0!</v>
      </c>
      <c r="AA23" s="57" t="e">
        <f t="shared" si="43"/>
        <v>#DIV/0!</v>
      </c>
      <c r="AB23" s="79">
        <v>0</v>
      </c>
      <c r="AD23" s="79">
        <v>0</v>
      </c>
      <c r="AE23" s="77">
        <v>0</v>
      </c>
      <c r="AF23" s="55">
        <f t="shared" si="44"/>
        <v>0</v>
      </c>
      <c r="AG23" s="58" t="e">
        <f t="shared" si="45"/>
        <v>#DIV/0!</v>
      </c>
      <c r="AH23" s="57" t="e">
        <f t="shared" si="46"/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2</v>
      </c>
      <c r="D24" s="55"/>
      <c r="E24" s="55"/>
      <c r="F24" s="55">
        <f t="shared" si="34"/>
        <v>2</v>
      </c>
      <c r="G24" s="73">
        <v>1</v>
      </c>
      <c r="I24" s="77">
        <v>0</v>
      </c>
      <c r="J24" s="25">
        <v>0</v>
      </c>
      <c r="K24" s="55">
        <f t="shared" si="35"/>
        <v>1</v>
      </c>
      <c r="L24" s="57">
        <f t="shared" si="36"/>
        <v>0.5</v>
      </c>
      <c r="M24" s="57">
        <f t="shared" si="37"/>
        <v>0</v>
      </c>
      <c r="N24" s="79">
        <v>1</v>
      </c>
      <c r="P24" s="77">
        <v>0</v>
      </c>
      <c r="Q24" s="77">
        <v>0</v>
      </c>
      <c r="R24" s="55">
        <f t="shared" si="38"/>
        <v>1</v>
      </c>
      <c r="S24" s="58">
        <f t="shared" si="39"/>
        <v>0.5</v>
      </c>
      <c r="T24" s="57">
        <f t="shared" si="40"/>
        <v>0</v>
      </c>
      <c r="U24" s="79">
        <v>0</v>
      </c>
      <c r="W24" s="77">
        <v>0</v>
      </c>
      <c r="X24" s="77">
        <v>1</v>
      </c>
      <c r="Y24" s="55">
        <f t="shared" si="41"/>
        <v>1</v>
      </c>
      <c r="Z24" s="58">
        <f t="shared" si="42"/>
        <v>0.5</v>
      </c>
      <c r="AA24" s="57">
        <f t="shared" si="43"/>
        <v>0.5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4</v>
      </c>
      <c r="D25" s="55"/>
      <c r="E25" s="55"/>
      <c r="F25" s="55">
        <f t="shared" si="34"/>
        <v>4</v>
      </c>
      <c r="G25" s="55">
        <v>2</v>
      </c>
      <c r="H25" s="55"/>
      <c r="I25" s="55">
        <v>0</v>
      </c>
      <c r="J25" s="55">
        <v>0</v>
      </c>
      <c r="K25" s="55">
        <f t="shared" si="35"/>
        <v>2</v>
      </c>
      <c r="L25" s="57">
        <f t="shared" si="36"/>
        <v>0.5</v>
      </c>
      <c r="M25" s="57">
        <f t="shared" si="37"/>
        <v>0</v>
      </c>
      <c r="N25" s="55">
        <v>2</v>
      </c>
      <c r="O25" s="55"/>
      <c r="P25" s="55">
        <v>0</v>
      </c>
      <c r="Q25" s="55">
        <v>0</v>
      </c>
      <c r="R25" s="55">
        <f t="shared" si="38"/>
        <v>2</v>
      </c>
      <c r="S25" s="58">
        <f t="shared" si="39"/>
        <v>0.5</v>
      </c>
      <c r="T25" s="57">
        <f t="shared" si="40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0</v>
      </c>
      <c r="F26" s="55">
        <f t="shared" si="34"/>
        <v>0</v>
      </c>
      <c r="G26" s="73">
        <v>0</v>
      </c>
      <c r="I26" s="77">
        <v>0</v>
      </c>
      <c r="J26" s="25">
        <v>0</v>
      </c>
    </row>
    <row r="27" spans="2:55">
      <c r="B27" s="72" t="s">
        <v>28</v>
      </c>
      <c r="C27" s="73">
        <v>3</v>
      </c>
      <c r="F27" s="55">
        <f t="shared" si="34"/>
        <v>3</v>
      </c>
    </row>
    <row r="30" spans="2:55">
      <c r="B30" s="25" t="str">
        <f>"Graduate  Retention - "&amp;$A$1</f>
        <v>Graduate  Retention - Chemical Sciences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Chemical Sciences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Chemical Sciences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W57:BC57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</mergeCell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663A0-3FD5-4915-A176-274DAAA81E4C}">
  <dimension ref="A1:BC66"/>
  <sheetViews>
    <sheetView workbookViewId="0">
      <selection activeCell="A20" sqref="A20"/>
    </sheetView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45</v>
      </c>
    </row>
    <row r="2" spans="1:55">
      <c r="B2" s="25" t="str">
        <f>"Freshmen Retention - "&amp;$A$1</f>
        <v>Freshmen Retention - Civil Archl Environ Engrg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30</v>
      </c>
      <c r="D5" s="78"/>
      <c r="E5" s="78"/>
      <c r="F5" s="55">
        <f t="shared" ref="F5:F13" si="0">C5-D5-E5</f>
        <v>30</v>
      </c>
      <c r="G5" s="73">
        <v>22</v>
      </c>
      <c r="H5" s="55"/>
      <c r="I5" s="73">
        <v>1</v>
      </c>
      <c r="J5" s="77">
        <v>0</v>
      </c>
      <c r="K5" s="55">
        <f t="shared" ref="K5:K11" si="1">F5-(G5+I5+J5)</f>
        <v>7</v>
      </c>
      <c r="L5" s="57">
        <f t="shared" ref="L5:L11" si="2">IF($F5="","",((G5+H5+I5+J5)/$F5))</f>
        <v>0.76666666666666672</v>
      </c>
      <c r="M5" s="57">
        <f t="shared" ref="M5:M11" si="3">IF($F5="","",(J5/$F5))</f>
        <v>0</v>
      </c>
      <c r="N5" s="73">
        <v>22</v>
      </c>
      <c r="O5" s="55"/>
      <c r="P5" s="78">
        <v>0</v>
      </c>
      <c r="Q5" s="77">
        <v>0</v>
      </c>
      <c r="R5" s="55">
        <f t="shared" ref="R5:R11" si="4">F5-Q5-P5-N5</f>
        <v>8</v>
      </c>
      <c r="S5" s="58">
        <f t="shared" ref="S5:S7" si="5">IF($F5="","",((N5+O5+P5+Q5)/$F5))</f>
        <v>0.73333333333333328</v>
      </c>
      <c r="T5" s="57">
        <f t="shared" ref="T5:T11" si="6">IF($F5="","",(Q5/$F5))</f>
        <v>0</v>
      </c>
      <c r="U5" s="73">
        <v>22</v>
      </c>
      <c r="V5" s="55"/>
      <c r="W5" s="78">
        <v>0</v>
      </c>
      <c r="X5" s="78">
        <v>0</v>
      </c>
      <c r="Y5" s="55">
        <f t="shared" ref="Y5:Y10" si="7">F5-(U5+W5+X5)</f>
        <v>8</v>
      </c>
      <c r="Z5" s="57">
        <f t="shared" ref="Z5:Z10" si="8">IF($F5="","",((U5+V5+W5+X5)/$F5))</f>
        <v>0.73333333333333328</v>
      </c>
      <c r="AA5" s="57">
        <f t="shared" ref="AA5:AA10" si="9">IF($F5="","",(X5/$F5))</f>
        <v>0</v>
      </c>
      <c r="AB5" s="73">
        <v>13</v>
      </c>
      <c r="AC5" s="55"/>
      <c r="AD5" s="78">
        <v>0</v>
      </c>
      <c r="AE5" s="73">
        <v>8</v>
      </c>
      <c r="AF5" s="55">
        <f t="shared" ref="AF5:AF9" si="10">F5-(AB5+AD5+AE5)</f>
        <v>9</v>
      </c>
      <c r="AG5" s="58">
        <f t="shared" ref="AG5:AG9" si="11">IF($F5="","",((AB5+AC5+AD5+AE5)/$F5))</f>
        <v>0.7</v>
      </c>
      <c r="AH5" s="57">
        <f t="shared" ref="AH5:AH9" si="12">IF($F5="","",(AE5/$F5))</f>
        <v>0.26666666666666666</v>
      </c>
      <c r="AI5" s="73">
        <v>5</v>
      </c>
      <c r="AJ5" s="55"/>
      <c r="AK5" s="78">
        <v>0</v>
      </c>
      <c r="AL5" s="73">
        <v>16</v>
      </c>
      <c r="AM5" s="55">
        <f t="shared" ref="AM5:AM7" si="13">F5-AL5-AK5-AI5</f>
        <v>9</v>
      </c>
      <c r="AN5" s="57">
        <f t="shared" ref="AN5:AN7" si="14">IF($F5="","",((AI5+AJ5+AK5+AL5)/$F5))</f>
        <v>0.7</v>
      </c>
      <c r="AO5" s="57">
        <f t="shared" ref="AO5:AO7" si="15">IF($F5="","",(AL5/$F5))</f>
        <v>0.53333333333333333</v>
      </c>
      <c r="AP5" s="73">
        <v>1</v>
      </c>
      <c r="AQ5" s="55"/>
      <c r="AR5" s="77">
        <v>0</v>
      </c>
      <c r="AS5" s="73">
        <v>20</v>
      </c>
      <c r="AT5" s="55">
        <f t="shared" ref="AT5" si="16">F5-AP5-AR5-AS5</f>
        <v>9</v>
      </c>
      <c r="AU5" s="58">
        <f t="shared" ref="AU5" si="17">IF($F5="","",((AP5+AQ5+AR5+AS5)/$F5))</f>
        <v>0.7</v>
      </c>
      <c r="AV5" s="57">
        <f t="shared" ref="AV5" si="18">IF($F5="","",(AS5/$F5))</f>
        <v>0.66666666666666663</v>
      </c>
      <c r="AW5" s="79">
        <v>1</v>
      </c>
      <c r="AX5" s="55"/>
      <c r="AY5" s="77">
        <v>0</v>
      </c>
      <c r="AZ5" s="77">
        <v>20</v>
      </c>
      <c r="BA5" s="55">
        <f t="shared" ref="BA5" si="19">F5-AZ5-AW5</f>
        <v>9</v>
      </c>
      <c r="BB5" s="57">
        <f t="shared" ref="BB5" si="20">IF($F5="","",((AW5+AX5+AY5+AZ5)/$F5))</f>
        <v>0.7</v>
      </c>
      <c r="BC5" s="57">
        <f t="shared" ref="BC5" si="21">IF($F5="","",(AZ5/$F5))</f>
        <v>0.66666666666666663</v>
      </c>
    </row>
    <row r="6" spans="1:55">
      <c r="B6" s="71" t="s">
        <v>21</v>
      </c>
      <c r="C6" s="73">
        <v>25</v>
      </c>
      <c r="D6" s="78"/>
      <c r="E6" s="78"/>
      <c r="F6" s="55">
        <f t="shared" si="0"/>
        <v>25</v>
      </c>
      <c r="G6" s="73">
        <v>19</v>
      </c>
      <c r="H6" s="55"/>
      <c r="I6" s="73">
        <v>1</v>
      </c>
      <c r="J6" s="77">
        <v>0</v>
      </c>
      <c r="K6" s="55">
        <f t="shared" si="1"/>
        <v>5</v>
      </c>
      <c r="L6" s="57">
        <f t="shared" si="2"/>
        <v>0.8</v>
      </c>
      <c r="M6" s="57">
        <f t="shared" si="3"/>
        <v>0</v>
      </c>
      <c r="N6" s="73">
        <v>18</v>
      </c>
      <c r="O6" s="55"/>
      <c r="P6" s="78">
        <v>0</v>
      </c>
      <c r="Q6" s="77">
        <v>0</v>
      </c>
      <c r="R6" s="55">
        <f t="shared" si="4"/>
        <v>7</v>
      </c>
      <c r="S6" s="58">
        <f t="shared" si="5"/>
        <v>0.72</v>
      </c>
      <c r="T6" s="57">
        <f t="shared" si="6"/>
        <v>0</v>
      </c>
      <c r="U6" s="73">
        <v>18</v>
      </c>
      <c r="V6" s="55"/>
      <c r="W6" s="78">
        <v>0</v>
      </c>
      <c r="X6" s="78">
        <v>0</v>
      </c>
      <c r="Y6" s="55">
        <f t="shared" si="7"/>
        <v>7</v>
      </c>
      <c r="Z6" s="57">
        <f t="shared" si="8"/>
        <v>0.72</v>
      </c>
      <c r="AA6" s="57">
        <f t="shared" si="9"/>
        <v>0</v>
      </c>
      <c r="AB6" s="73">
        <v>5</v>
      </c>
      <c r="AC6" s="55"/>
      <c r="AD6" s="78">
        <v>0</v>
      </c>
      <c r="AE6" s="73">
        <v>13</v>
      </c>
      <c r="AF6" s="55">
        <f t="shared" si="10"/>
        <v>7</v>
      </c>
      <c r="AG6" s="58">
        <f t="shared" si="11"/>
        <v>0.72</v>
      </c>
      <c r="AH6" s="57">
        <f t="shared" si="12"/>
        <v>0.52</v>
      </c>
      <c r="AI6" s="73">
        <v>1</v>
      </c>
      <c r="AJ6" s="55"/>
      <c r="AK6" s="78">
        <v>0</v>
      </c>
      <c r="AL6" s="73">
        <v>17</v>
      </c>
      <c r="AM6" s="55">
        <f t="shared" si="13"/>
        <v>7</v>
      </c>
      <c r="AN6" s="57">
        <f t="shared" si="14"/>
        <v>0.72</v>
      </c>
      <c r="AO6" s="57">
        <f t="shared" si="15"/>
        <v>0.68</v>
      </c>
      <c r="AP6" s="79">
        <v>0</v>
      </c>
      <c r="AQ6" s="55"/>
      <c r="AR6" s="77">
        <v>0</v>
      </c>
      <c r="AS6" s="77">
        <v>18</v>
      </c>
      <c r="AT6" s="55">
        <f t="shared" ref="AT6" si="22">F6-AP6-AR6-AS6</f>
        <v>7</v>
      </c>
      <c r="AU6" s="58">
        <f t="shared" ref="AU6" si="23">IF($F6="","",((AP6+AQ6+AR6+AS6)/$F6))</f>
        <v>0.72</v>
      </c>
      <c r="AV6" s="57">
        <f t="shared" ref="AV6" si="24">IF($F6="","",(AS6/$F6))</f>
        <v>0.72</v>
      </c>
      <c r="AW6" s="79">
        <v>0</v>
      </c>
      <c r="AX6" s="55"/>
      <c r="AY6" s="77">
        <v>0</v>
      </c>
      <c r="AZ6" s="77">
        <v>18</v>
      </c>
      <c r="BA6" s="55">
        <f t="shared" ref="BA6" si="25">F6-AZ6-AW6</f>
        <v>7</v>
      </c>
      <c r="BB6" s="57">
        <f t="shared" ref="BB6" si="26">IF($F6="","",((AW6+AX6+AY6+AZ6)/$F6))</f>
        <v>0.72</v>
      </c>
      <c r="BC6" s="57">
        <f t="shared" ref="BC6" si="27">IF($F6="","",(AZ6/$F6))</f>
        <v>0.72</v>
      </c>
    </row>
    <row r="7" spans="1:55">
      <c r="B7" s="71" t="s">
        <v>22</v>
      </c>
      <c r="C7" s="73">
        <v>37</v>
      </c>
      <c r="D7" s="78"/>
      <c r="E7" s="78"/>
      <c r="F7" s="55">
        <f t="shared" si="0"/>
        <v>37</v>
      </c>
      <c r="G7" s="73">
        <v>32</v>
      </c>
      <c r="H7" s="55"/>
      <c r="I7" s="73">
        <v>1</v>
      </c>
      <c r="J7" s="79">
        <v>0</v>
      </c>
      <c r="K7" s="55">
        <f t="shared" si="1"/>
        <v>4</v>
      </c>
      <c r="L7" s="57">
        <f t="shared" si="2"/>
        <v>0.89189189189189189</v>
      </c>
      <c r="M7" s="57">
        <f t="shared" si="3"/>
        <v>0</v>
      </c>
      <c r="N7" s="73">
        <v>29</v>
      </c>
      <c r="O7" s="55"/>
      <c r="P7" s="78">
        <v>0</v>
      </c>
      <c r="Q7" s="79">
        <v>0</v>
      </c>
      <c r="R7" s="55">
        <f t="shared" si="4"/>
        <v>8</v>
      </c>
      <c r="S7" s="58">
        <f t="shared" si="5"/>
        <v>0.78378378378378377</v>
      </c>
      <c r="T7" s="57">
        <f t="shared" si="6"/>
        <v>0</v>
      </c>
      <c r="U7" s="73">
        <v>28</v>
      </c>
      <c r="V7" s="55"/>
      <c r="W7" s="73">
        <v>1</v>
      </c>
      <c r="X7" s="78">
        <v>0</v>
      </c>
      <c r="Y7" s="55">
        <f t="shared" si="7"/>
        <v>8</v>
      </c>
      <c r="Z7" s="57">
        <f t="shared" si="8"/>
        <v>0.78378378378378377</v>
      </c>
      <c r="AA7" s="57">
        <f t="shared" si="9"/>
        <v>0</v>
      </c>
      <c r="AB7" s="73">
        <v>23</v>
      </c>
      <c r="AC7" s="55"/>
      <c r="AD7" s="78">
        <v>0</v>
      </c>
      <c r="AE7" s="73">
        <v>6</v>
      </c>
      <c r="AF7" s="55">
        <f t="shared" si="10"/>
        <v>8</v>
      </c>
      <c r="AG7" s="58">
        <f t="shared" si="11"/>
        <v>0.78378378378378377</v>
      </c>
      <c r="AH7" s="57">
        <f t="shared" si="12"/>
        <v>0.16216216216216217</v>
      </c>
      <c r="AI7" s="79">
        <v>2</v>
      </c>
      <c r="AJ7" s="55"/>
      <c r="AK7" s="77">
        <v>0</v>
      </c>
      <c r="AL7" s="79">
        <v>26</v>
      </c>
      <c r="AM7" s="55">
        <f t="shared" si="13"/>
        <v>9</v>
      </c>
      <c r="AN7" s="57">
        <f t="shared" si="14"/>
        <v>0.7567567567567568</v>
      </c>
      <c r="AO7" s="57">
        <f t="shared" si="15"/>
        <v>0.70270270270270274</v>
      </c>
      <c r="AP7" s="79">
        <v>0</v>
      </c>
      <c r="AQ7" s="55"/>
      <c r="AR7" s="77">
        <v>1</v>
      </c>
      <c r="AS7" s="79">
        <v>27</v>
      </c>
      <c r="AT7" s="55">
        <f t="shared" ref="AT7" si="28">F7-AP7-AR7-AS7</f>
        <v>9</v>
      </c>
      <c r="AU7" s="58">
        <f t="shared" ref="AU7" si="29">IF($F7="","",((AP7+AQ7+AR7+AS7)/$F7))</f>
        <v>0.7567567567567568</v>
      </c>
      <c r="AV7" s="57">
        <f t="shared" ref="AV7" si="30">IF($F7="","",(AS7/$F7))</f>
        <v>0.72972972972972971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36</v>
      </c>
      <c r="D8" s="78"/>
      <c r="E8" s="73">
        <v>1</v>
      </c>
      <c r="F8" s="55">
        <f t="shared" si="0"/>
        <v>35</v>
      </c>
      <c r="G8" s="73">
        <v>33</v>
      </c>
      <c r="I8" s="77">
        <v>0</v>
      </c>
      <c r="J8" s="77">
        <v>0</v>
      </c>
      <c r="K8" s="55">
        <f t="shared" si="1"/>
        <v>2</v>
      </c>
      <c r="L8" s="57">
        <f t="shared" si="2"/>
        <v>0.94285714285714284</v>
      </c>
      <c r="M8" s="57">
        <f t="shared" si="3"/>
        <v>0</v>
      </c>
      <c r="N8" s="73">
        <v>28</v>
      </c>
      <c r="P8" s="73">
        <v>2</v>
      </c>
      <c r="Q8" s="77">
        <v>0</v>
      </c>
      <c r="R8" s="55">
        <f t="shared" si="4"/>
        <v>5</v>
      </c>
      <c r="S8" s="58">
        <f>IF($F8="","",((N8+O8+P8+Q8)/$F8))</f>
        <v>0.8571428571428571</v>
      </c>
      <c r="T8" s="57">
        <f t="shared" si="6"/>
        <v>0</v>
      </c>
      <c r="U8" s="73">
        <v>26</v>
      </c>
      <c r="W8" s="78">
        <v>0</v>
      </c>
      <c r="X8" s="73">
        <v>2</v>
      </c>
      <c r="Y8" s="55">
        <f t="shared" si="7"/>
        <v>7</v>
      </c>
      <c r="Z8" s="57">
        <f t="shared" si="8"/>
        <v>0.8</v>
      </c>
      <c r="AA8" s="57">
        <f t="shared" si="9"/>
        <v>5.7142857142857141E-2</v>
      </c>
      <c r="AB8" s="79">
        <v>10</v>
      </c>
      <c r="AD8" s="77">
        <v>0</v>
      </c>
      <c r="AE8" s="77">
        <v>18</v>
      </c>
      <c r="AF8" s="55">
        <f t="shared" si="10"/>
        <v>7</v>
      </c>
      <c r="AG8" s="58">
        <f t="shared" si="11"/>
        <v>0.8</v>
      </c>
      <c r="AH8" s="57">
        <f t="shared" si="12"/>
        <v>0.51428571428571423</v>
      </c>
      <c r="AI8" s="79">
        <v>1</v>
      </c>
      <c r="AK8" s="77">
        <v>0</v>
      </c>
      <c r="AL8" s="77">
        <v>27</v>
      </c>
      <c r="AM8" s="55">
        <f t="shared" ref="AM8" si="31">F8-AL8-AK8-AI8</f>
        <v>7</v>
      </c>
      <c r="AN8" s="57">
        <f t="shared" ref="AN8" si="32">IF($F8="","",((AI8+AJ8+AK8+AL8)/$F8))</f>
        <v>0.8</v>
      </c>
      <c r="AO8" s="57">
        <f t="shared" ref="AO8" si="33">IF($F8="","",(AL8/$F8))</f>
        <v>0.77142857142857146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32</v>
      </c>
      <c r="D9" s="55"/>
      <c r="E9" s="55"/>
      <c r="F9" s="55">
        <f t="shared" si="0"/>
        <v>32</v>
      </c>
      <c r="G9" s="73">
        <v>26</v>
      </c>
      <c r="I9" s="79">
        <v>0</v>
      </c>
      <c r="J9" s="77">
        <v>0</v>
      </c>
      <c r="K9" s="55">
        <f t="shared" si="1"/>
        <v>6</v>
      </c>
      <c r="L9" s="57">
        <f t="shared" si="2"/>
        <v>0.8125</v>
      </c>
      <c r="M9" s="57">
        <f t="shared" si="3"/>
        <v>0</v>
      </c>
      <c r="N9" s="73">
        <v>22</v>
      </c>
      <c r="P9" s="79">
        <v>0</v>
      </c>
      <c r="Q9" s="77">
        <v>0</v>
      </c>
      <c r="R9" s="55">
        <f t="shared" si="4"/>
        <v>10</v>
      </c>
      <c r="S9" s="58">
        <f>IF($F9="","",((N9+O9+P9+Q9)/$F9))</f>
        <v>0.6875</v>
      </c>
      <c r="T9" s="57">
        <f t="shared" si="6"/>
        <v>0</v>
      </c>
      <c r="U9" s="79">
        <v>20</v>
      </c>
      <c r="W9" s="79">
        <v>0</v>
      </c>
      <c r="X9" s="77">
        <v>0</v>
      </c>
      <c r="Y9" s="55">
        <f t="shared" si="7"/>
        <v>12</v>
      </c>
      <c r="Z9" s="57">
        <f t="shared" si="8"/>
        <v>0.625</v>
      </c>
      <c r="AA9" s="57">
        <f t="shared" si="9"/>
        <v>0</v>
      </c>
      <c r="AB9" s="79">
        <v>14</v>
      </c>
      <c r="AD9" s="79">
        <v>0</v>
      </c>
      <c r="AE9" s="77">
        <v>6</v>
      </c>
      <c r="AF9" s="55">
        <f t="shared" si="10"/>
        <v>12</v>
      </c>
      <c r="AG9" s="58">
        <f t="shared" si="11"/>
        <v>0.625</v>
      </c>
      <c r="AH9" s="57">
        <f t="shared" si="12"/>
        <v>0.1875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30</v>
      </c>
      <c r="D10" s="55"/>
      <c r="E10" s="55"/>
      <c r="F10" s="55">
        <f t="shared" si="0"/>
        <v>30</v>
      </c>
      <c r="G10" s="73">
        <v>25</v>
      </c>
      <c r="I10" s="73">
        <v>0</v>
      </c>
      <c r="J10" s="25">
        <v>0</v>
      </c>
      <c r="K10" s="55">
        <f t="shared" si="1"/>
        <v>5</v>
      </c>
      <c r="L10" s="57">
        <f t="shared" si="2"/>
        <v>0.83333333333333337</v>
      </c>
      <c r="M10" s="57">
        <f t="shared" si="3"/>
        <v>0</v>
      </c>
      <c r="N10" s="79">
        <v>25</v>
      </c>
      <c r="P10" s="78">
        <v>0</v>
      </c>
      <c r="Q10" s="77">
        <v>0</v>
      </c>
      <c r="R10" s="55">
        <f t="shared" si="4"/>
        <v>5</v>
      </c>
      <c r="S10" s="58">
        <f>IF($F10="","",((N10+O10+P10+Q10)/$F10))</f>
        <v>0.83333333333333337</v>
      </c>
      <c r="T10" s="57">
        <f t="shared" si="6"/>
        <v>0</v>
      </c>
      <c r="U10" s="79">
        <v>25</v>
      </c>
      <c r="W10" s="78">
        <v>0</v>
      </c>
      <c r="X10" s="78">
        <v>0</v>
      </c>
      <c r="Y10" s="55">
        <f t="shared" si="7"/>
        <v>5</v>
      </c>
      <c r="Z10" s="57">
        <f t="shared" si="8"/>
        <v>0.83333333333333337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38</v>
      </c>
      <c r="D11" s="55"/>
      <c r="E11" s="55"/>
      <c r="F11" s="55">
        <f t="shared" si="0"/>
        <v>38</v>
      </c>
      <c r="G11" s="55">
        <v>30</v>
      </c>
      <c r="H11" s="55"/>
      <c r="I11" s="55">
        <v>1</v>
      </c>
      <c r="J11" s="55">
        <v>0</v>
      </c>
      <c r="K11" s="55">
        <f t="shared" si="1"/>
        <v>7</v>
      </c>
      <c r="L11" s="57">
        <f t="shared" si="2"/>
        <v>0.81578947368421051</v>
      </c>
      <c r="M11" s="57">
        <f t="shared" si="3"/>
        <v>0</v>
      </c>
      <c r="N11" s="55">
        <v>27</v>
      </c>
      <c r="O11" s="55"/>
      <c r="P11" s="55">
        <v>0</v>
      </c>
      <c r="Q11" s="55">
        <v>0</v>
      </c>
      <c r="R11" s="55">
        <f t="shared" si="4"/>
        <v>11</v>
      </c>
      <c r="S11" s="58">
        <f>IF($F11="","",((N11+O11+P11+Q11)/$F11))</f>
        <v>0.71052631578947367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37</v>
      </c>
      <c r="D12" s="55"/>
      <c r="E12" s="55"/>
      <c r="F12" s="55">
        <f t="shared" si="0"/>
        <v>37</v>
      </c>
      <c r="G12" s="55">
        <v>33</v>
      </c>
      <c r="H12" s="55"/>
      <c r="I12" s="55">
        <v>0</v>
      </c>
      <c r="J12" s="55">
        <v>0</v>
      </c>
      <c r="K12" s="55">
        <f t="shared" ref="K12" si="34">F12-(G12+I12+J12)</f>
        <v>4</v>
      </c>
      <c r="L12" s="57">
        <f t="shared" ref="L12" si="35">IF($F12="","",((G12+H12+I12+J12)/$F12))</f>
        <v>0.89189189189189189</v>
      </c>
      <c r="M12" s="57">
        <f t="shared" ref="M12" si="36">IF($F12="","",(J12/$F12))</f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28</v>
      </c>
      <c r="D13" s="55"/>
      <c r="E13" s="55"/>
      <c r="F13" s="55">
        <f t="shared" si="0"/>
        <v>28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Civil Archl Environ Engrg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13</v>
      </c>
      <c r="D19" s="55"/>
      <c r="E19" s="55"/>
      <c r="F19" s="55">
        <f t="shared" ref="F19:F27" si="37">C19-D19-E19</f>
        <v>13</v>
      </c>
      <c r="G19" s="73">
        <v>11</v>
      </c>
      <c r="H19" s="55"/>
      <c r="I19" s="78">
        <v>0</v>
      </c>
      <c r="J19" s="77">
        <v>0</v>
      </c>
      <c r="K19" s="55">
        <f t="shared" ref="K19:K26" si="38">F19-I19-G19-J19</f>
        <v>2</v>
      </c>
      <c r="L19" s="57">
        <f t="shared" ref="L19:L26" si="39">IF($F19="","",((G19+H19+I19+J19)/$F19))</f>
        <v>0.84615384615384615</v>
      </c>
      <c r="M19" s="57">
        <f t="shared" ref="M19:M26" si="40">IF($F19="","",(J19/$F19))</f>
        <v>0</v>
      </c>
      <c r="N19" s="73">
        <v>7</v>
      </c>
      <c r="O19" s="55"/>
      <c r="P19" s="77">
        <v>0</v>
      </c>
      <c r="Q19" s="73">
        <v>2</v>
      </c>
      <c r="R19" s="55">
        <f t="shared" ref="R19:R25" si="41">F19-N19-O19-P19-Q19</f>
        <v>4</v>
      </c>
      <c r="S19" s="58">
        <f t="shared" ref="S19:S25" si="42">IF($F19="","",((N19+O19+P19+Q19)/$F19))</f>
        <v>0.69230769230769229</v>
      </c>
      <c r="T19" s="57">
        <f t="shared" ref="T19:T25" si="43">IF($F19="","",(Q19/$F19))</f>
        <v>0.15384615384615385</v>
      </c>
      <c r="U19" s="73">
        <v>4</v>
      </c>
      <c r="V19" s="55"/>
      <c r="W19" s="77">
        <v>0</v>
      </c>
      <c r="X19" s="73">
        <v>5</v>
      </c>
      <c r="Y19" s="55">
        <f t="shared" ref="Y19:Y24" si="44">F19-(U19+W19+X19)</f>
        <v>4</v>
      </c>
      <c r="Z19" s="57">
        <f t="shared" ref="Z19:Z24" si="45">IF($F19="","",((U19+V19+W19+X19)/$F19))</f>
        <v>0.69230769230769229</v>
      </c>
      <c r="AA19" s="57">
        <f t="shared" ref="AA19:AA24" si="46">IF($F19="","",(X19/$F19))</f>
        <v>0.38461538461538464</v>
      </c>
      <c r="AB19" s="78">
        <v>0</v>
      </c>
      <c r="AC19" s="55"/>
      <c r="AD19" s="77">
        <v>0</v>
      </c>
      <c r="AE19" s="73">
        <v>9</v>
      </c>
      <c r="AF19" s="55">
        <f t="shared" ref="AF19:AF23" si="47">F19-(AB19+AD19+AE19)</f>
        <v>4</v>
      </c>
      <c r="AG19" s="58">
        <f t="shared" ref="AG19:AG23" si="48">IF($F19="","",((AB19+AC19+AD19+AE19)/$F19))</f>
        <v>0.69230769230769229</v>
      </c>
      <c r="AH19" s="57">
        <f t="shared" ref="AH19:AH23" si="49">IF($F19="","",(AE19/$F19))</f>
        <v>0.69230769230769229</v>
      </c>
      <c r="AI19" s="79">
        <v>0</v>
      </c>
      <c r="AJ19" s="55"/>
      <c r="AK19" s="77">
        <v>0</v>
      </c>
      <c r="AL19" s="73">
        <v>9</v>
      </c>
      <c r="AM19" s="55">
        <f t="shared" ref="AM19:AM21" si="50">F19-AL19-AK19-AI19</f>
        <v>4</v>
      </c>
      <c r="AN19" s="57">
        <f t="shared" ref="AN19:AN21" si="51">IF($F19="","",((AI19+AJ19+AK19+AL19)/$F19))</f>
        <v>0.69230769230769229</v>
      </c>
      <c r="AO19" s="57">
        <f t="shared" ref="AO19:AO21" si="52">IF($F19="","",(AL19/$F19))</f>
        <v>0.69230769230769229</v>
      </c>
      <c r="AP19" s="79">
        <v>0</v>
      </c>
      <c r="AQ19" s="55"/>
      <c r="AR19" s="77">
        <v>0</v>
      </c>
      <c r="AS19" s="73">
        <v>9</v>
      </c>
      <c r="AT19" s="55">
        <f t="shared" ref="AT19" si="53">F19-AS19-AR19-AP19</f>
        <v>4</v>
      </c>
      <c r="AU19" s="58">
        <f t="shared" ref="AU19" si="54">IF($F19="","",((AP19+AQ19+AR19+AS19)/$F19))</f>
        <v>0.69230769230769229</v>
      </c>
      <c r="AV19" s="57">
        <f t="shared" ref="AV19" si="55">IF($F19="","",(AS19/$F19))</f>
        <v>0.69230769230769229</v>
      </c>
      <c r="AW19" s="79">
        <v>1</v>
      </c>
      <c r="AX19" s="55"/>
      <c r="AY19" s="77">
        <v>0</v>
      </c>
      <c r="AZ19" s="77">
        <v>9</v>
      </c>
      <c r="BA19" s="55">
        <f t="shared" ref="BA19" si="56">F19-AZ19-AW19</f>
        <v>3</v>
      </c>
      <c r="BB19" s="57">
        <f t="shared" ref="BB19" si="57">IF($F19="","",((AW19+AX19+AY19+AZ19)/$F19))</f>
        <v>0.76923076923076927</v>
      </c>
      <c r="BC19" s="57">
        <f t="shared" ref="BC19" si="58">IF($F19="","",(AZ19/$F19))</f>
        <v>0.69230769230769229</v>
      </c>
    </row>
    <row r="20" spans="2:55">
      <c r="B20" s="55" t="s">
        <v>21</v>
      </c>
      <c r="C20" s="73">
        <v>9</v>
      </c>
      <c r="D20" s="55"/>
      <c r="E20" s="55"/>
      <c r="F20" s="55">
        <f t="shared" si="37"/>
        <v>9</v>
      </c>
      <c r="G20" s="73">
        <v>7</v>
      </c>
      <c r="H20" s="55"/>
      <c r="I20" s="73">
        <v>1</v>
      </c>
      <c r="J20" s="77">
        <v>0</v>
      </c>
      <c r="K20" s="55">
        <f t="shared" si="38"/>
        <v>1</v>
      </c>
      <c r="L20" s="58">
        <f t="shared" si="39"/>
        <v>0.88888888888888884</v>
      </c>
      <c r="M20" s="57">
        <f t="shared" si="40"/>
        <v>0</v>
      </c>
      <c r="N20" s="73">
        <v>6</v>
      </c>
      <c r="O20" s="55"/>
      <c r="P20" s="77">
        <v>0</v>
      </c>
      <c r="Q20" s="78">
        <v>1</v>
      </c>
      <c r="R20" s="55">
        <f t="shared" si="41"/>
        <v>2</v>
      </c>
      <c r="S20" s="58">
        <f t="shared" si="42"/>
        <v>0.77777777777777779</v>
      </c>
      <c r="T20" s="57">
        <f t="shared" si="43"/>
        <v>0.1111111111111111</v>
      </c>
      <c r="U20" s="73">
        <v>1</v>
      </c>
      <c r="V20" s="55"/>
      <c r="W20" s="77">
        <v>0</v>
      </c>
      <c r="X20" s="73">
        <v>6</v>
      </c>
      <c r="Y20" s="55">
        <f t="shared" si="44"/>
        <v>2</v>
      </c>
      <c r="Z20" s="58">
        <f t="shared" si="45"/>
        <v>0.77777777777777779</v>
      </c>
      <c r="AA20" s="57">
        <f t="shared" si="46"/>
        <v>0.66666666666666663</v>
      </c>
      <c r="AB20" s="78">
        <v>0</v>
      </c>
      <c r="AC20" s="55"/>
      <c r="AD20" s="77">
        <v>1</v>
      </c>
      <c r="AE20" s="73">
        <v>6</v>
      </c>
      <c r="AF20" s="55">
        <f t="shared" si="47"/>
        <v>2</v>
      </c>
      <c r="AG20" s="58">
        <f t="shared" si="48"/>
        <v>0.77777777777777779</v>
      </c>
      <c r="AH20" s="57">
        <f t="shared" si="49"/>
        <v>0.66666666666666663</v>
      </c>
      <c r="AI20" s="79">
        <v>0</v>
      </c>
      <c r="AJ20" s="55"/>
      <c r="AK20" s="77">
        <v>0</v>
      </c>
      <c r="AL20" s="73">
        <v>7</v>
      </c>
      <c r="AM20" s="55">
        <f t="shared" si="50"/>
        <v>2</v>
      </c>
      <c r="AN20" s="57">
        <f t="shared" si="51"/>
        <v>0.77777777777777779</v>
      </c>
      <c r="AO20" s="57">
        <f t="shared" si="52"/>
        <v>0.77777777777777779</v>
      </c>
      <c r="AP20" s="79">
        <v>0</v>
      </c>
      <c r="AQ20" s="55"/>
      <c r="AR20" s="77">
        <v>0</v>
      </c>
      <c r="AS20" s="77">
        <v>7</v>
      </c>
      <c r="AT20" s="55">
        <f t="shared" ref="AT20" si="59">F20-AS20-AR20-AP20</f>
        <v>2</v>
      </c>
      <c r="AU20" s="58">
        <f t="shared" ref="AU20" si="60">IF($F20="","",((AP20+AQ20+AR20+AS20)/$F20))</f>
        <v>0.77777777777777779</v>
      </c>
      <c r="AV20" s="57">
        <f t="shared" ref="AV20" si="61">IF($F20="","",(AS20/$F20))</f>
        <v>0.77777777777777779</v>
      </c>
      <c r="AW20" s="79">
        <v>0</v>
      </c>
      <c r="AX20" s="55"/>
      <c r="AY20" s="77">
        <v>0</v>
      </c>
      <c r="AZ20" s="77">
        <v>7</v>
      </c>
      <c r="BA20" s="55">
        <f t="shared" ref="BA20" si="62">F20-AZ20-AW20</f>
        <v>2</v>
      </c>
      <c r="BB20" s="57">
        <f t="shared" ref="BB20" si="63">IF($F20="","",((AW20+AX20+AY20+AZ20)/$F20))</f>
        <v>0.77777777777777779</v>
      </c>
      <c r="BC20" s="57">
        <f t="shared" ref="BC20" si="64">IF($F20="","",(AZ20/$F20))</f>
        <v>0.77777777777777779</v>
      </c>
    </row>
    <row r="21" spans="2:55">
      <c r="B21" s="55" t="s">
        <v>22</v>
      </c>
      <c r="C21" s="73">
        <v>18</v>
      </c>
      <c r="D21" s="55"/>
      <c r="E21" s="55"/>
      <c r="F21" s="55">
        <f t="shared" si="37"/>
        <v>18</v>
      </c>
      <c r="G21" s="73">
        <v>15</v>
      </c>
      <c r="H21" s="55"/>
      <c r="I21" s="77">
        <v>0</v>
      </c>
      <c r="J21" s="79">
        <v>0</v>
      </c>
      <c r="K21" s="55">
        <f t="shared" si="38"/>
        <v>3</v>
      </c>
      <c r="L21" s="57">
        <f t="shared" si="39"/>
        <v>0.83333333333333337</v>
      </c>
      <c r="M21" s="57">
        <f t="shared" si="40"/>
        <v>0</v>
      </c>
      <c r="N21" s="73">
        <v>13</v>
      </c>
      <c r="O21" s="55"/>
      <c r="P21" s="77">
        <v>1</v>
      </c>
      <c r="Q21" s="73">
        <v>2</v>
      </c>
      <c r="R21" s="55">
        <f t="shared" si="41"/>
        <v>2</v>
      </c>
      <c r="S21" s="58">
        <f t="shared" si="42"/>
        <v>0.88888888888888884</v>
      </c>
      <c r="T21" s="57">
        <f t="shared" si="43"/>
        <v>0.1111111111111111</v>
      </c>
      <c r="U21" s="73">
        <v>7</v>
      </c>
      <c r="V21" s="55"/>
      <c r="W21" s="77">
        <v>0</v>
      </c>
      <c r="X21" s="73">
        <v>7</v>
      </c>
      <c r="Y21" s="55">
        <f t="shared" si="44"/>
        <v>4</v>
      </c>
      <c r="Z21" s="58">
        <f t="shared" si="45"/>
        <v>0.77777777777777779</v>
      </c>
      <c r="AA21" s="57">
        <f t="shared" si="46"/>
        <v>0.3888888888888889</v>
      </c>
      <c r="AB21" s="73">
        <v>2</v>
      </c>
      <c r="AC21" s="55"/>
      <c r="AD21" s="77">
        <v>0</v>
      </c>
      <c r="AE21" s="73">
        <v>13</v>
      </c>
      <c r="AF21" s="55">
        <f t="shared" si="47"/>
        <v>3</v>
      </c>
      <c r="AG21" s="58">
        <f t="shared" si="48"/>
        <v>0.83333333333333337</v>
      </c>
      <c r="AH21" s="57">
        <f t="shared" si="49"/>
        <v>0.72222222222222221</v>
      </c>
      <c r="AI21" s="79">
        <v>0</v>
      </c>
      <c r="AJ21" s="55"/>
      <c r="AK21" s="77">
        <v>0</v>
      </c>
      <c r="AL21" s="79">
        <v>15</v>
      </c>
      <c r="AM21" s="55">
        <f t="shared" si="50"/>
        <v>3</v>
      </c>
      <c r="AN21" s="57">
        <f t="shared" si="51"/>
        <v>0.83333333333333337</v>
      </c>
      <c r="AO21" s="57">
        <f t="shared" si="52"/>
        <v>0.83333333333333337</v>
      </c>
      <c r="AP21" s="79">
        <v>0</v>
      </c>
      <c r="AQ21" s="55"/>
      <c r="AR21" s="77">
        <v>0</v>
      </c>
      <c r="AS21" s="79">
        <v>15</v>
      </c>
      <c r="AT21" s="55">
        <f t="shared" ref="AT21" si="65">F21-AS21-AR21-AP21</f>
        <v>3</v>
      </c>
      <c r="AU21" s="58">
        <f t="shared" ref="AU21" si="66">IF($F21="","",((AP21+AQ21+AR21+AS21)/$F21))</f>
        <v>0.83333333333333337</v>
      </c>
      <c r="AV21" s="57">
        <f t="shared" ref="AV21" si="67">IF($F21="","",(AS21/$F21))</f>
        <v>0.83333333333333337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13</v>
      </c>
      <c r="D22" s="55"/>
      <c r="E22" s="55"/>
      <c r="F22" s="55">
        <f t="shared" si="37"/>
        <v>13</v>
      </c>
      <c r="G22" s="73">
        <v>11</v>
      </c>
      <c r="I22" s="77">
        <v>0</v>
      </c>
      <c r="J22" s="77">
        <v>0</v>
      </c>
      <c r="K22" s="55">
        <f t="shared" si="38"/>
        <v>2</v>
      </c>
      <c r="L22" s="57">
        <f t="shared" si="39"/>
        <v>0.84615384615384615</v>
      </c>
      <c r="M22" s="57">
        <f t="shared" si="40"/>
        <v>0</v>
      </c>
      <c r="N22" s="73">
        <v>10</v>
      </c>
      <c r="P22" s="77">
        <v>0</v>
      </c>
      <c r="Q22" s="73">
        <v>2</v>
      </c>
      <c r="R22" s="55">
        <f t="shared" si="41"/>
        <v>1</v>
      </c>
      <c r="S22" s="58">
        <f t="shared" si="42"/>
        <v>0.92307692307692313</v>
      </c>
      <c r="T22" s="57">
        <f t="shared" si="43"/>
        <v>0.15384615384615385</v>
      </c>
      <c r="U22" s="73">
        <v>7</v>
      </c>
      <c r="W22" s="77">
        <v>0</v>
      </c>
      <c r="X22" s="73">
        <v>6</v>
      </c>
      <c r="Y22" s="55">
        <f t="shared" si="44"/>
        <v>0</v>
      </c>
      <c r="Z22" s="58">
        <f t="shared" si="45"/>
        <v>1</v>
      </c>
      <c r="AA22" s="57">
        <f t="shared" si="46"/>
        <v>0.46153846153846156</v>
      </c>
      <c r="AB22" s="79">
        <v>0</v>
      </c>
      <c r="AD22" s="77">
        <v>0</v>
      </c>
      <c r="AE22" s="77">
        <v>13</v>
      </c>
      <c r="AF22" s="55">
        <f t="shared" si="47"/>
        <v>0</v>
      </c>
      <c r="AG22" s="58">
        <f t="shared" si="48"/>
        <v>1</v>
      </c>
      <c r="AH22" s="57">
        <f t="shared" si="49"/>
        <v>1</v>
      </c>
      <c r="AI22" s="79">
        <v>0</v>
      </c>
      <c r="AK22" s="77">
        <v>0</v>
      </c>
      <c r="AL22" s="77">
        <v>13</v>
      </c>
      <c r="AM22" s="55">
        <f t="shared" ref="AM22" si="68">F22-AL22-AK22-AI22</f>
        <v>0</v>
      </c>
      <c r="AN22" s="57">
        <f t="shared" ref="AN22" si="69">IF($F22="","",((AI22+AJ22+AK22+AL22)/$F22))</f>
        <v>1</v>
      </c>
      <c r="AO22" s="57">
        <f t="shared" ref="AO22" si="70">IF($F22="","",(AL22/$F22))</f>
        <v>1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11</v>
      </c>
      <c r="D23" s="55"/>
      <c r="E23" s="55"/>
      <c r="F23" s="55">
        <f t="shared" si="37"/>
        <v>11</v>
      </c>
      <c r="G23" s="73">
        <v>9</v>
      </c>
      <c r="I23" s="79">
        <v>0</v>
      </c>
      <c r="J23" s="77">
        <v>0</v>
      </c>
      <c r="K23" s="55">
        <f t="shared" si="38"/>
        <v>2</v>
      </c>
      <c r="L23" s="57">
        <f t="shared" si="39"/>
        <v>0.81818181818181823</v>
      </c>
      <c r="M23" s="57">
        <f t="shared" si="40"/>
        <v>0</v>
      </c>
      <c r="N23" s="73">
        <v>8</v>
      </c>
      <c r="P23" s="79">
        <v>0</v>
      </c>
      <c r="Q23" s="77">
        <v>0</v>
      </c>
      <c r="R23" s="55">
        <f t="shared" si="41"/>
        <v>3</v>
      </c>
      <c r="S23" s="58">
        <f t="shared" si="42"/>
        <v>0.72727272727272729</v>
      </c>
      <c r="T23" s="57">
        <f t="shared" si="43"/>
        <v>0</v>
      </c>
      <c r="U23" s="79">
        <v>4</v>
      </c>
      <c r="W23" s="79">
        <v>0</v>
      </c>
      <c r="X23" s="77">
        <v>5</v>
      </c>
      <c r="Y23" s="55">
        <f t="shared" si="44"/>
        <v>2</v>
      </c>
      <c r="Z23" s="58">
        <f t="shared" si="45"/>
        <v>0.81818181818181823</v>
      </c>
      <c r="AA23" s="57">
        <f t="shared" si="46"/>
        <v>0.45454545454545453</v>
      </c>
      <c r="AB23" s="79">
        <v>1</v>
      </c>
      <c r="AD23" s="79">
        <v>0</v>
      </c>
      <c r="AE23" s="77">
        <v>7</v>
      </c>
      <c r="AF23" s="55">
        <f t="shared" si="47"/>
        <v>3</v>
      </c>
      <c r="AG23" s="58">
        <f t="shared" si="48"/>
        <v>0.72727272727272729</v>
      </c>
      <c r="AH23" s="57">
        <f t="shared" si="49"/>
        <v>0.63636363636363635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2</v>
      </c>
      <c r="D24" s="55"/>
      <c r="E24" s="55"/>
      <c r="F24" s="55">
        <f t="shared" si="37"/>
        <v>2</v>
      </c>
      <c r="G24" s="73">
        <v>1</v>
      </c>
      <c r="I24" s="25">
        <v>0</v>
      </c>
      <c r="J24" s="77">
        <v>0</v>
      </c>
      <c r="K24" s="55">
        <f t="shared" si="38"/>
        <v>1</v>
      </c>
      <c r="L24" s="57">
        <f t="shared" si="39"/>
        <v>0.5</v>
      </c>
      <c r="M24" s="57">
        <f t="shared" si="40"/>
        <v>0</v>
      </c>
      <c r="N24" s="79">
        <v>1</v>
      </c>
      <c r="P24" s="77">
        <v>0</v>
      </c>
      <c r="Q24" s="73">
        <v>0</v>
      </c>
      <c r="R24" s="55">
        <f t="shared" si="41"/>
        <v>1</v>
      </c>
      <c r="S24" s="58">
        <f t="shared" si="42"/>
        <v>0.5</v>
      </c>
      <c r="T24" s="57">
        <f t="shared" si="43"/>
        <v>0</v>
      </c>
      <c r="U24" s="79">
        <v>1</v>
      </c>
      <c r="W24" s="77">
        <v>0</v>
      </c>
      <c r="X24" s="73">
        <v>0</v>
      </c>
      <c r="Y24" s="55">
        <f t="shared" si="44"/>
        <v>1</v>
      </c>
      <c r="Z24" s="58">
        <f t="shared" si="45"/>
        <v>0.5</v>
      </c>
      <c r="AA24" s="57">
        <f t="shared" si="46"/>
        <v>0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7</v>
      </c>
      <c r="D25" s="55"/>
      <c r="E25" s="55"/>
      <c r="F25" s="55">
        <f t="shared" si="37"/>
        <v>7</v>
      </c>
      <c r="G25" s="55">
        <v>5</v>
      </c>
      <c r="H25" s="55"/>
      <c r="I25" s="55">
        <v>0</v>
      </c>
      <c r="J25" s="55">
        <v>0</v>
      </c>
      <c r="K25" s="55">
        <f t="shared" si="38"/>
        <v>2</v>
      </c>
      <c r="L25" s="57">
        <f t="shared" si="39"/>
        <v>0.7142857142857143</v>
      </c>
      <c r="M25" s="57">
        <f t="shared" si="40"/>
        <v>0</v>
      </c>
      <c r="N25" s="55">
        <v>5</v>
      </c>
      <c r="O25" s="55"/>
      <c r="P25" s="55">
        <v>0</v>
      </c>
      <c r="Q25" s="55">
        <v>0</v>
      </c>
      <c r="R25" s="55">
        <f t="shared" si="41"/>
        <v>2</v>
      </c>
      <c r="S25" s="58">
        <f t="shared" si="42"/>
        <v>0.7142857142857143</v>
      </c>
      <c r="T25" s="57">
        <f t="shared" si="43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7</v>
      </c>
      <c r="F26" s="55">
        <f t="shared" si="37"/>
        <v>7</v>
      </c>
      <c r="G26" s="73">
        <v>6</v>
      </c>
      <c r="I26" s="25">
        <v>0</v>
      </c>
      <c r="J26" s="77">
        <v>0</v>
      </c>
      <c r="K26" s="55">
        <f t="shared" si="38"/>
        <v>1</v>
      </c>
      <c r="L26" s="57">
        <f t="shared" si="39"/>
        <v>0.8571428571428571</v>
      </c>
      <c r="M26" s="57">
        <f t="shared" si="40"/>
        <v>0</v>
      </c>
    </row>
    <row r="27" spans="2:55">
      <c r="B27" s="72" t="s">
        <v>28</v>
      </c>
      <c r="C27" s="73">
        <v>10</v>
      </c>
      <c r="F27" s="55">
        <f t="shared" si="37"/>
        <v>10</v>
      </c>
    </row>
    <row r="30" spans="2:55">
      <c r="B30" s="25" t="str">
        <f>"Graduate  Retention - "&amp;$A$1</f>
        <v>Graduate  Retention - Civil Archl Environ Engrg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Civil Archl Environ Engrg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Civil Archl Environ Engrg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9B4A-3165-41E6-8297-FE5892A4B03E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46</v>
      </c>
    </row>
    <row r="2" spans="1:55">
      <c r="B2" s="25" t="str">
        <f>"Freshmen Retention - "&amp;$A$1</f>
        <v>Freshmen Retention - Colg of Science Dean's Ofc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4</v>
      </c>
      <c r="D5" s="55"/>
      <c r="E5" s="55"/>
      <c r="F5" s="55">
        <f t="shared" ref="F5:F13" si="0">C5-D5-E5</f>
        <v>4</v>
      </c>
      <c r="G5" s="73">
        <v>1</v>
      </c>
      <c r="H5" s="55"/>
      <c r="I5" s="73">
        <v>1</v>
      </c>
      <c r="J5" s="77">
        <v>0</v>
      </c>
      <c r="K5" s="55">
        <f t="shared" ref="K5:K12" si="1">F5-(G5+I5+J5)</f>
        <v>2</v>
      </c>
      <c r="L5" s="57">
        <f t="shared" ref="L5:L12" si="2">IF($F5="","",((G5+H5+I5+J5)/$F5))</f>
        <v>0.5</v>
      </c>
      <c r="M5" s="57">
        <f t="shared" ref="M5:M12" si="3">IF($F5="","",(J5/$F5))</f>
        <v>0</v>
      </c>
      <c r="N5" s="79">
        <v>0</v>
      </c>
      <c r="O5" s="55"/>
      <c r="P5" s="78">
        <v>0</v>
      </c>
      <c r="Q5" s="77">
        <v>0</v>
      </c>
      <c r="R5" s="55">
        <f t="shared" ref="R5:R11" si="4">F5-Q5-P5-N5</f>
        <v>4</v>
      </c>
      <c r="S5" s="58">
        <f t="shared" ref="S5:S7" si="5">IF($F5="","",((N5+O5+P5+Q5)/$F5))</f>
        <v>0</v>
      </c>
      <c r="T5" s="57">
        <f t="shared" ref="T5:T11" si="6">IF($F5="","",(Q5/$F5))</f>
        <v>0</v>
      </c>
      <c r="U5" s="79">
        <v>0</v>
      </c>
      <c r="V5" s="55"/>
      <c r="W5" s="77">
        <v>0</v>
      </c>
      <c r="X5" s="77">
        <v>0</v>
      </c>
      <c r="Y5" s="55">
        <f t="shared" ref="Y5:Y10" si="7">F5-(U5+W5+X5)</f>
        <v>4</v>
      </c>
      <c r="Z5" s="57">
        <f t="shared" ref="Z5:Z10" si="8">IF($F5="","",((U5+V5+W5+X5)/$F5))</f>
        <v>0</v>
      </c>
      <c r="AA5" s="57">
        <f t="shared" ref="AA5:AA10" si="9">IF($F5="","",(X5/$F5))</f>
        <v>0</v>
      </c>
      <c r="AB5" s="79">
        <v>0</v>
      </c>
      <c r="AC5" s="55"/>
      <c r="AD5" s="77">
        <v>0</v>
      </c>
      <c r="AE5" s="77">
        <v>0</v>
      </c>
      <c r="AF5" s="55">
        <f t="shared" ref="AF5:AF9" si="10">F5-(AB5+AD5+AE5)</f>
        <v>4</v>
      </c>
      <c r="AG5" s="58">
        <f t="shared" ref="AG5:AG9" si="11">IF($F5="","",((AB5+AC5+AD5+AE5)/$F5))</f>
        <v>0</v>
      </c>
      <c r="AH5" s="57">
        <f t="shared" ref="AH5:AH9" si="12">IF($F5="","",(AE5/$F5))</f>
        <v>0</v>
      </c>
      <c r="AI5" s="79">
        <v>0</v>
      </c>
      <c r="AJ5" s="55"/>
      <c r="AK5" s="77">
        <v>0</v>
      </c>
      <c r="AL5" s="77">
        <v>0</v>
      </c>
      <c r="AM5" s="55">
        <f t="shared" ref="AM5:AM6" si="13">F5-AL5-AK5-AI5</f>
        <v>4</v>
      </c>
      <c r="AN5" s="57">
        <f t="shared" ref="AN5:AN6" si="14">IF($F5="","",((AI5+AJ5+AK5+AL5)/$F5))</f>
        <v>0</v>
      </c>
      <c r="AO5" s="57">
        <f t="shared" ref="AO5:AO6" si="15">IF($F5="","",(AL5/$F5))</f>
        <v>0</v>
      </c>
      <c r="AP5" s="79">
        <v>0</v>
      </c>
      <c r="AQ5" s="55"/>
      <c r="AR5" s="77">
        <v>0</v>
      </c>
      <c r="AS5" s="77">
        <v>0</v>
      </c>
      <c r="AT5" s="55">
        <f t="shared" ref="AT5" si="16">F5-AP5-AR5-AS5</f>
        <v>4</v>
      </c>
      <c r="AU5" s="58">
        <f t="shared" ref="AU5" si="17">IF($F5="","",((AP5+AQ5+AR5+AS5)/$F5))</f>
        <v>0</v>
      </c>
      <c r="AV5" s="57">
        <f t="shared" ref="AV5" si="18">IF($F5="","",(AS5/$F5))</f>
        <v>0</v>
      </c>
      <c r="AW5" s="79">
        <v>0</v>
      </c>
      <c r="AX5" s="55"/>
      <c r="AY5" s="77">
        <v>0</v>
      </c>
      <c r="AZ5" s="77">
        <v>0</v>
      </c>
      <c r="BA5" s="55">
        <f t="shared" ref="BA5" si="19">F5-AZ5-AW5</f>
        <v>4</v>
      </c>
      <c r="BB5" s="57">
        <f t="shared" ref="BB5" si="20">IF($F5="","",((AW5+AX5+AY5+AZ5)/$F5))</f>
        <v>0</v>
      </c>
      <c r="BC5" s="57">
        <f t="shared" ref="BC5" si="21">IF($F5="","",(AZ5/$F5))</f>
        <v>0</v>
      </c>
    </row>
    <row r="6" spans="1:55">
      <c r="B6" s="71" t="s">
        <v>21</v>
      </c>
      <c r="C6" s="73">
        <v>2</v>
      </c>
      <c r="D6" s="55"/>
      <c r="E6" s="55"/>
      <c r="F6" s="55">
        <f t="shared" si="0"/>
        <v>2</v>
      </c>
      <c r="G6" s="79">
        <v>0</v>
      </c>
      <c r="H6" s="55"/>
      <c r="I6" s="77">
        <v>0</v>
      </c>
      <c r="J6" s="77">
        <v>0</v>
      </c>
      <c r="K6" s="55">
        <f t="shared" si="1"/>
        <v>2</v>
      </c>
      <c r="L6" s="57">
        <f t="shared" si="2"/>
        <v>0</v>
      </c>
      <c r="M6" s="57">
        <f t="shared" si="3"/>
        <v>0</v>
      </c>
      <c r="N6" s="79">
        <v>0</v>
      </c>
      <c r="O6" s="55"/>
      <c r="P6" s="78">
        <v>0</v>
      </c>
      <c r="Q6" s="77">
        <v>0</v>
      </c>
      <c r="R6" s="55">
        <f t="shared" si="4"/>
        <v>2</v>
      </c>
      <c r="S6" s="58">
        <f t="shared" si="5"/>
        <v>0</v>
      </c>
      <c r="T6" s="57">
        <f t="shared" si="6"/>
        <v>0</v>
      </c>
      <c r="U6" s="79">
        <v>0</v>
      </c>
      <c r="V6" s="55"/>
      <c r="W6" s="77">
        <v>0</v>
      </c>
      <c r="X6" s="77">
        <v>0</v>
      </c>
      <c r="Y6" s="55">
        <f t="shared" si="7"/>
        <v>2</v>
      </c>
      <c r="Z6" s="57">
        <f t="shared" si="8"/>
        <v>0</v>
      </c>
      <c r="AA6" s="57">
        <f t="shared" si="9"/>
        <v>0</v>
      </c>
      <c r="AB6" s="79">
        <v>0</v>
      </c>
      <c r="AC6" s="55"/>
      <c r="AD6" s="77">
        <v>0</v>
      </c>
      <c r="AE6" s="77">
        <v>0</v>
      </c>
      <c r="AF6" s="55">
        <f t="shared" si="10"/>
        <v>2</v>
      </c>
      <c r="AG6" s="58">
        <f t="shared" si="11"/>
        <v>0</v>
      </c>
      <c r="AH6" s="57">
        <f t="shared" si="12"/>
        <v>0</v>
      </c>
      <c r="AI6" s="79">
        <v>0</v>
      </c>
      <c r="AJ6" s="55"/>
      <c r="AK6" s="77">
        <v>0</v>
      </c>
      <c r="AL6" s="77">
        <v>0</v>
      </c>
      <c r="AM6" s="55">
        <f t="shared" si="13"/>
        <v>2</v>
      </c>
      <c r="AN6" s="57">
        <f t="shared" si="14"/>
        <v>0</v>
      </c>
      <c r="AO6" s="57">
        <f t="shared" si="15"/>
        <v>0</v>
      </c>
      <c r="AP6" s="79">
        <v>0</v>
      </c>
      <c r="AQ6" s="55"/>
      <c r="AR6" s="77">
        <v>0</v>
      </c>
      <c r="AS6" s="77">
        <v>0</v>
      </c>
      <c r="AT6" s="55">
        <f t="shared" ref="AT6" si="22">F6-AP6-AR6-AS6</f>
        <v>2</v>
      </c>
      <c r="AU6" s="58">
        <f t="shared" ref="AU6" si="23">IF($F6="","",((AP6+AQ6+AR6+AS6)/$F6))</f>
        <v>0</v>
      </c>
      <c r="AV6" s="57">
        <f t="shared" ref="AV6" si="24">IF($F6="","",(AS6/$F6))</f>
        <v>0</v>
      </c>
      <c r="AW6" s="79">
        <v>0</v>
      </c>
      <c r="AX6" s="55"/>
      <c r="AY6" s="77">
        <v>0</v>
      </c>
      <c r="AZ6" s="77">
        <v>0</v>
      </c>
      <c r="BA6" s="55">
        <f t="shared" ref="BA6" si="25">F6-AZ6-AW6</f>
        <v>2</v>
      </c>
      <c r="BB6" s="57">
        <f t="shared" ref="BB6" si="26">IF($F6="","",((AW6+AX6+AY6+AZ6)/$F6))</f>
        <v>0</v>
      </c>
      <c r="BC6" s="57">
        <f t="shared" ref="BC6" si="27">IF($F6="","",(AZ6/$F6))</f>
        <v>0</v>
      </c>
    </row>
    <row r="7" spans="1:55">
      <c r="B7" s="71" t="s">
        <v>22</v>
      </c>
      <c r="C7" s="73">
        <v>1</v>
      </c>
      <c r="D7" s="55"/>
      <c r="E7" s="55"/>
      <c r="F7" s="55">
        <f t="shared" si="0"/>
        <v>1</v>
      </c>
      <c r="G7" s="79">
        <v>0</v>
      </c>
      <c r="H7" s="55"/>
      <c r="I7" s="77">
        <v>0</v>
      </c>
      <c r="J7" s="79">
        <v>0</v>
      </c>
      <c r="K7" s="55">
        <f t="shared" si="1"/>
        <v>1</v>
      </c>
      <c r="L7" s="57">
        <f t="shared" si="2"/>
        <v>0</v>
      </c>
      <c r="M7" s="57">
        <f t="shared" si="3"/>
        <v>0</v>
      </c>
      <c r="N7" s="79">
        <v>0</v>
      </c>
      <c r="O7" s="55"/>
      <c r="P7" s="78">
        <v>0</v>
      </c>
      <c r="Q7" s="79">
        <v>0</v>
      </c>
      <c r="R7" s="55">
        <f t="shared" si="4"/>
        <v>1</v>
      </c>
      <c r="S7" s="58">
        <f t="shared" si="5"/>
        <v>0</v>
      </c>
      <c r="T7" s="57">
        <f t="shared" si="6"/>
        <v>0</v>
      </c>
      <c r="U7" s="79">
        <v>0</v>
      </c>
      <c r="V7" s="55"/>
      <c r="W7" s="77">
        <v>0</v>
      </c>
      <c r="X7" s="79">
        <v>0</v>
      </c>
      <c r="Y7" s="55">
        <f t="shared" si="7"/>
        <v>1</v>
      </c>
      <c r="Z7" s="57">
        <f t="shared" si="8"/>
        <v>0</v>
      </c>
      <c r="AA7" s="57">
        <f t="shared" si="9"/>
        <v>0</v>
      </c>
      <c r="AB7" s="79">
        <v>0</v>
      </c>
      <c r="AC7" s="55"/>
      <c r="AD7" s="77">
        <v>0</v>
      </c>
      <c r="AE7" s="79">
        <v>0</v>
      </c>
      <c r="AF7" s="55">
        <f t="shared" si="10"/>
        <v>1</v>
      </c>
      <c r="AG7" s="58">
        <f t="shared" si="11"/>
        <v>0</v>
      </c>
      <c r="AH7" s="57">
        <f t="shared" si="12"/>
        <v>0</v>
      </c>
      <c r="AI7" s="79">
        <v>0</v>
      </c>
      <c r="AJ7" s="55"/>
      <c r="AK7" s="77">
        <v>0</v>
      </c>
      <c r="AL7" s="79">
        <v>0</v>
      </c>
      <c r="AM7" s="55">
        <f t="shared" ref="AM7" si="28">F7-AL7-AK7-AI7</f>
        <v>1</v>
      </c>
      <c r="AN7" s="57">
        <f t="shared" ref="AN7" si="29">IF($F7="","",((AI7+AJ7+AK7+AL7)/$F7))</f>
        <v>0</v>
      </c>
      <c r="AO7" s="57">
        <f t="shared" ref="AO7" si="30">IF($F7="","",(AL7/$F7))</f>
        <v>0</v>
      </c>
      <c r="AP7" s="79">
        <v>0</v>
      </c>
      <c r="AQ7" s="55"/>
      <c r="AR7" s="77">
        <v>0</v>
      </c>
      <c r="AS7" s="79">
        <v>0</v>
      </c>
      <c r="AT7" s="55">
        <f t="shared" ref="AT7" si="31">F7-AP7-AR7-AS7</f>
        <v>1</v>
      </c>
      <c r="AU7" s="58">
        <f t="shared" ref="AU7" si="32">IF($F7="","",((AP7+AQ7+AR7+AS7)/$F7))</f>
        <v>0</v>
      </c>
      <c r="AV7" s="57">
        <f t="shared" ref="AV7" si="33">IF($F7="","",(AS7/$F7))</f>
        <v>0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2</v>
      </c>
      <c r="D8" s="55"/>
      <c r="E8" s="55"/>
      <c r="F8" s="55">
        <f t="shared" si="0"/>
        <v>2</v>
      </c>
      <c r="G8" s="79">
        <v>0</v>
      </c>
      <c r="I8" s="77">
        <v>0</v>
      </c>
      <c r="J8" s="77">
        <v>0</v>
      </c>
      <c r="K8" s="55">
        <f t="shared" si="1"/>
        <v>2</v>
      </c>
      <c r="L8" s="57">
        <f t="shared" si="2"/>
        <v>0</v>
      </c>
      <c r="M8" s="57">
        <f t="shared" si="3"/>
        <v>0</v>
      </c>
      <c r="N8" s="79">
        <v>0</v>
      </c>
      <c r="P8" s="78">
        <v>0</v>
      </c>
      <c r="Q8" s="77">
        <v>0</v>
      </c>
      <c r="R8" s="55">
        <f t="shared" si="4"/>
        <v>2</v>
      </c>
      <c r="S8" s="58">
        <f>IF($F8="","",((N8+O8+P8+Q8)/$F8))</f>
        <v>0</v>
      </c>
      <c r="T8" s="57">
        <f t="shared" si="6"/>
        <v>0</v>
      </c>
      <c r="U8" s="79">
        <v>0</v>
      </c>
      <c r="W8" s="77">
        <v>0</v>
      </c>
      <c r="X8" s="77">
        <v>0</v>
      </c>
      <c r="Y8" s="55">
        <f t="shared" si="7"/>
        <v>2</v>
      </c>
      <c r="Z8" s="57">
        <f t="shared" si="8"/>
        <v>0</v>
      </c>
      <c r="AA8" s="57">
        <f t="shared" si="9"/>
        <v>0</v>
      </c>
      <c r="AB8" s="79">
        <v>0</v>
      </c>
      <c r="AD8" s="77">
        <v>0</v>
      </c>
      <c r="AE8" s="77">
        <v>0</v>
      </c>
      <c r="AF8" s="55">
        <f t="shared" si="10"/>
        <v>2</v>
      </c>
      <c r="AG8" s="58">
        <f t="shared" si="11"/>
        <v>0</v>
      </c>
      <c r="AH8" s="57">
        <f t="shared" si="12"/>
        <v>0</v>
      </c>
      <c r="AI8" s="79">
        <v>0</v>
      </c>
      <c r="AK8" s="77">
        <v>0</v>
      </c>
      <c r="AL8" s="77">
        <v>0</v>
      </c>
      <c r="AM8" s="55">
        <f t="shared" ref="AM8" si="34">F8-AL8-AK8-AI8</f>
        <v>2</v>
      </c>
      <c r="AN8" s="57">
        <f t="shared" ref="AN8" si="35">IF($F8="","",((AI8+AJ8+AK8+AL8)/$F8))</f>
        <v>0</v>
      </c>
      <c r="AO8" s="57">
        <f t="shared" ref="AO8" si="36">IF($F8="","",(AL8/$F8))</f>
        <v>0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2</v>
      </c>
      <c r="D9" s="55"/>
      <c r="E9" s="55"/>
      <c r="F9" s="55">
        <f t="shared" si="0"/>
        <v>2</v>
      </c>
      <c r="G9" s="79">
        <v>0</v>
      </c>
      <c r="I9" s="79">
        <v>1</v>
      </c>
      <c r="J9" s="77">
        <v>0</v>
      </c>
      <c r="K9" s="55">
        <f t="shared" si="1"/>
        <v>1</v>
      </c>
      <c r="L9" s="57">
        <f t="shared" si="2"/>
        <v>0.5</v>
      </c>
      <c r="M9" s="57">
        <f t="shared" si="3"/>
        <v>0</v>
      </c>
      <c r="N9" s="79">
        <v>0</v>
      </c>
      <c r="P9" s="73">
        <v>1</v>
      </c>
      <c r="Q9" s="77">
        <v>0</v>
      </c>
      <c r="R9" s="55">
        <f t="shared" si="4"/>
        <v>1</v>
      </c>
      <c r="S9" s="58">
        <f>IF($F9="","",((N9+O9+P9+Q9)/$F9))</f>
        <v>0.5</v>
      </c>
      <c r="T9" s="57">
        <f t="shared" si="6"/>
        <v>0</v>
      </c>
      <c r="U9" s="79">
        <v>0</v>
      </c>
      <c r="W9" s="79">
        <v>0</v>
      </c>
      <c r="X9" s="77">
        <v>0</v>
      </c>
      <c r="Y9" s="55">
        <f t="shared" si="7"/>
        <v>2</v>
      </c>
      <c r="Z9" s="57">
        <f t="shared" si="8"/>
        <v>0</v>
      </c>
      <c r="AA9" s="57">
        <f t="shared" si="9"/>
        <v>0</v>
      </c>
      <c r="AB9" s="79">
        <v>0</v>
      </c>
      <c r="AD9" s="79">
        <v>0</v>
      </c>
      <c r="AE9" s="77">
        <v>0</v>
      </c>
      <c r="AF9" s="55">
        <f t="shared" si="10"/>
        <v>2</v>
      </c>
      <c r="AG9" s="58">
        <f t="shared" si="11"/>
        <v>0</v>
      </c>
      <c r="AH9" s="57">
        <f t="shared" si="12"/>
        <v>0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1</v>
      </c>
      <c r="D10" s="55"/>
      <c r="E10" s="55"/>
      <c r="F10" s="55">
        <f t="shared" si="0"/>
        <v>1</v>
      </c>
      <c r="G10" s="79">
        <v>0</v>
      </c>
      <c r="I10" s="25">
        <v>0</v>
      </c>
      <c r="J10" s="77">
        <v>0</v>
      </c>
      <c r="K10" s="55">
        <f t="shared" si="1"/>
        <v>1</v>
      </c>
      <c r="L10" s="57">
        <f t="shared" si="2"/>
        <v>0</v>
      </c>
      <c r="M10" s="57">
        <f t="shared" si="3"/>
        <v>0</v>
      </c>
      <c r="N10" s="79">
        <v>0</v>
      </c>
      <c r="P10" s="78">
        <v>0</v>
      </c>
      <c r="Q10" s="77">
        <v>0</v>
      </c>
      <c r="R10" s="55">
        <f t="shared" si="4"/>
        <v>1</v>
      </c>
      <c r="S10" s="58">
        <f>IF($F10="","",((N10+O10+P10+Q10)/$F10))</f>
        <v>0</v>
      </c>
      <c r="T10" s="57">
        <f t="shared" si="6"/>
        <v>0</v>
      </c>
      <c r="U10" s="79">
        <v>0</v>
      </c>
      <c r="W10" s="77">
        <v>0</v>
      </c>
      <c r="X10" s="77">
        <v>0</v>
      </c>
      <c r="Y10" s="55">
        <f t="shared" si="7"/>
        <v>1</v>
      </c>
      <c r="Z10" s="57">
        <f t="shared" si="8"/>
        <v>0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2</v>
      </c>
      <c r="D11" s="55"/>
      <c r="E11" s="55"/>
      <c r="F11" s="55">
        <f t="shared" si="0"/>
        <v>2</v>
      </c>
      <c r="G11" s="55">
        <v>1</v>
      </c>
      <c r="H11" s="55"/>
      <c r="I11" s="55">
        <v>0</v>
      </c>
      <c r="J11" s="55">
        <v>0</v>
      </c>
      <c r="K11" s="55">
        <f t="shared" si="1"/>
        <v>1</v>
      </c>
      <c r="L11" s="57">
        <f t="shared" si="2"/>
        <v>0.5</v>
      </c>
      <c r="M11" s="57">
        <f t="shared" si="3"/>
        <v>0</v>
      </c>
      <c r="N11" s="55">
        <v>0</v>
      </c>
      <c r="O11" s="55"/>
      <c r="P11" s="55">
        <v>0</v>
      </c>
      <c r="Q11" s="55">
        <v>0</v>
      </c>
      <c r="R11" s="55">
        <f t="shared" si="4"/>
        <v>2</v>
      </c>
      <c r="S11" s="58">
        <f>IF($F11="","",((N11+O11+P11+Q11)/$F11))</f>
        <v>0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3</v>
      </c>
      <c r="D12" s="55"/>
      <c r="E12" s="55"/>
      <c r="F12" s="55">
        <f t="shared" si="0"/>
        <v>3</v>
      </c>
      <c r="G12" s="55">
        <v>1</v>
      </c>
      <c r="H12" s="55"/>
      <c r="I12" s="55">
        <v>0</v>
      </c>
      <c r="J12" s="55">
        <v>0</v>
      </c>
      <c r="K12" s="55">
        <f t="shared" si="1"/>
        <v>2</v>
      </c>
      <c r="L12" s="57">
        <f t="shared" si="2"/>
        <v>0.33333333333333331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2</v>
      </c>
      <c r="D13" s="55"/>
      <c r="E13" s="55"/>
      <c r="F13" s="55">
        <f t="shared" si="0"/>
        <v>2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Colg of Science Dean's Ofc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/>
      <c r="E19" s="55"/>
      <c r="F19" s="55">
        <f t="shared" ref="F19:F27" si="37">C19-D19-E19</f>
        <v>0</v>
      </c>
      <c r="G19" s="79">
        <v>0</v>
      </c>
      <c r="H19" s="55"/>
      <c r="I19" s="77">
        <v>0</v>
      </c>
      <c r="J19" s="77">
        <v>0</v>
      </c>
      <c r="K19" s="55">
        <f t="shared" ref="K19:K25" si="38">F19-I19-G19-J19</f>
        <v>0</v>
      </c>
      <c r="L19" s="57" t="e">
        <f t="shared" ref="L19:L25" si="39">IF($F19="","",((G19+H19+I19+J19)/$F19))</f>
        <v>#DIV/0!</v>
      </c>
      <c r="M19" s="57" t="e">
        <f t="shared" ref="M19:M25" si="40">IF($F19="","",(J19/$F19))</f>
        <v>#DIV/0!</v>
      </c>
      <c r="N19" s="79">
        <v>0</v>
      </c>
      <c r="O19" s="55"/>
      <c r="P19" s="77">
        <v>0</v>
      </c>
      <c r="Q19" s="77">
        <v>0</v>
      </c>
      <c r="R19" s="55">
        <f t="shared" ref="R19:R25" si="41">F19-N19-O19-P19-Q19</f>
        <v>0</v>
      </c>
      <c r="S19" s="58" t="e">
        <f t="shared" ref="S19:S25" si="42">IF($F19="","",((N19+O19+P19+Q19)/$F19))</f>
        <v>#DIV/0!</v>
      </c>
      <c r="T19" s="57" t="e">
        <f t="shared" ref="T19:T25" si="43">IF($F19="","",(Q19/$F19))</f>
        <v>#DIV/0!</v>
      </c>
      <c r="U19" s="79">
        <v>0</v>
      </c>
      <c r="V19" s="55"/>
      <c r="W19" s="77">
        <v>0</v>
      </c>
      <c r="X19" s="77">
        <v>0</v>
      </c>
      <c r="Y19" s="55">
        <f t="shared" ref="Y19:Y24" si="44">F19-(U19+W19+X19)</f>
        <v>0</v>
      </c>
      <c r="Z19" s="57" t="e">
        <f t="shared" ref="Z19:Z24" si="45">IF($F19="","",((U19+V19+W19+X19)/$F19))</f>
        <v>#DIV/0!</v>
      </c>
      <c r="AA19" s="57" t="e">
        <f t="shared" ref="AA19:AA24" si="46">IF($F19="","",(X19/$F19))</f>
        <v>#DIV/0!</v>
      </c>
      <c r="AB19" s="79">
        <v>0</v>
      </c>
      <c r="AC19" s="55"/>
      <c r="AD19" s="77">
        <v>0</v>
      </c>
      <c r="AE19" s="77">
        <v>0</v>
      </c>
      <c r="AF19" s="55">
        <f t="shared" ref="AF19:AF23" si="47">F19-(AB19+AD19+AE19)</f>
        <v>0</v>
      </c>
      <c r="AG19" s="58" t="e">
        <f t="shared" ref="AG19:AG23" si="48">IF($F19="","",((AB19+AC19+AD19+AE19)/$F19))</f>
        <v>#DIV/0!</v>
      </c>
      <c r="AH19" s="57" t="e">
        <f t="shared" ref="AH19:AH23" si="49">IF($F19="","",(AE19/$F19))</f>
        <v>#DIV/0!</v>
      </c>
      <c r="AI19" s="79">
        <v>0</v>
      </c>
      <c r="AJ19" s="55"/>
      <c r="AK19" s="77">
        <v>0</v>
      </c>
      <c r="AL19" s="77">
        <v>0</v>
      </c>
      <c r="AM19" s="55">
        <f t="shared" ref="AM19:AM20" si="50">F19-AL19-AK19-AI19</f>
        <v>0</v>
      </c>
      <c r="AN19" s="57" t="e">
        <f t="shared" ref="AN19:AN20" si="51">IF($F19="","",((AI19+AJ19+AK19+AL19)/$F19))</f>
        <v>#DIV/0!</v>
      </c>
      <c r="AO19" s="57" t="e">
        <f t="shared" ref="AO19:AO20" si="52">IF($F19="","",(AL19/$F19))</f>
        <v>#DIV/0!</v>
      </c>
      <c r="AP19" s="79">
        <v>0</v>
      </c>
      <c r="AQ19" s="55"/>
      <c r="AR19" s="77">
        <v>0</v>
      </c>
      <c r="AS19" s="77">
        <v>0</v>
      </c>
      <c r="AT19" s="55">
        <f t="shared" ref="AT19" si="53">F19-AS19-AR19-AP19</f>
        <v>0</v>
      </c>
      <c r="AU19" s="58" t="e">
        <f t="shared" ref="AU19" si="54">IF($F19="","",((AP19+AQ19+AR19+AS19)/$F19))</f>
        <v>#DIV/0!</v>
      </c>
      <c r="AV19" s="57" t="e">
        <f t="shared" ref="AV19" si="55">IF($F19="","",(AS19/$F19))</f>
        <v>#DIV/0!</v>
      </c>
      <c r="AW19" s="79">
        <v>0</v>
      </c>
      <c r="AX19" s="55"/>
      <c r="AY19" s="77">
        <v>0</v>
      </c>
      <c r="AZ19" s="77">
        <v>0</v>
      </c>
      <c r="BA19" s="55">
        <f t="shared" ref="BA19" si="56">F19-AZ19-AW19</f>
        <v>0</v>
      </c>
      <c r="BB19" s="57" t="e">
        <f t="shared" ref="BB19" si="57">IF($F19="","",((AW19+AX19+AY19+AZ19)/$F19))</f>
        <v>#DIV/0!</v>
      </c>
      <c r="BC19" s="57" t="e">
        <f t="shared" ref="BC19" si="58">IF($F19="","",(AZ19/$F19))</f>
        <v>#DIV/0!</v>
      </c>
    </row>
    <row r="20" spans="2:55">
      <c r="B20" s="55" t="s">
        <v>21</v>
      </c>
      <c r="C20" s="79">
        <v>0</v>
      </c>
      <c r="D20" s="55"/>
      <c r="E20" s="55"/>
      <c r="F20" s="55">
        <f t="shared" si="37"/>
        <v>0</v>
      </c>
      <c r="G20" s="79">
        <v>0</v>
      </c>
      <c r="H20" s="55"/>
      <c r="I20" s="77">
        <v>0</v>
      </c>
      <c r="J20" s="77">
        <v>0</v>
      </c>
      <c r="K20" s="55">
        <f t="shared" si="38"/>
        <v>0</v>
      </c>
      <c r="L20" s="58" t="e">
        <f t="shared" si="39"/>
        <v>#DIV/0!</v>
      </c>
      <c r="M20" s="57" t="e">
        <f t="shared" si="40"/>
        <v>#DIV/0!</v>
      </c>
      <c r="N20" s="79">
        <v>0</v>
      </c>
      <c r="O20" s="55"/>
      <c r="P20" s="77">
        <v>0</v>
      </c>
      <c r="Q20" s="77">
        <v>0</v>
      </c>
      <c r="R20" s="55">
        <f t="shared" si="41"/>
        <v>0</v>
      </c>
      <c r="S20" s="58" t="e">
        <f t="shared" si="42"/>
        <v>#DIV/0!</v>
      </c>
      <c r="T20" s="57" t="e">
        <f t="shared" si="43"/>
        <v>#DIV/0!</v>
      </c>
      <c r="U20" s="79">
        <v>0</v>
      </c>
      <c r="V20" s="55"/>
      <c r="W20" s="77">
        <v>0</v>
      </c>
      <c r="X20" s="77">
        <v>0</v>
      </c>
      <c r="Y20" s="55">
        <f t="shared" si="44"/>
        <v>0</v>
      </c>
      <c r="Z20" s="58" t="e">
        <f t="shared" si="45"/>
        <v>#DIV/0!</v>
      </c>
      <c r="AA20" s="57" t="e">
        <f t="shared" si="46"/>
        <v>#DIV/0!</v>
      </c>
      <c r="AB20" s="79">
        <v>0</v>
      </c>
      <c r="AC20" s="55"/>
      <c r="AD20" s="77">
        <v>0</v>
      </c>
      <c r="AE20" s="77">
        <v>0</v>
      </c>
      <c r="AF20" s="55">
        <f t="shared" si="47"/>
        <v>0</v>
      </c>
      <c r="AG20" s="58" t="e">
        <f t="shared" si="48"/>
        <v>#DIV/0!</v>
      </c>
      <c r="AH20" s="57" t="e">
        <f t="shared" si="49"/>
        <v>#DIV/0!</v>
      </c>
      <c r="AI20" s="79">
        <v>0</v>
      </c>
      <c r="AJ20" s="55"/>
      <c r="AK20" s="77">
        <v>0</v>
      </c>
      <c r="AL20" s="77">
        <v>0</v>
      </c>
      <c r="AM20" s="55">
        <f t="shared" si="50"/>
        <v>0</v>
      </c>
      <c r="AN20" s="57" t="e">
        <f t="shared" si="51"/>
        <v>#DIV/0!</v>
      </c>
      <c r="AO20" s="57" t="e">
        <f t="shared" si="52"/>
        <v>#DIV/0!</v>
      </c>
      <c r="AP20" s="79">
        <v>0</v>
      </c>
      <c r="AQ20" s="55"/>
      <c r="AR20" s="77">
        <v>0</v>
      </c>
      <c r="AS20" s="77">
        <v>0</v>
      </c>
      <c r="AT20" s="55">
        <f t="shared" ref="AT20" si="59">F20-AS20-AR20-AP20</f>
        <v>0</v>
      </c>
      <c r="AU20" s="58" t="e">
        <f t="shared" ref="AU20" si="60">IF($F20="","",((AP20+AQ20+AR20+AS20)/$F20))</f>
        <v>#DIV/0!</v>
      </c>
      <c r="AV20" s="57" t="e">
        <f t="shared" ref="AV20" si="61">IF($F20="","",(AS20/$F20))</f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62">F20-AZ20-AW20</f>
        <v>0</v>
      </c>
      <c r="BB20" s="57" t="e">
        <f t="shared" ref="BB20" si="63">IF($F20="","",((AW20+AX20+AY20+AZ20)/$F20))</f>
        <v>#DIV/0!</v>
      </c>
      <c r="BC20" s="57" t="e">
        <f t="shared" ref="BC20" si="64">IF($F20="","",(AZ20/$F20))</f>
        <v>#DIV/0!</v>
      </c>
    </row>
    <row r="21" spans="2:55">
      <c r="B21" s="55" t="s">
        <v>22</v>
      </c>
      <c r="C21" s="79">
        <v>0</v>
      </c>
      <c r="D21" s="55"/>
      <c r="E21" s="55"/>
      <c r="F21" s="55">
        <f t="shared" si="37"/>
        <v>0</v>
      </c>
      <c r="G21" s="79">
        <v>0</v>
      </c>
      <c r="H21" s="55"/>
      <c r="I21" s="77">
        <v>0</v>
      </c>
      <c r="J21" s="79">
        <v>0</v>
      </c>
      <c r="K21" s="55">
        <f t="shared" si="38"/>
        <v>0</v>
      </c>
      <c r="L21" s="57" t="e">
        <f t="shared" si="39"/>
        <v>#DIV/0!</v>
      </c>
      <c r="M21" s="57" t="e">
        <f t="shared" si="40"/>
        <v>#DIV/0!</v>
      </c>
      <c r="N21" s="79">
        <v>0</v>
      </c>
      <c r="O21" s="55"/>
      <c r="P21" s="77">
        <v>0</v>
      </c>
      <c r="Q21" s="79">
        <v>0</v>
      </c>
      <c r="R21" s="55">
        <f t="shared" si="41"/>
        <v>0</v>
      </c>
      <c r="S21" s="58" t="e">
        <f t="shared" si="42"/>
        <v>#DIV/0!</v>
      </c>
      <c r="T21" s="57" t="e">
        <f t="shared" si="43"/>
        <v>#DIV/0!</v>
      </c>
      <c r="U21" s="79">
        <v>0</v>
      </c>
      <c r="V21" s="55"/>
      <c r="W21" s="77">
        <v>0</v>
      </c>
      <c r="X21" s="79">
        <v>0</v>
      </c>
      <c r="Y21" s="55">
        <f t="shared" si="44"/>
        <v>0</v>
      </c>
      <c r="Z21" s="58" t="e">
        <f t="shared" si="45"/>
        <v>#DIV/0!</v>
      </c>
      <c r="AA21" s="57" t="e">
        <f t="shared" si="46"/>
        <v>#DIV/0!</v>
      </c>
      <c r="AB21" s="79">
        <v>0</v>
      </c>
      <c r="AC21" s="55"/>
      <c r="AD21" s="77">
        <v>0</v>
      </c>
      <c r="AE21" s="79">
        <v>0</v>
      </c>
      <c r="AF21" s="55">
        <f t="shared" si="47"/>
        <v>0</v>
      </c>
      <c r="AG21" s="58" t="e">
        <f t="shared" si="48"/>
        <v>#DIV/0!</v>
      </c>
      <c r="AH21" s="57" t="e">
        <f t="shared" si="49"/>
        <v>#DIV/0!</v>
      </c>
      <c r="AI21" s="79">
        <v>0</v>
      </c>
      <c r="AJ21" s="55"/>
      <c r="AK21" s="77">
        <v>0</v>
      </c>
      <c r="AL21" s="79">
        <v>0</v>
      </c>
      <c r="AM21" s="55">
        <f t="shared" ref="AM21" si="65">F21-AL21-AK21-AI21</f>
        <v>0</v>
      </c>
      <c r="AN21" s="57" t="e">
        <f t="shared" ref="AN21" si="66">IF($F21="","",((AI21+AJ21+AK21+AL21)/$F21))</f>
        <v>#DIV/0!</v>
      </c>
      <c r="AO21" s="57" t="e">
        <f t="shared" ref="AO21" si="67">IF($F21="","",(AL21/$F21))</f>
        <v>#DIV/0!</v>
      </c>
      <c r="AP21" s="79">
        <v>0</v>
      </c>
      <c r="AQ21" s="55"/>
      <c r="AR21" s="77">
        <v>0</v>
      </c>
      <c r="AS21" s="79">
        <v>0</v>
      </c>
      <c r="AT21" s="55">
        <f t="shared" ref="AT21" si="68">F21-AS21-AR21-AP21</f>
        <v>0</v>
      </c>
      <c r="AU21" s="58" t="e">
        <f t="shared" ref="AU21" si="69">IF($F21="","",((AP21+AQ21+AR21+AS21)/$F21))</f>
        <v>#DIV/0!</v>
      </c>
      <c r="AV21" s="57" t="e">
        <f t="shared" ref="AV21" si="70">IF($F21="","",(AS21/$F21))</f>
        <v>#DIV/0!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0</v>
      </c>
      <c r="D22" s="55"/>
      <c r="E22" s="55"/>
      <c r="F22" s="55">
        <f t="shared" si="37"/>
        <v>0</v>
      </c>
      <c r="G22" s="79">
        <v>0</v>
      </c>
      <c r="I22" s="77">
        <v>0</v>
      </c>
      <c r="J22" s="77">
        <v>0</v>
      </c>
      <c r="K22" s="55">
        <f t="shared" si="38"/>
        <v>0</v>
      </c>
      <c r="L22" s="57" t="e">
        <f t="shared" si="39"/>
        <v>#DIV/0!</v>
      </c>
      <c r="M22" s="57" t="e">
        <f t="shared" si="40"/>
        <v>#DIV/0!</v>
      </c>
      <c r="N22" s="79">
        <v>0</v>
      </c>
      <c r="P22" s="77">
        <v>0</v>
      </c>
      <c r="Q22" s="77">
        <v>0</v>
      </c>
      <c r="R22" s="55">
        <f t="shared" si="41"/>
        <v>0</v>
      </c>
      <c r="S22" s="58" t="e">
        <f t="shared" si="42"/>
        <v>#DIV/0!</v>
      </c>
      <c r="T22" s="57" t="e">
        <f t="shared" si="43"/>
        <v>#DIV/0!</v>
      </c>
      <c r="U22" s="79">
        <v>0</v>
      </c>
      <c r="W22" s="77">
        <v>0</v>
      </c>
      <c r="X22" s="77">
        <v>0</v>
      </c>
      <c r="Y22" s="55">
        <f t="shared" si="44"/>
        <v>0</v>
      </c>
      <c r="Z22" s="58" t="e">
        <f t="shared" si="45"/>
        <v>#DIV/0!</v>
      </c>
      <c r="AA22" s="57" t="e">
        <f t="shared" si="46"/>
        <v>#DIV/0!</v>
      </c>
      <c r="AB22" s="79">
        <v>0</v>
      </c>
      <c r="AD22" s="77">
        <v>0</v>
      </c>
      <c r="AE22" s="77">
        <v>0</v>
      </c>
      <c r="AF22" s="55">
        <f t="shared" si="47"/>
        <v>0</v>
      </c>
      <c r="AG22" s="58" t="e">
        <f t="shared" si="48"/>
        <v>#DIV/0!</v>
      </c>
      <c r="AH22" s="57" t="e">
        <f t="shared" si="49"/>
        <v>#DIV/0!</v>
      </c>
      <c r="AI22" s="79">
        <v>0</v>
      </c>
      <c r="AK22" s="77">
        <v>0</v>
      </c>
      <c r="AL22" s="77">
        <v>0</v>
      </c>
      <c r="AM22" s="55">
        <f t="shared" ref="AM22" si="71">F22-AL22-AK22-AI22</f>
        <v>0</v>
      </c>
      <c r="AN22" s="57" t="e">
        <f t="shared" ref="AN22" si="72">IF($F22="","",((AI22+AJ22+AK22+AL22)/$F22))</f>
        <v>#DIV/0!</v>
      </c>
      <c r="AO22" s="57" t="e">
        <f t="shared" ref="AO22" si="73">IF($F22="","",(AL22/$F22))</f>
        <v>#DIV/0!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37"/>
        <v>0</v>
      </c>
      <c r="G23" s="79">
        <v>0</v>
      </c>
      <c r="I23" s="79">
        <v>0</v>
      </c>
      <c r="J23" s="77">
        <v>0</v>
      </c>
      <c r="K23" s="55">
        <f t="shared" si="38"/>
        <v>0</v>
      </c>
      <c r="L23" s="57" t="e">
        <f t="shared" si="39"/>
        <v>#DIV/0!</v>
      </c>
      <c r="M23" s="57" t="e">
        <f t="shared" si="40"/>
        <v>#DIV/0!</v>
      </c>
      <c r="N23" s="79">
        <v>0</v>
      </c>
      <c r="P23" s="79">
        <v>0</v>
      </c>
      <c r="Q23" s="77">
        <v>0</v>
      </c>
      <c r="R23" s="55">
        <f t="shared" si="41"/>
        <v>0</v>
      </c>
      <c r="S23" s="58" t="e">
        <f t="shared" si="42"/>
        <v>#DIV/0!</v>
      </c>
      <c r="T23" s="57" t="e">
        <f t="shared" si="43"/>
        <v>#DIV/0!</v>
      </c>
      <c r="U23" s="79">
        <v>0</v>
      </c>
      <c r="W23" s="79">
        <v>0</v>
      </c>
      <c r="X23" s="77">
        <v>0</v>
      </c>
      <c r="Y23" s="55">
        <f t="shared" si="44"/>
        <v>0</v>
      </c>
      <c r="Z23" s="58" t="e">
        <f t="shared" si="45"/>
        <v>#DIV/0!</v>
      </c>
      <c r="AA23" s="57" t="e">
        <f t="shared" si="46"/>
        <v>#DIV/0!</v>
      </c>
      <c r="AB23" s="79">
        <v>0</v>
      </c>
      <c r="AD23" s="79">
        <v>0</v>
      </c>
      <c r="AE23" s="77">
        <v>0</v>
      </c>
      <c r="AF23" s="55">
        <f t="shared" si="47"/>
        <v>0</v>
      </c>
      <c r="AG23" s="58" t="e">
        <f t="shared" si="48"/>
        <v>#DIV/0!</v>
      </c>
      <c r="AH23" s="57" t="e">
        <f t="shared" si="49"/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0</v>
      </c>
      <c r="D24" s="55"/>
      <c r="E24" s="55"/>
      <c r="F24" s="55">
        <f t="shared" si="37"/>
        <v>0</v>
      </c>
      <c r="G24" s="79">
        <v>0</v>
      </c>
      <c r="I24" s="77">
        <v>0</v>
      </c>
      <c r="J24" s="25">
        <v>0</v>
      </c>
      <c r="K24" s="55">
        <f t="shared" si="38"/>
        <v>0</v>
      </c>
      <c r="L24" s="57" t="e">
        <f t="shared" si="39"/>
        <v>#DIV/0!</v>
      </c>
      <c r="M24" s="57" t="e">
        <f t="shared" si="40"/>
        <v>#DIV/0!</v>
      </c>
      <c r="N24" s="79">
        <v>0</v>
      </c>
      <c r="P24" s="77">
        <v>0</v>
      </c>
      <c r="Q24" s="77">
        <v>0</v>
      </c>
      <c r="R24" s="55">
        <f t="shared" si="41"/>
        <v>0</v>
      </c>
      <c r="S24" s="58" t="e">
        <f t="shared" si="42"/>
        <v>#DIV/0!</v>
      </c>
      <c r="T24" s="57" t="e">
        <f t="shared" si="43"/>
        <v>#DIV/0!</v>
      </c>
      <c r="U24" s="79">
        <v>0</v>
      </c>
      <c r="W24" s="77">
        <v>0</v>
      </c>
      <c r="X24" s="77">
        <v>0</v>
      </c>
      <c r="Y24" s="55">
        <f t="shared" si="44"/>
        <v>0</v>
      </c>
      <c r="Z24" s="58" t="e">
        <f t="shared" si="45"/>
        <v>#DIV/0!</v>
      </c>
      <c r="AA24" s="57" t="e">
        <f t="shared" si="46"/>
        <v>#DIV/0!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0</v>
      </c>
      <c r="D25" s="55"/>
      <c r="E25" s="55"/>
      <c r="F25" s="55">
        <f t="shared" si="37"/>
        <v>0</v>
      </c>
      <c r="G25" s="55">
        <v>0</v>
      </c>
      <c r="H25" s="55"/>
      <c r="I25" s="55">
        <v>0</v>
      </c>
      <c r="J25" s="55">
        <v>0</v>
      </c>
      <c r="K25" s="55">
        <f t="shared" si="38"/>
        <v>0</v>
      </c>
      <c r="L25" s="57" t="e">
        <f t="shared" si="39"/>
        <v>#DIV/0!</v>
      </c>
      <c r="M25" s="57" t="e">
        <f t="shared" si="40"/>
        <v>#DIV/0!</v>
      </c>
      <c r="N25" s="55">
        <v>0</v>
      </c>
      <c r="O25" s="55"/>
      <c r="P25" s="55">
        <v>0</v>
      </c>
      <c r="Q25" s="55">
        <v>0</v>
      </c>
      <c r="R25" s="55">
        <f t="shared" si="41"/>
        <v>0</v>
      </c>
      <c r="S25" s="58" t="e">
        <f t="shared" si="42"/>
        <v>#DIV/0!</v>
      </c>
      <c r="T25" s="57" t="e">
        <f t="shared" si="43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0</v>
      </c>
      <c r="F26" s="55">
        <f t="shared" si="37"/>
        <v>0</v>
      </c>
      <c r="G26" s="79">
        <v>0</v>
      </c>
      <c r="I26" s="77">
        <v>0</v>
      </c>
      <c r="J26" s="25">
        <v>0</v>
      </c>
      <c r="K26" s="55">
        <f t="shared" ref="K26" si="74">F26-I26-G26-J26</f>
        <v>0</v>
      </c>
      <c r="L26" s="57" t="e">
        <f t="shared" ref="L26" si="75">IF($F26="","",((G26+H26+I26+J26)/$F26))</f>
        <v>#DIV/0!</v>
      </c>
      <c r="M26" s="57" t="e">
        <f t="shared" ref="M26" si="76">IF($F26="","",(J26/$F26))</f>
        <v>#DIV/0!</v>
      </c>
    </row>
    <row r="27" spans="2:55">
      <c r="B27" s="55" t="s">
        <v>28</v>
      </c>
      <c r="C27" s="79">
        <v>0</v>
      </c>
      <c r="F27" s="55">
        <f t="shared" si="37"/>
        <v>0</v>
      </c>
    </row>
    <row r="30" spans="2:55">
      <c r="B30" s="25" t="str">
        <f>"Graduate  Retention - "&amp;$A$1</f>
        <v>Graduate  Retention - Colg of Science Dean's Ofc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7">IF($F33="","",((G33+H33+I33+J33)/$F33))</f>
        <v>#DIV/0!</v>
      </c>
      <c r="M33" s="50" t="e">
        <f t="shared" ref="M33:M39" si="78">IF($F33="","",(J33/$F33))</f>
        <v>#DIV/0!</v>
      </c>
      <c r="N33" s="38"/>
      <c r="O33" s="39"/>
      <c r="P33" s="39"/>
      <c r="Q33" s="39"/>
      <c r="R33" s="36">
        <f t="shared" ref="R33:R38" si="79">$F33-(N33+P33+Q33)</f>
        <v>0</v>
      </c>
      <c r="S33" s="37" t="e">
        <f t="shared" ref="S33:S37" si="80">IF($F33="","",((N33+O33+P33+Q33)/$F33))</f>
        <v>#DIV/0!</v>
      </c>
      <c r="T33" s="44" t="e">
        <f t="shared" ref="T33:T38" si="81">IF($F33="","",(Q33/$F33))</f>
        <v>#DIV/0!</v>
      </c>
      <c r="U33" s="38"/>
      <c r="V33" s="39"/>
      <c r="W33" s="39"/>
      <c r="X33" s="39"/>
      <c r="Y33" s="36">
        <f t="shared" ref="Y33:Y37" si="82">$F33-(U33+W33+X33)</f>
        <v>0</v>
      </c>
      <c r="Z33" s="49" t="e">
        <f t="shared" ref="Z33:Z40" si="83">IF($F33="","",((U33+V33+W33+X33)/$F33))</f>
        <v>#DIV/0!</v>
      </c>
      <c r="AA33" s="51" t="e">
        <f t="shared" ref="AA33:AA40" si="84">IF($F33="","",(X33/$F33))</f>
        <v>#DIV/0!</v>
      </c>
      <c r="AB33" s="38"/>
      <c r="AC33" s="39"/>
      <c r="AD33" s="39"/>
      <c r="AE33" s="39"/>
      <c r="AF33" s="36">
        <f t="shared" ref="AF33:AF36" si="85">$F33-(AB33+AD33+AE33)</f>
        <v>0</v>
      </c>
      <c r="AG33" s="37" t="e">
        <f t="shared" ref="AG33:AG40" si="86">IF($F33="","",((AB33+AC33+AD33+AE33)/$F33))</f>
        <v>#DIV/0!</v>
      </c>
      <c r="AH33" s="44" t="e">
        <f t="shared" ref="AH33:AH40" si="87">IF($F33="","",(AE33/$F33))</f>
        <v>#DIV/0!</v>
      </c>
      <c r="AI33" s="38"/>
      <c r="AJ33" s="39"/>
      <c r="AK33" s="39"/>
      <c r="AL33" s="39"/>
      <c r="AM33" s="36">
        <f t="shared" ref="AM33:AM36" si="88">$F33-(AI33+AK33+AL33)</f>
        <v>0</v>
      </c>
      <c r="AN33" s="49" t="e">
        <f t="shared" ref="AN33:AN40" si="89">IF($F33="","",((AI33+AJ33+AK33+AL33)/$F33))</f>
        <v>#DIV/0!</v>
      </c>
      <c r="AO33" s="51" t="e">
        <f t="shared" ref="AO33:AO40" si="90">IF($F33="","",(AL33/$F33))</f>
        <v>#DIV/0!</v>
      </c>
      <c r="AP33" s="38"/>
      <c r="AQ33" s="39"/>
      <c r="AR33" s="39"/>
      <c r="AS33" s="39"/>
      <c r="AT33" s="36">
        <f t="shared" ref="AT33:AT36" si="91">$F33-(AP33+AR33+AS33)</f>
        <v>0</v>
      </c>
      <c r="AU33" s="37" t="e">
        <f t="shared" ref="AU33:AU40" si="92">IF($F33="","",((AP33+AQ33+AR33+AS33)/$F33))</f>
        <v>#DIV/0!</v>
      </c>
      <c r="AV33" s="44" t="e">
        <f t="shared" ref="AV33:AV40" si="93">IF($F33="","",(AS33/$F33))</f>
        <v>#DIV/0!</v>
      </c>
      <c r="AW33" s="38"/>
      <c r="AX33" s="39"/>
      <c r="AY33" s="39"/>
      <c r="AZ33" s="39"/>
      <c r="BA33" s="36">
        <f t="shared" ref="BA33:BA36" si="94">$F33-(AW33+AY33+AZ33)</f>
        <v>0</v>
      </c>
      <c r="BB33" s="49" t="e">
        <f t="shared" ref="BB33:BB40" si="95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6">C34-D34-E34</f>
        <v>0</v>
      </c>
      <c r="G34" s="38"/>
      <c r="H34" s="39"/>
      <c r="I34" s="39"/>
      <c r="J34" s="39"/>
      <c r="K34" s="36">
        <f t="shared" ref="K34:K39" si="97">$F34-(G34+I34+J34)</f>
        <v>0</v>
      </c>
      <c r="L34" s="49" t="e">
        <f t="shared" si="77"/>
        <v>#DIV/0!</v>
      </c>
      <c r="M34" s="50" t="e">
        <f t="shared" si="78"/>
        <v>#DIV/0!</v>
      </c>
      <c r="N34" s="38"/>
      <c r="O34" s="39"/>
      <c r="P34" s="39"/>
      <c r="Q34" s="39"/>
      <c r="R34" s="36">
        <f t="shared" si="79"/>
        <v>0</v>
      </c>
      <c r="S34" s="37" t="e">
        <f t="shared" si="80"/>
        <v>#DIV/0!</v>
      </c>
      <c r="T34" s="44" t="e">
        <f t="shared" si="81"/>
        <v>#DIV/0!</v>
      </c>
      <c r="U34" s="38"/>
      <c r="V34" s="39"/>
      <c r="W34" s="39"/>
      <c r="X34" s="39"/>
      <c r="Y34" s="36">
        <f t="shared" si="82"/>
        <v>0</v>
      </c>
      <c r="Z34" s="49" t="e">
        <f t="shared" si="83"/>
        <v>#DIV/0!</v>
      </c>
      <c r="AA34" s="51" t="e">
        <f t="shared" si="84"/>
        <v>#DIV/0!</v>
      </c>
      <c r="AB34" s="38"/>
      <c r="AC34" s="39"/>
      <c r="AD34" s="39"/>
      <c r="AE34" s="39"/>
      <c r="AF34" s="36">
        <f t="shared" si="85"/>
        <v>0</v>
      </c>
      <c r="AG34" s="37" t="e">
        <f t="shared" si="86"/>
        <v>#DIV/0!</v>
      </c>
      <c r="AH34" s="44" t="e">
        <f t="shared" si="87"/>
        <v>#DIV/0!</v>
      </c>
      <c r="AI34" s="38"/>
      <c r="AJ34" s="39"/>
      <c r="AK34" s="39"/>
      <c r="AL34" s="39"/>
      <c r="AM34" s="36">
        <f t="shared" si="88"/>
        <v>0</v>
      </c>
      <c r="AN34" s="49" t="e">
        <f t="shared" si="89"/>
        <v>#DIV/0!</v>
      </c>
      <c r="AO34" s="51" t="e">
        <f t="shared" si="90"/>
        <v>#DIV/0!</v>
      </c>
      <c r="AP34" s="38"/>
      <c r="AQ34" s="39"/>
      <c r="AR34" s="39"/>
      <c r="AS34" s="39"/>
      <c r="AT34" s="36">
        <f t="shared" si="91"/>
        <v>0</v>
      </c>
      <c r="AU34" s="37" t="e">
        <f t="shared" si="92"/>
        <v>#DIV/0!</v>
      </c>
      <c r="AV34" s="44" t="e">
        <f t="shared" si="93"/>
        <v>#DIV/0!</v>
      </c>
      <c r="AW34" s="38"/>
      <c r="AX34" s="39"/>
      <c r="AY34" s="39"/>
      <c r="AZ34" s="39"/>
      <c r="BA34" s="36">
        <f t="shared" si="94"/>
        <v>0</v>
      </c>
      <c r="BB34" s="49" t="e">
        <f t="shared" si="95"/>
        <v>#DIV/0!</v>
      </c>
      <c r="BC34" s="51" t="e">
        <f t="shared" ref="BC34:BC40" si="98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6"/>
        <v>0</v>
      </c>
      <c r="G35" s="43"/>
      <c r="H35" s="36"/>
      <c r="I35" s="36"/>
      <c r="J35" s="36"/>
      <c r="K35" s="36">
        <f t="shared" si="97"/>
        <v>0</v>
      </c>
      <c r="L35" s="47" t="e">
        <f t="shared" si="77"/>
        <v>#DIV/0!</v>
      </c>
      <c r="M35" s="48" t="e">
        <f t="shared" si="78"/>
        <v>#DIV/0!</v>
      </c>
      <c r="N35" s="43"/>
      <c r="O35" s="36"/>
      <c r="P35" s="36"/>
      <c r="Q35" s="36"/>
      <c r="R35" s="36">
        <f t="shared" si="79"/>
        <v>0</v>
      </c>
      <c r="S35" s="37" t="e">
        <f t="shared" si="80"/>
        <v>#DIV/0!</v>
      </c>
      <c r="T35" s="44" t="e">
        <f t="shared" si="81"/>
        <v>#DIV/0!</v>
      </c>
      <c r="U35" s="43"/>
      <c r="V35" s="36"/>
      <c r="W35" s="36"/>
      <c r="X35" s="36"/>
      <c r="Y35" s="36">
        <f t="shared" si="82"/>
        <v>0</v>
      </c>
      <c r="Z35" s="47" t="e">
        <f t="shared" si="83"/>
        <v>#DIV/0!</v>
      </c>
      <c r="AA35" s="48" t="e">
        <f t="shared" si="84"/>
        <v>#DIV/0!</v>
      </c>
      <c r="AB35" s="43"/>
      <c r="AC35" s="36"/>
      <c r="AD35" s="36"/>
      <c r="AE35" s="36"/>
      <c r="AF35" s="36">
        <f t="shared" si="85"/>
        <v>0</v>
      </c>
      <c r="AG35" s="37" t="e">
        <f t="shared" si="86"/>
        <v>#DIV/0!</v>
      </c>
      <c r="AH35" s="44" t="e">
        <f t="shared" si="87"/>
        <v>#DIV/0!</v>
      </c>
      <c r="AI35" s="43"/>
      <c r="AJ35" s="36"/>
      <c r="AK35" s="36"/>
      <c r="AL35" s="36"/>
      <c r="AM35" s="36">
        <f t="shared" si="88"/>
        <v>0</v>
      </c>
      <c r="AN35" s="47" t="e">
        <f t="shared" si="89"/>
        <v>#DIV/0!</v>
      </c>
      <c r="AO35" s="48" t="e">
        <f t="shared" si="90"/>
        <v>#DIV/0!</v>
      </c>
      <c r="AP35" s="43"/>
      <c r="AQ35" s="36"/>
      <c r="AR35" s="36"/>
      <c r="AS35" s="36"/>
      <c r="AT35" s="36">
        <f t="shared" si="91"/>
        <v>0</v>
      </c>
      <c r="AU35" s="37" t="e">
        <f t="shared" si="92"/>
        <v>#DIV/0!</v>
      </c>
      <c r="AV35" s="46" t="e">
        <f t="shared" si="93"/>
        <v>#DIV/0!</v>
      </c>
      <c r="AW35" s="43"/>
      <c r="AX35" s="36"/>
      <c r="AY35" s="36"/>
      <c r="AZ35" s="36"/>
      <c r="BA35" s="36">
        <f t="shared" si="94"/>
        <v>0</v>
      </c>
      <c r="BB35" s="47" t="e">
        <f t="shared" si="95"/>
        <v>#DIV/0!</v>
      </c>
      <c r="BC35" s="48" t="e">
        <f t="shared" si="98"/>
        <v>#DIV/0!</v>
      </c>
    </row>
    <row r="36" spans="2:55">
      <c r="B36" s="41" t="s">
        <v>22</v>
      </c>
      <c r="C36" s="35"/>
      <c r="D36" s="35"/>
      <c r="E36" s="35"/>
      <c r="F36" s="42">
        <f t="shared" si="96"/>
        <v>0</v>
      </c>
      <c r="G36" s="43"/>
      <c r="H36" s="36"/>
      <c r="I36" s="36"/>
      <c r="J36" s="36"/>
      <c r="K36" s="36">
        <f t="shared" si="97"/>
        <v>0</v>
      </c>
      <c r="L36" s="47" t="e">
        <f t="shared" si="77"/>
        <v>#DIV/0!</v>
      </c>
      <c r="M36" s="48" t="e">
        <f t="shared" si="78"/>
        <v>#DIV/0!</v>
      </c>
      <c r="N36" s="43"/>
      <c r="O36" s="36"/>
      <c r="P36" s="36"/>
      <c r="Q36" s="36"/>
      <c r="R36" s="36">
        <f t="shared" si="79"/>
        <v>0</v>
      </c>
      <c r="S36" s="37" t="e">
        <f t="shared" si="80"/>
        <v>#DIV/0!</v>
      </c>
      <c r="T36" s="44" t="e">
        <f t="shared" si="81"/>
        <v>#DIV/0!</v>
      </c>
      <c r="U36" s="43"/>
      <c r="V36" s="36"/>
      <c r="W36" s="36"/>
      <c r="X36" s="36"/>
      <c r="Y36" s="36">
        <f t="shared" si="82"/>
        <v>0</v>
      </c>
      <c r="Z36" s="47" t="e">
        <f t="shared" si="83"/>
        <v>#DIV/0!</v>
      </c>
      <c r="AA36" s="48" t="e">
        <f t="shared" si="84"/>
        <v>#DIV/0!</v>
      </c>
      <c r="AB36" s="43"/>
      <c r="AC36" s="36"/>
      <c r="AD36" s="36"/>
      <c r="AE36" s="36"/>
      <c r="AF36" s="36">
        <f t="shared" si="85"/>
        <v>0</v>
      </c>
      <c r="AG36" s="37" t="e">
        <f t="shared" si="86"/>
        <v>#DIV/0!</v>
      </c>
      <c r="AH36" s="44" t="e">
        <f t="shared" si="87"/>
        <v>#DIV/0!</v>
      </c>
      <c r="AI36" s="43"/>
      <c r="AJ36" s="36"/>
      <c r="AK36" s="36"/>
      <c r="AL36" s="36"/>
      <c r="AM36" s="36">
        <f t="shared" si="88"/>
        <v>0</v>
      </c>
      <c r="AN36" s="47" t="e">
        <f t="shared" si="89"/>
        <v>#DIV/0!</v>
      </c>
      <c r="AO36" s="48" t="e">
        <f t="shared" si="90"/>
        <v>#DIV/0!</v>
      </c>
      <c r="AP36" s="43"/>
      <c r="AQ36" s="36"/>
      <c r="AR36" s="36"/>
      <c r="AS36" s="36"/>
      <c r="AT36" s="36">
        <f t="shared" si="91"/>
        <v>0</v>
      </c>
      <c r="AU36" s="37" t="e">
        <f t="shared" si="92"/>
        <v>#DIV/0!</v>
      </c>
      <c r="AV36" s="46" t="e">
        <f t="shared" si="93"/>
        <v>#DIV/0!</v>
      </c>
      <c r="AW36" s="43"/>
      <c r="AX36" s="36"/>
      <c r="AY36" s="36"/>
      <c r="AZ36" s="36"/>
      <c r="BA36" s="36">
        <f t="shared" si="94"/>
        <v>0</v>
      </c>
      <c r="BB36" s="47" t="e">
        <f t="shared" si="95"/>
        <v>#DIV/0!</v>
      </c>
      <c r="BC36" s="48" t="e">
        <f t="shared" si="98"/>
        <v>#DIV/0!</v>
      </c>
    </row>
    <row r="37" spans="2:55">
      <c r="B37" s="41" t="s">
        <v>23</v>
      </c>
      <c r="C37" s="35"/>
      <c r="D37" s="35"/>
      <c r="E37" s="35"/>
      <c r="F37" s="42">
        <f t="shared" si="96"/>
        <v>0</v>
      </c>
      <c r="G37" s="52"/>
      <c r="H37" s="40"/>
      <c r="I37" s="40"/>
      <c r="J37" s="40"/>
      <c r="K37" s="36">
        <f t="shared" si="97"/>
        <v>0</v>
      </c>
      <c r="L37" s="53" t="e">
        <f t="shared" si="77"/>
        <v>#DIV/0!</v>
      </c>
      <c r="M37" s="54" t="e">
        <f t="shared" si="78"/>
        <v>#DIV/0!</v>
      </c>
      <c r="N37" s="52"/>
      <c r="O37" s="40"/>
      <c r="P37" s="40"/>
      <c r="Q37" s="40"/>
      <c r="R37" s="36">
        <f t="shared" si="79"/>
        <v>0</v>
      </c>
      <c r="S37" s="37" t="e">
        <f t="shared" si="80"/>
        <v>#DIV/0!</v>
      </c>
      <c r="T37" s="44" t="e">
        <f t="shared" si="81"/>
        <v>#DIV/0!</v>
      </c>
      <c r="U37" s="52"/>
      <c r="V37" s="40"/>
      <c r="W37" s="40"/>
      <c r="X37" s="40"/>
      <c r="Y37" s="40">
        <f t="shared" si="82"/>
        <v>0</v>
      </c>
      <c r="Z37" s="53" t="e">
        <f t="shared" si="83"/>
        <v>#DIV/0!</v>
      </c>
      <c r="AA37" s="54" t="e">
        <f t="shared" si="84"/>
        <v>#DIV/0!</v>
      </c>
      <c r="AB37" s="52"/>
      <c r="AC37" s="40"/>
      <c r="AD37" s="40"/>
      <c r="AE37" s="40"/>
      <c r="AF37" s="36"/>
      <c r="AG37" s="37" t="e">
        <f t="shared" si="86"/>
        <v>#DIV/0!</v>
      </c>
      <c r="AH37" s="44" t="e">
        <f t="shared" si="87"/>
        <v>#DIV/0!</v>
      </c>
      <c r="AI37" s="52"/>
      <c r="AJ37" s="40"/>
      <c r="AK37" s="40"/>
      <c r="AL37" s="40"/>
      <c r="AM37" s="40"/>
      <c r="AN37" s="53" t="e">
        <f t="shared" si="89"/>
        <v>#DIV/0!</v>
      </c>
      <c r="AO37" s="54" t="e">
        <f t="shared" si="90"/>
        <v>#DIV/0!</v>
      </c>
      <c r="AP37" s="52"/>
      <c r="AQ37" s="40"/>
      <c r="AR37" s="40"/>
      <c r="AS37" s="40"/>
      <c r="AT37" s="36"/>
      <c r="AU37" s="37" t="e">
        <f t="shared" si="92"/>
        <v>#DIV/0!</v>
      </c>
      <c r="AV37" s="46" t="e">
        <f t="shared" si="93"/>
        <v>#DIV/0!</v>
      </c>
      <c r="AW37" s="52"/>
      <c r="AX37" s="40"/>
      <c r="AY37" s="40"/>
      <c r="AZ37" s="40"/>
      <c r="BA37" s="40"/>
      <c r="BB37" s="53" t="e">
        <f t="shared" si="95"/>
        <v>#DIV/0!</v>
      </c>
      <c r="BC37" s="54" t="e">
        <f t="shared" si="98"/>
        <v>#DIV/0!</v>
      </c>
    </row>
    <row r="38" spans="2:55">
      <c r="B38" s="55" t="s">
        <v>24</v>
      </c>
      <c r="C38" s="56"/>
      <c r="D38" s="56"/>
      <c r="E38" s="56"/>
      <c r="F38" s="56">
        <f t="shared" si="96"/>
        <v>0</v>
      </c>
      <c r="G38" s="38"/>
      <c r="I38" s="55"/>
      <c r="J38" s="39"/>
      <c r="K38" s="36">
        <f t="shared" si="97"/>
        <v>0</v>
      </c>
      <c r="L38" s="53" t="e">
        <f t="shared" si="77"/>
        <v>#DIV/0!</v>
      </c>
      <c r="M38" s="54" t="e">
        <f t="shared" si="78"/>
        <v>#DIV/0!</v>
      </c>
      <c r="N38" s="38"/>
      <c r="P38" s="55"/>
      <c r="Q38" s="39"/>
      <c r="R38" s="36">
        <f t="shared" si="79"/>
        <v>0</v>
      </c>
      <c r="S38" s="37" t="e">
        <f>IF($F38="","",((N38+O38+P38+Q38)/$F38))</f>
        <v>#DIV/0!</v>
      </c>
      <c r="T38" s="57" t="e">
        <f t="shared" si="81"/>
        <v>#DIV/0!</v>
      </c>
      <c r="U38" s="38"/>
      <c r="W38" s="55"/>
      <c r="X38" s="39"/>
      <c r="Y38" s="55"/>
      <c r="Z38" s="57" t="e">
        <f t="shared" si="83"/>
        <v>#DIV/0!</v>
      </c>
      <c r="AA38" s="57" t="e">
        <f t="shared" si="84"/>
        <v>#DIV/0!</v>
      </c>
      <c r="AB38" s="38"/>
      <c r="AD38" s="55"/>
      <c r="AE38" s="39"/>
      <c r="AF38" s="55"/>
      <c r="AG38" s="58" t="e">
        <f t="shared" si="86"/>
        <v>#DIV/0!</v>
      </c>
      <c r="AH38" s="57" t="e">
        <f t="shared" si="87"/>
        <v>#DIV/0!</v>
      </c>
      <c r="AI38" s="38"/>
      <c r="AK38" s="55"/>
      <c r="AL38" s="39"/>
      <c r="AM38" s="55"/>
      <c r="AN38" s="57" t="e">
        <f t="shared" si="89"/>
        <v>#DIV/0!</v>
      </c>
      <c r="AO38" s="57" t="e">
        <f t="shared" si="90"/>
        <v>#DIV/0!</v>
      </c>
      <c r="AP38" s="38"/>
      <c r="AR38" s="55"/>
      <c r="AS38" s="39"/>
      <c r="AT38" s="55"/>
      <c r="AU38" s="58" t="e">
        <f t="shared" si="92"/>
        <v>#DIV/0!</v>
      </c>
      <c r="AV38" s="57" t="e">
        <f t="shared" si="93"/>
        <v>#DIV/0!</v>
      </c>
      <c r="AW38" s="38"/>
      <c r="AY38" s="55"/>
      <c r="AZ38" s="39"/>
      <c r="BA38" s="55"/>
      <c r="BB38" s="57" t="e">
        <f t="shared" si="95"/>
        <v>#DIV/0!</v>
      </c>
      <c r="BC38" s="57" t="e">
        <f t="shared" si="98"/>
        <v>#DIV/0!</v>
      </c>
    </row>
    <row r="39" spans="2:55">
      <c r="B39" s="55" t="s">
        <v>25</v>
      </c>
      <c r="C39" s="56"/>
      <c r="D39" s="56"/>
      <c r="E39" s="56"/>
      <c r="F39" s="56">
        <f t="shared" si="96"/>
        <v>0</v>
      </c>
      <c r="G39" s="38"/>
      <c r="I39" s="55"/>
      <c r="J39" s="39"/>
      <c r="K39" s="36">
        <f t="shared" si="97"/>
        <v>0</v>
      </c>
      <c r="L39" s="53" t="e">
        <f t="shared" si="77"/>
        <v>#DIV/0!</v>
      </c>
      <c r="M39" s="54" t="e">
        <f t="shared" si="78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3"/>
        <v>#DIV/0!</v>
      </c>
      <c r="AA39" s="57" t="e">
        <f t="shared" si="84"/>
        <v>#DIV/0!</v>
      </c>
      <c r="AB39" s="38"/>
      <c r="AD39" s="55"/>
      <c r="AE39" s="39"/>
      <c r="AF39" s="55"/>
      <c r="AG39" s="58" t="e">
        <f t="shared" si="86"/>
        <v>#DIV/0!</v>
      </c>
      <c r="AH39" s="57" t="e">
        <f t="shared" si="87"/>
        <v>#DIV/0!</v>
      </c>
      <c r="AI39" s="38"/>
      <c r="AK39" s="55"/>
      <c r="AL39" s="39"/>
      <c r="AM39" s="55"/>
      <c r="AN39" s="57" t="e">
        <f t="shared" si="89"/>
        <v>#DIV/0!</v>
      </c>
      <c r="AO39" s="57" t="e">
        <f t="shared" si="90"/>
        <v>#DIV/0!</v>
      </c>
      <c r="AP39" s="38"/>
      <c r="AR39" s="55"/>
      <c r="AS39" s="39"/>
      <c r="AT39" s="55"/>
      <c r="AU39" s="58" t="e">
        <f t="shared" si="92"/>
        <v>#DIV/0!</v>
      </c>
      <c r="AV39" s="57" t="e">
        <f t="shared" si="93"/>
        <v>#DIV/0!</v>
      </c>
      <c r="AW39" s="38"/>
      <c r="AY39" s="55"/>
      <c r="AZ39" s="39"/>
      <c r="BA39" s="55"/>
      <c r="BB39" s="57" t="e">
        <f t="shared" si="95"/>
        <v>#DIV/0!</v>
      </c>
      <c r="BC39" s="57" t="e">
        <f t="shared" si="98"/>
        <v>#DIV/0!</v>
      </c>
    </row>
    <row r="40" spans="2:55">
      <c r="B40" s="55" t="s">
        <v>26</v>
      </c>
      <c r="C40" s="56"/>
      <c r="F40" s="56">
        <f t="shared" si="96"/>
        <v>0</v>
      </c>
      <c r="Z40" s="57" t="e">
        <f t="shared" si="83"/>
        <v>#DIV/0!</v>
      </c>
      <c r="AA40" s="57" t="e">
        <f t="shared" si="84"/>
        <v>#DIV/0!</v>
      </c>
      <c r="AG40" s="58" t="e">
        <f t="shared" si="86"/>
        <v>#DIV/0!</v>
      </c>
      <c r="AH40" s="57" t="e">
        <f t="shared" si="87"/>
        <v>#DIV/0!</v>
      </c>
      <c r="AN40" s="57" t="e">
        <f t="shared" si="89"/>
        <v>#DIV/0!</v>
      </c>
      <c r="AO40" s="57" t="e">
        <f t="shared" si="90"/>
        <v>#DIV/0!</v>
      </c>
      <c r="AU40" s="58" t="e">
        <f t="shared" si="92"/>
        <v>#DIV/0!</v>
      </c>
      <c r="AV40" s="57" t="e">
        <f t="shared" si="93"/>
        <v>#DIV/0!</v>
      </c>
      <c r="BB40" s="57" t="e">
        <f t="shared" si="95"/>
        <v>#DIV/0!</v>
      </c>
      <c r="BC40" s="57" t="e">
        <f t="shared" si="98"/>
        <v>#DIV/0!</v>
      </c>
    </row>
    <row r="43" spans="2:55">
      <c r="B43" s="25" t="str">
        <f>"Graduate PHD/JD Retention - "&amp;$A$1</f>
        <v>Graduate PHD/JD Retention - Colg of Science Dean's Ofc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9">C46-D46-E46</f>
        <v>0</v>
      </c>
      <c r="G46" s="38"/>
      <c r="H46" s="39"/>
      <c r="I46" s="39"/>
      <c r="J46" s="39"/>
      <c r="K46" s="36">
        <f t="shared" ref="K46:K52" si="100">$F46-(G46+I46+J46)</f>
        <v>0</v>
      </c>
      <c r="L46" s="49" t="e">
        <f t="shared" ref="L46:L52" si="101">IF($F46="","",((G46+H46+I46+J46)/$F46))</f>
        <v>#DIV/0!</v>
      </c>
      <c r="M46" s="50" t="e">
        <f t="shared" ref="M46:M52" si="102">IF($F46="","",(J46/$F46))</f>
        <v>#DIV/0!</v>
      </c>
      <c r="N46" s="38"/>
      <c r="O46" s="39"/>
      <c r="P46" s="39"/>
      <c r="Q46" s="39"/>
      <c r="R46" s="36">
        <f t="shared" ref="R46:R51" si="103">$F46-(N46+P46+Q46)</f>
        <v>0</v>
      </c>
      <c r="S46" s="37" t="e">
        <f t="shared" ref="S46:S51" si="104">IF($F46="","",((N46+O46+P46+Q46)/$F46))</f>
        <v>#DIV/0!</v>
      </c>
      <c r="T46" s="44" t="e">
        <f t="shared" ref="T46:T51" si="105">IF($F46="","",(Q46/$F46))</f>
        <v>#DIV/0!</v>
      </c>
      <c r="U46" s="38"/>
      <c r="V46" s="39"/>
      <c r="W46" s="39"/>
      <c r="X46" s="39"/>
      <c r="Y46" s="36">
        <f t="shared" ref="Y46:Y50" si="106">$F46-(U46+W46+X46)</f>
        <v>0</v>
      </c>
      <c r="Z46" s="49" t="e">
        <f t="shared" ref="Z46:Z51" si="107">IF($F46="","",((U46+V46+W46+X46)/$F46))</f>
        <v>#DIV/0!</v>
      </c>
      <c r="AA46" s="51" t="e">
        <f t="shared" ref="AA46:AA51" si="108">IF($F46="","",(X46/$F46))</f>
        <v>#DIV/0!</v>
      </c>
      <c r="AB46" s="38"/>
      <c r="AC46" s="39"/>
      <c r="AD46" s="39"/>
      <c r="AE46" s="39"/>
      <c r="AF46" s="36">
        <f t="shared" ref="AF46:AF49" si="109">$F46-(AB46+AD46+AE46)</f>
        <v>0</v>
      </c>
      <c r="AG46" s="37" t="e">
        <f t="shared" ref="AG46:AG51" si="110">IF($F46="","",((AB46+AC46+AD46+AE46)/$F46))</f>
        <v>#DIV/0!</v>
      </c>
      <c r="AH46" s="44" t="e">
        <f t="shared" ref="AH46:AH51" si="111">IF($F46="","",(AE46/$F46))</f>
        <v>#DIV/0!</v>
      </c>
      <c r="AI46" s="38"/>
      <c r="AJ46" s="39"/>
      <c r="AK46" s="39"/>
      <c r="AL46" s="39"/>
      <c r="AM46" s="36">
        <f t="shared" ref="AM46:AM49" si="112">$F46-(AI46+AK46+AL46)</f>
        <v>0</v>
      </c>
      <c r="AN46" s="49" t="e">
        <f t="shared" ref="AN46:AN51" si="113">IF($F46="","",((AI46+AJ46+AK46+AL46)/$F46))</f>
        <v>#DIV/0!</v>
      </c>
      <c r="AO46" s="51" t="e">
        <f t="shared" ref="AO46:AO51" si="114">IF($F46="","",(AL46/$F46))</f>
        <v>#DIV/0!</v>
      </c>
      <c r="AP46" s="38"/>
      <c r="AQ46" s="39"/>
      <c r="AR46" s="39"/>
      <c r="AS46" s="39"/>
      <c r="AT46" s="36">
        <f t="shared" ref="AT46:AT49" si="115">$F46-(AP46+AR46+AS46)</f>
        <v>0</v>
      </c>
      <c r="AU46" s="37" t="e">
        <f t="shared" ref="AU46:AU51" si="116">IF($F46="","",((AP46+AQ46+AR46+AS46)/$F46))</f>
        <v>#DIV/0!</v>
      </c>
      <c r="AV46" s="44" t="e">
        <f t="shared" ref="AV46:AV51" si="117">IF($F46="","",(AS46/$F46))</f>
        <v>#DIV/0!</v>
      </c>
      <c r="AW46" s="38"/>
      <c r="AX46" s="39"/>
      <c r="AY46" s="39"/>
      <c r="AZ46" s="39"/>
      <c r="BA46" s="36">
        <f t="shared" ref="BA46:BA49" si="118">$F46-(AW46+AY46+AZ46)</f>
        <v>0</v>
      </c>
      <c r="BB46" s="49" t="e">
        <f t="shared" ref="BB46:BB51" si="119">IF($F46="","",((AW46+AX46+AY46+AZ46)/$F46))</f>
        <v>#DIV/0!</v>
      </c>
      <c r="BC46" s="51" t="e">
        <f t="shared" ref="BC46:BC51" si="120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9"/>
        <v>0</v>
      </c>
      <c r="G47" s="38"/>
      <c r="H47" s="39"/>
      <c r="I47" s="39"/>
      <c r="J47" s="39"/>
      <c r="K47" s="36">
        <f t="shared" si="100"/>
        <v>0</v>
      </c>
      <c r="L47" s="49" t="e">
        <f t="shared" si="101"/>
        <v>#DIV/0!</v>
      </c>
      <c r="M47" s="50" t="e">
        <f t="shared" si="102"/>
        <v>#DIV/0!</v>
      </c>
      <c r="N47" s="38"/>
      <c r="O47" s="39"/>
      <c r="P47" s="39"/>
      <c r="Q47" s="39"/>
      <c r="R47" s="36">
        <f t="shared" si="103"/>
        <v>0</v>
      </c>
      <c r="S47" s="37" t="e">
        <f t="shared" si="104"/>
        <v>#DIV/0!</v>
      </c>
      <c r="T47" s="44" t="e">
        <f t="shared" si="105"/>
        <v>#DIV/0!</v>
      </c>
      <c r="U47" s="38"/>
      <c r="V47" s="39"/>
      <c r="W47" s="39"/>
      <c r="X47" s="39"/>
      <c r="Y47" s="36">
        <f t="shared" si="106"/>
        <v>0</v>
      </c>
      <c r="Z47" s="49" t="e">
        <f t="shared" si="107"/>
        <v>#DIV/0!</v>
      </c>
      <c r="AA47" s="51" t="e">
        <f t="shared" si="108"/>
        <v>#DIV/0!</v>
      </c>
      <c r="AB47" s="38"/>
      <c r="AC47" s="39"/>
      <c r="AD47" s="39"/>
      <c r="AE47" s="39"/>
      <c r="AF47" s="36">
        <f t="shared" si="109"/>
        <v>0</v>
      </c>
      <c r="AG47" s="37" t="e">
        <f t="shared" si="110"/>
        <v>#DIV/0!</v>
      </c>
      <c r="AH47" s="44" t="e">
        <f t="shared" si="111"/>
        <v>#DIV/0!</v>
      </c>
      <c r="AI47" s="38"/>
      <c r="AJ47" s="39"/>
      <c r="AK47" s="39"/>
      <c r="AL47" s="39"/>
      <c r="AM47" s="36">
        <f t="shared" si="112"/>
        <v>0</v>
      </c>
      <c r="AN47" s="49" t="e">
        <f t="shared" si="113"/>
        <v>#DIV/0!</v>
      </c>
      <c r="AO47" s="51" t="e">
        <f t="shared" si="114"/>
        <v>#DIV/0!</v>
      </c>
      <c r="AP47" s="38"/>
      <c r="AQ47" s="39"/>
      <c r="AR47" s="39"/>
      <c r="AS47" s="39"/>
      <c r="AT47" s="36">
        <f t="shared" si="115"/>
        <v>0</v>
      </c>
      <c r="AU47" s="37" t="e">
        <f t="shared" si="116"/>
        <v>#DIV/0!</v>
      </c>
      <c r="AV47" s="44" t="e">
        <f t="shared" si="117"/>
        <v>#DIV/0!</v>
      </c>
      <c r="AW47" s="38"/>
      <c r="AX47" s="39"/>
      <c r="AY47" s="39"/>
      <c r="AZ47" s="39"/>
      <c r="BA47" s="36">
        <f t="shared" si="118"/>
        <v>0</v>
      </c>
      <c r="BB47" s="49" t="e">
        <f t="shared" si="119"/>
        <v>#DIV/0!</v>
      </c>
      <c r="BC47" s="51" t="e">
        <f t="shared" si="120"/>
        <v>#DIV/0!</v>
      </c>
    </row>
    <row r="48" spans="2:55">
      <c r="B48" s="41" t="s">
        <v>21</v>
      </c>
      <c r="C48" s="35"/>
      <c r="D48" s="35"/>
      <c r="E48" s="35"/>
      <c r="F48" s="42">
        <f t="shared" si="99"/>
        <v>0</v>
      </c>
      <c r="G48" s="43"/>
      <c r="H48" s="36"/>
      <c r="I48" s="36"/>
      <c r="J48" s="36"/>
      <c r="K48" s="36">
        <f t="shared" si="100"/>
        <v>0</v>
      </c>
      <c r="L48" s="47" t="e">
        <f t="shared" si="101"/>
        <v>#DIV/0!</v>
      </c>
      <c r="M48" s="48" t="e">
        <f t="shared" si="102"/>
        <v>#DIV/0!</v>
      </c>
      <c r="N48" s="43"/>
      <c r="O48" s="36"/>
      <c r="P48" s="36"/>
      <c r="Q48" s="36"/>
      <c r="R48" s="36">
        <f t="shared" si="103"/>
        <v>0</v>
      </c>
      <c r="S48" s="37" t="e">
        <f t="shared" si="104"/>
        <v>#DIV/0!</v>
      </c>
      <c r="T48" s="44" t="e">
        <f t="shared" si="105"/>
        <v>#DIV/0!</v>
      </c>
      <c r="U48" s="43"/>
      <c r="V48" s="36"/>
      <c r="W48" s="36"/>
      <c r="X48" s="36"/>
      <c r="Y48" s="36">
        <f t="shared" si="106"/>
        <v>0</v>
      </c>
      <c r="Z48" s="47" t="e">
        <f t="shared" si="107"/>
        <v>#DIV/0!</v>
      </c>
      <c r="AA48" s="48" t="e">
        <f t="shared" si="108"/>
        <v>#DIV/0!</v>
      </c>
      <c r="AB48" s="43"/>
      <c r="AC48" s="36"/>
      <c r="AD48" s="36"/>
      <c r="AE48" s="36"/>
      <c r="AF48" s="36">
        <f t="shared" si="109"/>
        <v>0</v>
      </c>
      <c r="AG48" s="37" t="e">
        <f t="shared" si="110"/>
        <v>#DIV/0!</v>
      </c>
      <c r="AH48" s="44" t="e">
        <f t="shared" si="111"/>
        <v>#DIV/0!</v>
      </c>
      <c r="AI48" s="43"/>
      <c r="AJ48" s="36"/>
      <c r="AK48" s="36"/>
      <c r="AL48" s="36"/>
      <c r="AM48" s="36">
        <f t="shared" si="112"/>
        <v>0</v>
      </c>
      <c r="AN48" s="47" t="e">
        <f t="shared" si="113"/>
        <v>#DIV/0!</v>
      </c>
      <c r="AO48" s="48" t="e">
        <f t="shared" si="114"/>
        <v>#DIV/0!</v>
      </c>
      <c r="AP48" s="43"/>
      <c r="AQ48" s="36"/>
      <c r="AR48" s="36"/>
      <c r="AS48" s="36"/>
      <c r="AT48" s="36">
        <f t="shared" si="115"/>
        <v>0</v>
      </c>
      <c r="AU48" s="37" t="e">
        <f t="shared" si="116"/>
        <v>#DIV/0!</v>
      </c>
      <c r="AV48" s="46" t="e">
        <f t="shared" si="117"/>
        <v>#DIV/0!</v>
      </c>
      <c r="AW48" s="43"/>
      <c r="AX48" s="36"/>
      <c r="AY48" s="36"/>
      <c r="AZ48" s="36"/>
      <c r="BA48" s="36">
        <f t="shared" si="118"/>
        <v>0</v>
      </c>
      <c r="BB48" s="47" t="e">
        <f t="shared" si="119"/>
        <v>#DIV/0!</v>
      </c>
      <c r="BC48" s="48" t="e">
        <f t="shared" si="120"/>
        <v>#DIV/0!</v>
      </c>
    </row>
    <row r="49" spans="2:55">
      <c r="B49" s="41" t="s">
        <v>22</v>
      </c>
      <c r="C49" s="35"/>
      <c r="D49" s="35"/>
      <c r="E49" s="35"/>
      <c r="F49" s="42">
        <f t="shared" si="99"/>
        <v>0</v>
      </c>
      <c r="G49" s="43"/>
      <c r="H49" s="36"/>
      <c r="I49" s="36"/>
      <c r="J49" s="36"/>
      <c r="K49" s="36">
        <f t="shared" si="100"/>
        <v>0</v>
      </c>
      <c r="L49" s="47" t="e">
        <f t="shared" si="101"/>
        <v>#DIV/0!</v>
      </c>
      <c r="M49" s="48" t="e">
        <f t="shared" si="102"/>
        <v>#DIV/0!</v>
      </c>
      <c r="N49" s="43"/>
      <c r="O49" s="36"/>
      <c r="P49" s="36"/>
      <c r="Q49" s="36"/>
      <c r="R49" s="36">
        <f t="shared" si="103"/>
        <v>0</v>
      </c>
      <c r="S49" s="37" t="e">
        <f t="shared" si="104"/>
        <v>#DIV/0!</v>
      </c>
      <c r="T49" s="44" t="e">
        <f t="shared" si="105"/>
        <v>#DIV/0!</v>
      </c>
      <c r="U49" s="43"/>
      <c r="V49" s="36"/>
      <c r="W49" s="36"/>
      <c r="X49" s="36"/>
      <c r="Y49" s="36">
        <f t="shared" si="106"/>
        <v>0</v>
      </c>
      <c r="Z49" s="47" t="e">
        <f t="shared" si="107"/>
        <v>#DIV/0!</v>
      </c>
      <c r="AA49" s="48" t="e">
        <f t="shared" si="108"/>
        <v>#DIV/0!</v>
      </c>
      <c r="AB49" s="43"/>
      <c r="AC49" s="36"/>
      <c r="AD49" s="36"/>
      <c r="AE49" s="36"/>
      <c r="AF49" s="36">
        <f t="shared" si="109"/>
        <v>0</v>
      </c>
      <c r="AG49" s="37" t="e">
        <f t="shared" si="110"/>
        <v>#DIV/0!</v>
      </c>
      <c r="AH49" s="44" t="e">
        <f t="shared" si="111"/>
        <v>#DIV/0!</v>
      </c>
      <c r="AI49" s="43"/>
      <c r="AJ49" s="36"/>
      <c r="AK49" s="36"/>
      <c r="AL49" s="36"/>
      <c r="AM49" s="36">
        <f t="shared" si="112"/>
        <v>0</v>
      </c>
      <c r="AN49" s="47" t="e">
        <f t="shared" si="113"/>
        <v>#DIV/0!</v>
      </c>
      <c r="AO49" s="48" t="e">
        <f t="shared" si="114"/>
        <v>#DIV/0!</v>
      </c>
      <c r="AP49" s="43"/>
      <c r="AQ49" s="36"/>
      <c r="AR49" s="36"/>
      <c r="AS49" s="36"/>
      <c r="AT49" s="36">
        <f t="shared" si="115"/>
        <v>0</v>
      </c>
      <c r="AU49" s="37" t="e">
        <f t="shared" si="116"/>
        <v>#DIV/0!</v>
      </c>
      <c r="AV49" s="46" t="e">
        <f t="shared" si="117"/>
        <v>#DIV/0!</v>
      </c>
      <c r="AW49" s="43"/>
      <c r="AX49" s="36"/>
      <c r="AY49" s="36"/>
      <c r="AZ49" s="36"/>
      <c r="BA49" s="36">
        <f t="shared" si="118"/>
        <v>0</v>
      </c>
      <c r="BB49" s="47" t="e">
        <f t="shared" si="119"/>
        <v>#DIV/0!</v>
      </c>
      <c r="BC49" s="48" t="e">
        <f t="shared" si="120"/>
        <v>#DIV/0!</v>
      </c>
    </row>
    <row r="50" spans="2:55">
      <c r="B50" s="41" t="s">
        <v>23</v>
      </c>
      <c r="C50" s="35"/>
      <c r="D50" s="35"/>
      <c r="E50" s="35"/>
      <c r="F50" s="42">
        <f t="shared" si="99"/>
        <v>0</v>
      </c>
      <c r="G50" s="52"/>
      <c r="H50" s="40"/>
      <c r="I50" s="40"/>
      <c r="J50" s="40"/>
      <c r="K50" s="36">
        <f t="shared" si="100"/>
        <v>0</v>
      </c>
      <c r="L50" s="53" t="e">
        <f t="shared" si="101"/>
        <v>#DIV/0!</v>
      </c>
      <c r="M50" s="54" t="e">
        <f t="shared" si="102"/>
        <v>#DIV/0!</v>
      </c>
      <c r="N50" s="52"/>
      <c r="O50" s="40"/>
      <c r="P50" s="40"/>
      <c r="Q50" s="40"/>
      <c r="R50" s="36">
        <f t="shared" si="103"/>
        <v>0</v>
      </c>
      <c r="S50" s="37" t="e">
        <f t="shared" si="104"/>
        <v>#DIV/0!</v>
      </c>
      <c r="T50" s="44" t="e">
        <f t="shared" si="105"/>
        <v>#DIV/0!</v>
      </c>
      <c r="U50" s="52"/>
      <c r="V50" s="40"/>
      <c r="W50" s="40"/>
      <c r="X50" s="40"/>
      <c r="Y50" s="36">
        <f t="shared" si="106"/>
        <v>0</v>
      </c>
      <c r="Z50" s="53" t="e">
        <f t="shared" si="107"/>
        <v>#DIV/0!</v>
      </c>
      <c r="AA50" s="54" t="e">
        <f t="shared" si="108"/>
        <v>#DIV/0!</v>
      </c>
      <c r="AB50" s="52"/>
      <c r="AC50" s="40"/>
      <c r="AD50" s="40"/>
      <c r="AE50" s="40"/>
      <c r="AF50" s="36"/>
      <c r="AG50" s="37" t="e">
        <f t="shared" si="110"/>
        <v>#DIV/0!</v>
      </c>
      <c r="AH50" s="44" t="e">
        <f t="shared" si="111"/>
        <v>#DIV/0!</v>
      </c>
      <c r="AI50" s="52"/>
      <c r="AJ50" s="40"/>
      <c r="AK50" s="40"/>
      <c r="AL50" s="40"/>
      <c r="AM50" s="40"/>
      <c r="AN50" s="53" t="e">
        <f t="shared" si="113"/>
        <v>#DIV/0!</v>
      </c>
      <c r="AO50" s="54" t="e">
        <f t="shared" si="114"/>
        <v>#DIV/0!</v>
      </c>
      <c r="AP50" s="52"/>
      <c r="AQ50" s="40"/>
      <c r="AR50" s="40"/>
      <c r="AS50" s="40"/>
      <c r="AT50" s="36"/>
      <c r="AU50" s="37" t="e">
        <f t="shared" si="116"/>
        <v>#DIV/0!</v>
      </c>
      <c r="AV50" s="46" t="e">
        <f t="shared" si="117"/>
        <v>#DIV/0!</v>
      </c>
      <c r="AW50" s="52"/>
      <c r="AX50" s="40"/>
      <c r="AY50" s="40"/>
      <c r="AZ50" s="40"/>
      <c r="BA50" s="40"/>
      <c r="BB50" s="53" t="e">
        <f t="shared" si="119"/>
        <v>#DIV/0!</v>
      </c>
      <c r="BC50" s="54" t="e">
        <f t="shared" si="120"/>
        <v>#DIV/0!</v>
      </c>
    </row>
    <row r="51" spans="2:55">
      <c r="B51" s="55" t="s">
        <v>24</v>
      </c>
      <c r="C51" s="59"/>
      <c r="F51" s="60">
        <f t="shared" si="99"/>
        <v>0</v>
      </c>
      <c r="G51" s="38"/>
      <c r="I51" s="55"/>
      <c r="J51" s="39"/>
      <c r="K51" s="39">
        <f t="shared" si="100"/>
        <v>0</v>
      </c>
      <c r="L51" s="49" t="e">
        <f t="shared" si="101"/>
        <v>#DIV/0!</v>
      </c>
      <c r="M51" s="50" t="e">
        <f t="shared" si="102"/>
        <v>#DIV/0!</v>
      </c>
      <c r="N51" s="38"/>
      <c r="P51" s="55"/>
      <c r="Q51" s="39"/>
      <c r="R51" s="36">
        <f t="shared" si="103"/>
        <v>0</v>
      </c>
      <c r="S51" s="61" t="e">
        <f t="shared" si="104"/>
        <v>#DIV/0!</v>
      </c>
      <c r="T51" s="50" t="e">
        <f t="shared" si="105"/>
        <v>#DIV/0!</v>
      </c>
      <c r="U51" s="38"/>
      <c r="W51" s="55"/>
      <c r="X51" s="39"/>
      <c r="Z51" s="49" t="e">
        <f t="shared" si="107"/>
        <v>#DIV/0!</v>
      </c>
      <c r="AA51" s="62" t="e">
        <f t="shared" si="108"/>
        <v>#DIV/0!</v>
      </c>
      <c r="AB51" s="38"/>
      <c r="AD51" s="55"/>
      <c r="AE51" s="39"/>
      <c r="AG51" s="61" t="e">
        <f t="shared" si="110"/>
        <v>#DIV/0!</v>
      </c>
      <c r="AH51" s="50" t="e">
        <f t="shared" si="111"/>
        <v>#DIV/0!</v>
      </c>
      <c r="AI51" s="38"/>
      <c r="AK51" s="55"/>
      <c r="AL51" s="39"/>
      <c r="AN51" s="49" t="e">
        <f t="shared" si="113"/>
        <v>#DIV/0!</v>
      </c>
      <c r="AO51" s="62" t="e">
        <f t="shared" si="114"/>
        <v>#DIV/0!</v>
      </c>
      <c r="AP51" s="38"/>
      <c r="AR51" s="55"/>
      <c r="AS51" s="39"/>
      <c r="AU51" s="61" t="e">
        <f t="shared" si="116"/>
        <v>#DIV/0!</v>
      </c>
      <c r="AV51" s="62" t="e">
        <f t="shared" si="117"/>
        <v>#DIV/0!</v>
      </c>
      <c r="AW51" s="38"/>
      <c r="AY51" s="55"/>
      <c r="AZ51" s="39"/>
      <c r="BB51" s="49" t="e">
        <f t="shared" si="119"/>
        <v>#DIV/0!</v>
      </c>
      <c r="BC51" s="62" t="e">
        <f t="shared" si="120"/>
        <v>#DIV/0!</v>
      </c>
    </row>
    <row r="52" spans="2:55">
      <c r="B52" s="55" t="s">
        <v>25</v>
      </c>
      <c r="C52" s="56"/>
      <c r="F52" s="60">
        <f t="shared" si="99"/>
        <v>0</v>
      </c>
      <c r="G52" s="38"/>
      <c r="I52" s="55"/>
      <c r="J52" s="39"/>
      <c r="K52" s="39">
        <f t="shared" si="100"/>
        <v>0</v>
      </c>
      <c r="L52" s="49" t="e">
        <f t="shared" si="101"/>
        <v>#DIV/0!</v>
      </c>
      <c r="M52" s="50" t="e">
        <f t="shared" si="102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9"/>
        <v>0</v>
      </c>
    </row>
    <row r="54" spans="2:55">
      <c r="B54" s="55"/>
    </row>
    <row r="56" spans="2:55">
      <c r="B56" s="25" t="str">
        <f>"Graduate MASTER Retention - "&amp;$A$1</f>
        <v>Graduate MASTER Retention - Colg of Science Dean's Ofc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21">C59-D59-E59</f>
        <v>0</v>
      </c>
      <c r="G59" s="38"/>
      <c r="H59" s="39"/>
      <c r="I59" s="39"/>
      <c r="J59" s="39"/>
      <c r="K59" s="36">
        <f t="shared" ref="K59:K64" si="122">$F59-(G59+I59+J59)</f>
        <v>0</v>
      </c>
      <c r="L59" s="49" t="e">
        <f t="shared" ref="L59:L65" si="123">IF($F59="","",((G59+H59+I59+J59)/$F59))</f>
        <v>#DIV/0!</v>
      </c>
      <c r="M59" s="50" t="e">
        <f t="shared" ref="M59:M65" si="124">IF($F59="","",(J59/$F59))</f>
        <v>#DIV/0!</v>
      </c>
      <c r="N59" s="38"/>
      <c r="O59" s="39"/>
      <c r="P59" s="39"/>
      <c r="Q59" s="39"/>
      <c r="R59" s="36">
        <f t="shared" ref="R59:R64" si="125">$F59-(N59+P59+Q59)</f>
        <v>0</v>
      </c>
      <c r="S59" s="37" t="e">
        <f t="shared" ref="S59:S64" si="126">IF($F59="","",((N59+O59+P59+Q59)/$F59))</f>
        <v>#DIV/0!</v>
      </c>
      <c r="T59" s="44" t="e">
        <f t="shared" ref="T59:T64" si="127">IF($F59="","",(Q59/$F59))</f>
        <v>#DIV/0!</v>
      </c>
      <c r="U59" s="38"/>
      <c r="V59" s="39"/>
      <c r="W59" s="39"/>
      <c r="X59" s="39"/>
      <c r="Y59" s="36">
        <f t="shared" ref="Y59:Y63" si="128">$F59-(U59+W59+X59)</f>
        <v>0</v>
      </c>
      <c r="Z59" s="49" t="e">
        <f t="shared" ref="Z59:Z64" si="129">IF($F59="","",((U59+V59+W59+X59)/$F59))</f>
        <v>#DIV/0!</v>
      </c>
      <c r="AA59" s="51" t="e">
        <f t="shared" ref="AA59:AA64" si="130">IF($F59="","",(X59/$F59))</f>
        <v>#DIV/0!</v>
      </c>
      <c r="AB59" s="38"/>
      <c r="AC59" s="39"/>
      <c r="AD59" s="39"/>
      <c r="AE59" s="39"/>
      <c r="AF59" s="36">
        <f t="shared" ref="AF59:AF62" si="131">$F59-(AB59+AD59+AE59)</f>
        <v>0</v>
      </c>
      <c r="AG59" s="37" t="e">
        <f t="shared" ref="AG59:AG64" si="132">IF($F59="","",((AB59+AC59+AD59+AE59)/$F59))</f>
        <v>#DIV/0!</v>
      </c>
      <c r="AH59" s="44" t="e">
        <f t="shared" ref="AH59:AH64" si="133">IF($F59="","",(AE59/$F59))</f>
        <v>#DIV/0!</v>
      </c>
      <c r="AI59" s="38"/>
      <c r="AJ59" s="39"/>
      <c r="AK59" s="39"/>
      <c r="AL59" s="39"/>
      <c r="AM59" s="36">
        <f t="shared" ref="AM59:AM62" si="134">$F59-(AI59+AK59+AL59)</f>
        <v>0</v>
      </c>
      <c r="AN59" s="49" t="e">
        <f t="shared" ref="AN59:AN64" si="135">IF($F59="","",((AI59+AJ59+AK59+AL59)/$F59))</f>
        <v>#DIV/0!</v>
      </c>
      <c r="AO59" s="51" t="e">
        <f t="shared" ref="AO59:AO64" si="136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7">IF($F59="","",((AP59+AQ59+AR59+AS59)/$F59))</f>
        <v>#DIV/0!</v>
      </c>
      <c r="AV59" s="44" t="e">
        <f t="shared" ref="AV59:AV64" si="138">IF($F59="","",(AS59/$F59))</f>
        <v>#DIV/0!</v>
      </c>
      <c r="AW59" s="38"/>
      <c r="AX59" s="39"/>
      <c r="AY59" s="39"/>
      <c r="AZ59" s="39"/>
      <c r="BA59" s="36">
        <f t="shared" ref="BA59:BA62" si="139">$F59-(AW59+AY59+AZ59)</f>
        <v>0</v>
      </c>
      <c r="BB59" s="49" t="e">
        <f t="shared" ref="BB59:BB64" si="140">IF($F59="","",((AW59+AX59+AY59+AZ59)/$F59))</f>
        <v>#DIV/0!</v>
      </c>
      <c r="BC59" s="51" t="e">
        <f t="shared" ref="BC59:BC64" si="141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21"/>
        <v>0</v>
      </c>
      <c r="G60" s="38"/>
      <c r="H60" s="39"/>
      <c r="I60" s="39"/>
      <c r="J60" s="39"/>
      <c r="K60" s="36">
        <f t="shared" si="122"/>
        <v>0</v>
      </c>
      <c r="L60" s="49" t="e">
        <f t="shared" si="123"/>
        <v>#DIV/0!</v>
      </c>
      <c r="M60" s="50" t="e">
        <f t="shared" si="124"/>
        <v>#DIV/0!</v>
      </c>
      <c r="N60" s="38"/>
      <c r="O60" s="39"/>
      <c r="P60" s="39"/>
      <c r="Q60" s="39"/>
      <c r="R60" s="36">
        <f t="shared" si="125"/>
        <v>0</v>
      </c>
      <c r="S60" s="37" t="e">
        <f t="shared" si="126"/>
        <v>#DIV/0!</v>
      </c>
      <c r="T60" s="44" t="e">
        <f t="shared" si="127"/>
        <v>#DIV/0!</v>
      </c>
      <c r="U60" s="38"/>
      <c r="V60" s="39"/>
      <c r="W60" s="39"/>
      <c r="X60" s="39"/>
      <c r="Y60" s="36">
        <f t="shared" si="128"/>
        <v>0</v>
      </c>
      <c r="Z60" s="49" t="e">
        <f t="shared" si="129"/>
        <v>#DIV/0!</v>
      </c>
      <c r="AA60" s="51" t="e">
        <f t="shared" si="130"/>
        <v>#DIV/0!</v>
      </c>
      <c r="AB60" s="38"/>
      <c r="AC60" s="39"/>
      <c r="AD60" s="39"/>
      <c r="AE60" s="39"/>
      <c r="AF60" s="36">
        <f t="shared" si="131"/>
        <v>0</v>
      </c>
      <c r="AG60" s="37" t="e">
        <f t="shared" si="132"/>
        <v>#DIV/0!</v>
      </c>
      <c r="AH60" s="44" t="e">
        <f t="shared" si="133"/>
        <v>#DIV/0!</v>
      </c>
      <c r="AI60" s="38"/>
      <c r="AJ60" s="39"/>
      <c r="AK60" s="39"/>
      <c r="AL60" s="39"/>
      <c r="AM60" s="36">
        <f t="shared" si="134"/>
        <v>0</v>
      </c>
      <c r="AN60" s="49" t="e">
        <f t="shared" si="135"/>
        <v>#DIV/0!</v>
      </c>
      <c r="AO60" s="51" t="e">
        <f t="shared" si="136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7"/>
        <v>#DIV/0!</v>
      </c>
      <c r="AV60" s="44" t="e">
        <f t="shared" si="138"/>
        <v>#DIV/0!</v>
      </c>
      <c r="AW60" s="38"/>
      <c r="AX60" s="39"/>
      <c r="AY60" s="39"/>
      <c r="AZ60" s="39"/>
      <c r="BA60" s="36">
        <f t="shared" si="139"/>
        <v>0</v>
      </c>
      <c r="BB60" s="49" t="e">
        <f t="shared" si="140"/>
        <v>#DIV/0!</v>
      </c>
      <c r="BC60" s="51" t="e">
        <f t="shared" si="141"/>
        <v>#DIV/0!</v>
      </c>
    </row>
    <row r="61" spans="2:55">
      <c r="B61" s="41" t="s">
        <v>21</v>
      </c>
      <c r="C61" s="35"/>
      <c r="D61" s="35"/>
      <c r="E61" s="35"/>
      <c r="F61" s="42">
        <f t="shared" si="121"/>
        <v>0</v>
      </c>
      <c r="G61" s="43"/>
      <c r="H61" s="36"/>
      <c r="I61" s="36"/>
      <c r="J61" s="36"/>
      <c r="K61" s="36">
        <f t="shared" si="122"/>
        <v>0</v>
      </c>
      <c r="L61" s="47" t="e">
        <f t="shared" si="123"/>
        <v>#DIV/0!</v>
      </c>
      <c r="M61" s="48" t="e">
        <f t="shared" si="124"/>
        <v>#DIV/0!</v>
      </c>
      <c r="N61" s="43"/>
      <c r="O61" s="36"/>
      <c r="P61" s="36"/>
      <c r="Q61" s="36"/>
      <c r="R61" s="36">
        <f t="shared" si="125"/>
        <v>0</v>
      </c>
      <c r="S61" s="37" t="e">
        <f t="shared" si="126"/>
        <v>#DIV/0!</v>
      </c>
      <c r="T61" s="44" t="e">
        <f t="shared" si="127"/>
        <v>#DIV/0!</v>
      </c>
      <c r="U61" s="43"/>
      <c r="V61" s="36"/>
      <c r="W61" s="36"/>
      <c r="X61" s="36"/>
      <c r="Y61" s="36">
        <f t="shared" si="128"/>
        <v>0</v>
      </c>
      <c r="Z61" s="47" t="e">
        <f t="shared" si="129"/>
        <v>#DIV/0!</v>
      </c>
      <c r="AA61" s="48" t="e">
        <f t="shared" si="130"/>
        <v>#DIV/0!</v>
      </c>
      <c r="AB61" s="43"/>
      <c r="AC61" s="36"/>
      <c r="AD61" s="36"/>
      <c r="AE61" s="36"/>
      <c r="AF61" s="36">
        <f t="shared" si="131"/>
        <v>0</v>
      </c>
      <c r="AG61" s="37" t="e">
        <f t="shared" si="132"/>
        <v>#DIV/0!</v>
      </c>
      <c r="AH61" s="44" t="e">
        <f t="shared" si="133"/>
        <v>#DIV/0!</v>
      </c>
      <c r="AI61" s="43"/>
      <c r="AJ61" s="36"/>
      <c r="AK61" s="36"/>
      <c r="AL61" s="36"/>
      <c r="AM61" s="36">
        <f t="shared" si="134"/>
        <v>0</v>
      </c>
      <c r="AN61" s="47" t="e">
        <f t="shared" si="135"/>
        <v>#DIV/0!</v>
      </c>
      <c r="AO61" s="48" t="e">
        <f t="shared" si="136"/>
        <v>#DIV/0!</v>
      </c>
      <c r="AP61" s="43"/>
      <c r="AQ61" s="36"/>
      <c r="AR61" s="36"/>
      <c r="AS61" s="36"/>
      <c r="AT61" s="36">
        <f t="shared" ref="AT61:AT62" si="142">$F61-(AP61+AR61+AS61)</f>
        <v>0</v>
      </c>
      <c r="AU61" s="37" t="e">
        <f t="shared" si="137"/>
        <v>#DIV/0!</v>
      </c>
      <c r="AV61" s="46" t="e">
        <f t="shared" si="138"/>
        <v>#DIV/0!</v>
      </c>
      <c r="AW61" s="43"/>
      <c r="AX61" s="36"/>
      <c r="AY61" s="36"/>
      <c r="AZ61" s="36"/>
      <c r="BA61" s="36">
        <f t="shared" si="139"/>
        <v>0</v>
      </c>
      <c r="BB61" s="47" t="e">
        <f t="shared" si="140"/>
        <v>#DIV/0!</v>
      </c>
      <c r="BC61" s="48" t="e">
        <f t="shared" si="141"/>
        <v>#DIV/0!</v>
      </c>
    </row>
    <row r="62" spans="2:55">
      <c r="B62" s="41" t="s">
        <v>22</v>
      </c>
      <c r="C62" s="35"/>
      <c r="D62" s="35"/>
      <c r="E62" s="35"/>
      <c r="F62" s="42">
        <f t="shared" si="121"/>
        <v>0</v>
      </c>
      <c r="G62" s="43"/>
      <c r="H62" s="36"/>
      <c r="I62" s="36"/>
      <c r="J62" s="36"/>
      <c r="K62" s="36">
        <f t="shared" si="122"/>
        <v>0</v>
      </c>
      <c r="L62" s="47" t="e">
        <f t="shared" si="123"/>
        <v>#DIV/0!</v>
      </c>
      <c r="M62" s="48" t="e">
        <f t="shared" si="124"/>
        <v>#DIV/0!</v>
      </c>
      <c r="N62" s="43"/>
      <c r="O62" s="36"/>
      <c r="P62" s="36"/>
      <c r="Q62" s="36"/>
      <c r="R62" s="36">
        <f t="shared" si="125"/>
        <v>0</v>
      </c>
      <c r="S62" s="37" t="e">
        <f t="shared" si="126"/>
        <v>#DIV/0!</v>
      </c>
      <c r="T62" s="44" t="e">
        <f t="shared" si="127"/>
        <v>#DIV/0!</v>
      </c>
      <c r="U62" s="43"/>
      <c r="V62" s="36"/>
      <c r="W62" s="36"/>
      <c r="X62" s="36"/>
      <c r="Y62" s="36">
        <f t="shared" si="128"/>
        <v>0</v>
      </c>
      <c r="Z62" s="47" t="e">
        <f t="shared" si="129"/>
        <v>#DIV/0!</v>
      </c>
      <c r="AA62" s="48" t="e">
        <f t="shared" si="130"/>
        <v>#DIV/0!</v>
      </c>
      <c r="AB62" s="43"/>
      <c r="AC62" s="36"/>
      <c r="AD62" s="36"/>
      <c r="AE62" s="36"/>
      <c r="AF62" s="36">
        <f t="shared" si="131"/>
        <v>0</v>
      </c>
      <c r="AG62" s="37" t="e">
        <f t="shared" si="132"/>
        <v>#DIV/0!</v>
      </c>
      <c r="AH62" s="44" t="e">
        <f t="shared" si="133"/>
        <v>#DIV/0!</v>
      </c>
      <c r="AI62" s="43"/>
      <c r="AJ62" s="36"/>
      <c r="AK62" s="36"/>
      <c r="AL62" s="36"/>
      <c r="AM62" s="36">
        <f t="shared" si="134"/>
        <v>0</v>
      </c>
      <c r="AN62" s="47" t="e">
        <f t="shared" si="135"/>
        <v>#DIV/0!</v>
      </c>
      <c r="AO62" s="48" t="e">
        <f t="shared" si="136"/>
        <v>#DIV/0!</v>
      </c>
      <c r="AP62" s="43"/>
      <c r="AQ62" s="36"/>
      <c r="AR62" s="36"/>
      <c r="AS62" s="36"/>
      <c r="AT62" s="36">
        <f t="shared" si="142"/>
        <v>0</v>
      </c>
      <c r="AU62" s="37" t="e">
        <f t="shared" si="137"/>
        <v>#DIV/0!</v>
      </c>
      <c r="AV62" s="46" t="e">
        <f t="shared" si="138"/>
        <v>#DIV/0!</v>
      </c>
      <c r="AW62" s="43"/>
      <c r="AX62" s="36"/>
      <c r="AY62" s="36"/>
      <c r="AZ62" s="36"/>
      <c r="BA62" s="36">
        <f t="shared" si="139"/>
        <v>0</v>
      </c>
      <c r="BB62" s="47" t="e">
        <f t="shared" si="140"/>
        <v>#DIV/0!</v>
      </c>
      <c r="BC62" s="48" t="e">
        <f t="shared" si="141"/>
        <v>#DIV/0!</v>
      </c>
    </row>
    <row r="63" spans="2:55">
      <c r="B63" s="41" t="s">
        <v>23</v>
      </c>
      <c r="C63" s="35"/>
      <c r="D63" s="35"/>
      <c r="E63" s="35"/>
      <c r="F63" s="42">
        <f t="shared" si="121"/>
        <v>0</v>
      </c>
      <c r="G63" s="52"/>
      <c r="H63" s="40"/>
      <c r="I63" s="40"/>
      <c r="J63" s="40"/>
      <c r="K63" s="36">
        <f t="shared" si="122"/>
        <v>0</v>
      </c>
      <c r="L63" s="53" t="e">
        <f t="shared" si="123"/>
        <v>#DIV/0!</v>
      </c>
      <c r="M63" s="54" t="e">
        <f t="shared" si="124"/>
        <v>#DIV/0!</v>
      </c>
      <c r="N63" s="52"/>
      <c r="O63" s="40"/>
      <c r="P63" s="40"/>
      <c r="Q63" s="40"/>
      <c r="R63" s="36">
        <f t="shared" si="125"/>
        <v>0</v>
      </c>
      <c r="S63" s="37" t="e">
        <f t="shared" si="126"/>
        <v>#DIV/0!</v>
      </c>
      <c r="T63" s="44" t="e">
        <f t="shared" si="127"/>
        <v>#DIV/0!</v>
      </c>
      <c r="U63" s="52"/>
      <c r="V63" s="40"/>
      <c r="W63" s="40"/>
      <c r="X63" s="40"/>
      <c r="Y63" s="36">
        <f t="shared" si="128"/>
        <v>0</v>
      </c>
      <c r="Z63" s="53" t="e">
        <f t="shared" si="129"/>
        <v>#DIV/0!</v>
      </c>
      <c r="AA63" s="54" t="e">
        <f t="shared" si="130"/>
        <v>#DIV/0!</v>
      </c>
      <c r="AB63" s="52"/>
      <c r="AC63" s="40"/>
      <c r="AD63" s="40"/>
      <c r="AE63" s="40"/>
      <c r="AF63" s="36"/>
      <c r="AG63" s="37" t="e">
        <f t="shared" si="132"/>
        <v>#DIV/0!</v>
      </c>
      <c r="AH63" s="44" t="e">
        <f t="shared" si="133"/>
        <v>#DIV/0!</v>
      </c>
      <c r="AI63" s="52"/>
      <c r="AJ63" s="40"/>
      <c r="AK63" s="40"/>
      <c r="AL63" s="40"/>
      <c r="AM63" s="40"/>
      <c r="AN63" s="53" t="e">
        <f t="shared" si="135"/>
        <v>#DIV/0!</v>
      </c>
      <c r="AO63" s="54" t="e">
        <f t="shared" si="136"/>
        <v>#DIV/0!</v>
      </c>
      <c r="AP63" s="52"/>
      <c r="AQ63" s="40"/>
      <c r="AR63" s="40"/>
      <c r="AS63" s="40"/>
      <c r="AT63" s="36"/>
      <c r="AU63" s="37" t="e">
        <f t="shared" si="137"/>
        <v>#DIV/0!</v>
      </c>
      <c r="AV63" s="46" t="e">
        <f t="shared" si="138"/>
        <v>#DIV/0!</v>
      </c>
      <c r="AW63" s="52"/>
      <c r="AX63" s="40"/>
      <c r="AY63" s="40"/>
      <c r="AZ63" s="40"/>
      <c r="BA63" s="40"/>
      <c r="BB63" s="53" t="e">
        <f t="shared" si="140"/>
        <v>#DIV/0!</v>
      </c>
      <c r="BC63" s="54" t="e">
        <f t="shared" si="141"/>
        <v>#DIV/0!</v>
      </c>
    </row>
    <row r="64" spans="2:55">
      <c r="B64" s="55" t="s">
        <v>24</v>
      </c>
      <c r="C64" s="59"/>
      <c r="F64" s="60">
        <f t="shared" si="121"/>
        <v>0</v>
      </c>
      <c r="G64" s="38"/>
      <c r="I64" s="55"/>
      <c r="J64" s="39"/>
      <c r="K64" s="39">
        <f t="shared" si="122"/>
        <v>0</v>
      </c>
      <c r="L64" s="49" t="e">
        <f t="shared" si="123"/>
        <v>#DIV/0!</v>
      </c>
      <c r="M64" s="50" t="e">
        <f t="shared" si="124"/>
        <v>#DIV/0!</v>
      </c>
      <c r="N64" s="38"/>
      <c r="P64" s="55"/>
      <c r="Q64" s="39"/>
      <c r="R64" s="36">
        <f t="shared" si="125"/>
        <v>0</v>
      </c>
      <c r="S64" s="61" t="e">
        <f t="shared" si="126"/>
        <v>#DIV/0!</v>
      </c>
      <c r="T64" s="50" t="e">
        <f t="shared" si="127"/>
        <v>#DIV/0!</v>
      </c>
      <c r="U64" s="38"/>
      <c r="W64" s="55"/>
      <c r="X64" s="39"/>
      <c r="Z64" s="49" t="e">
        <f t="shared" si="129"/>
        <v>#DIV/0!</v>
      </c>
      <c r="AA64" s="62" t="e">
        <f t="shared" si="130"/>
        <v>#DIV/0!</v>
      </c>
      <c r="AB64" s="38"/>
      <c r="AD64" s="55"/>
      <c r="AE64" s="39"/>
      <c r="AG64" s="61" t="e">
        <f t="shared" si="132"/>
        <v>#DIV/0!</v>
      </c>
      <c r="AH64" s="50" t="e">
        <f t="shared" si="133"/>
        <v>#DIV/0!</v>
      </c>
      <c r="AI64" s="38"/>
      <c r="AK64" s="55"/>
      <c r="AL64" s="39"/>
      <c r="AN64" s="49" t="e">
        <f t="shared" si="135"/>
        <v>#DIV/0!</v>
      </c>
      <c r="AO64" s="62" t="e">
        <f t="shared" si="136"/>
        <v>#DIV/0!</v>
      </c>
      <c r="AP64" s="38"/>
      <c r="AR64" s="55"/>
      <c r="AS64" s="39"/>
      <c r="AU64" s="61" t="e">
        <f t="shared" si="137"/>
        <v>#DIV/0!</v>
      </c>
      <c r="AV64" s="62" t="e">
        <f t="shared" si="138"/>
        <v>#DIV/0!</v>
      </c>
      <c r="AW64" s="38"/>
      <c r="AY64" s="55"/>
      <c r="AZ64" s="39"/>
      <c r="BB64" s="49" t="e">
        <f t="shared" si="140"/>
        <v>#DIV/0!</v>
      </c>
      <c r="BC64" s="62" t="e">
        <f t="shared" si="141"/>
        <v>#DIV/0!</v>
      </c>
    </row>
    <row r="65" spans="2:52">
      <c r="B65" s="55" t="s">
        <v>25</v>
      </c>
      <c r="C65" s="56"/>
      <c r="F65" s="60">
        <f t="shared" si="121"/>
        <v>0</v>
      </c>
      <c r="G65" s="38"/>
      <c r="I65" s="55"/>
      <c r="J65" s="39"/>
      <c r="K65" s="39">
        <f>$F65-(G65+I65+J65)</f>
        <v>0</v>
      </c>
      <c r="L65" s="49" t="e">
        <f t="shared" si="123"/>
        <v>#DIV/0!</v>
      </c>
      <c r="M65" s="50" t="e">
        <f t="shared" si="124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21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09A35-DE69-4C9C-8A8C-33ECB688525F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31</v>
      </c>
    </row>
    <row r="2" spans="1:55">
      <c r="B2" s="25" t="str">
        <f>"Freshmen Retention - "&amp;$A$1</f>
        <v>Freshmen Retention - College of Architecture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58</v>
      </c>
      <c r="D5" s="55"/>
      <c r="E5" s="55"/>
      <c r="F5" s="55">
        <f t="shared" ref="F5:F13" si="0">C5-D5-E5</f>
        <v>58</v>
      </c>
      <c r="G5" s="73">
        <v>48</v>
      </c>
      <c r="H5" s="55"/>
      <c r="I5" s="73">
        <v>4</v>
      </c>
      <c r="J5" s="77">
        <v>0</v>
      </c>
      <c r="K5" s="55">
        <f t="shared" ref="K5:K12" si="1">F5-(G5+I5+J5)</f>
        <v>6</v>
      </c>
      <c r="L5" s="57">
        <f t="shared" ref="L5:L12" si="2">IF($F5="","",((G5+H5+I5+J5)/$F5))</f>
        <v>0.89655172413793105</v>
      </c>
      <c r="M5" s="57">
        <f t="shared" ref="M5:M12" si="3">IF($F5="","",(J5/$F5))</f>
        <v>0</v>
      </c>
      <c r="N5" s="73">
        <v>50</v>
      </c>
      <c r="O5" s="55"/>
      <c r="P5" s="78">
        <v>0</v>
      </c>
      <c r="Q5" s="77">
        <v>0</v>
      </c>
      <c r="R5" s="55">
        <f t="shared" ref="R5:R11" si="4">F5-Q5-P5-N5</f>
        <v>8</v>
      </c>
      <c r="S5" s="58">
        <f t="shared" ref="S5:S7" si="5">IF($F5="","",((N5+O5+P5+Q5)/$F5))</f>
        <v>0.86206896551724133</v>
      </c>
      <c r="T5" s="57">
        <f t="shared" ref="T5:T11" si="6">IF($F5="","",(Q5/$F5))</f>
        <v>0</v>
      </c>
      <c r="U5" s="73">
        <v>49</v>
      </c>
      <c r="V5" s="55"/>
      <c r="W5" s="78">
        <v>0</v>
      </c>
      <c r="X5" s="77">
        <v>0</v>
      </c>
      <c r="Y5" s="55">
        <f t="shared" ref="Y5:Y10" si="7">F5-(U5+W5+X5)</f>
        <v>9</v>
      </c>
      <c r="Z5" s="57">
        <f t="shared" ref="Z5:Z10" si="8">IF($F5="","",((U5+V5+W5+X5)/$F5))</f>
        <v>0.84482758620689657</v>
      </c>
      <c r="AA5" s="57">
        <f t="shared" ref="AA5:AA10" si="9">IF($F5="","",(X5/$F5))</f>
        <v>0</v>
      </c>
      <c r="AB5" s="73">
        <v>47</v>
      </c>
      <c r="AC5" s="55"/>
      <c r="AD5" s="73">
        <v>1</v>
      </c>
      <c r="AE5" s="78">
        <v>0</v>
      </c>
      <c r="AF5" s="55">
        <f t="shared" ref="AF5:AF8" si="10">F5-(AB5+AD5+AE5)</f>
        <v>10</v>
      </c>
      <c r="AG5" s="58">
        <f t="shared" ref="AG5:AG8" si="11">IF($F5="","",((AB5+AC5+AD5+AE5)/$F5))</f>
        <v>0.82758620689655171</v>
      </c>
      <c r="AH5" s="57">
        <f t="shared" ref="AH5:AH8" si="12">IF($F5="","",(AE5/$F5))</f>
        <v>0</v>
      </c>
      <c r="AI5" s="73">
        <v>4</v>
      </c>
      <c r="AJ5" s="55"/>
      <c r="AK5" s="73">
        <v>2</v>
      </c>
      <c r="AL5" s="73">
        <v>41</v>
      </c>
      <c r="AM5" s="55">
        <f t="shared" ref="AM5:AM7" si="13">F5-AL5-AK5-AI5</f>
        <v>11</v>
      </c>
      <c r="AN5" s="57">
        <f t="shared" ref="AN5:AN7" si="14">IF($F5="","",((AI5+AJ5+AK5+AL5)/$F5))</f>
        <v>0.81034482758620685</v>
      </c>
      <c r="AO5" s="57">
        <f t="shared" ref="AO5:AO7" si="15">IF($F5="","",(AL5/$F5))</f>
        <v>0.7068965517241379</v>
      </c>
      <c r="AP5" s="73">
        <v>1</v>
      </c>
      <c r="AQ5" s="55"/>
      <c r="AR5" s="73">
        <v>0</v>
      </c>
      <c r="AS5" s="73">
        <v>46</v>
      </c>
      <c r="AT5" s="55">
        <f t="shared" ref="AT5" si="16">F5-AP5-AR5-AS5</f>
        <v>11</v>
      </c>
      <c r="AU5" s="58">
        <f t="shared" ref="AU5" si="17">IF($F5="","",((AP5+AQ5+AR5+AS5)/$F5))</f>
        <v>0.81034482758620685</v>
      </c>
      <c r="AV5" s="57">
        <f t="shared" ref="AV5" si="18">IF($F5="","",(AS5/$F5))</f>
        <v>0.7931034482758621</v>
      </c>
      <c r="AW5" s="79">
        <v>1</v>
      </c>
      <c r="AX5" s="55"/>
      <c r="AY5" s="77">
        <v>0</v>
      </c>
      <c r="AZ5" s="77">
        <v>46</v>
      </c>
      <c r="BA5" s="55">
        <f t="shared" ref="BA5" si="19">F5-AZ5-AW5</f>
        <v>11</v>
      </c>
      <c r="BB5" s="57">
        <f t="shared" ref="BB5" si="20">IF($F5="","",((AW5+AX5+AY5+AZ5)/$F5))</f>
        <v>0.81034482758620685</v>
      </c>
      <c r="BC5" s="57">
        <f t="shared" ref="BC5" si="21">IF($F5="","",(AZ5/$F5))</f>
        <v>0.7931034482758621</v>
      </c>
    </row>
    <row r="6" spans="1:55">
      <c r="B6" s="71" t="s">
        <v>21</v>
      </c>
      <c r="C6" s="73">
        <v>57</v>
      </c>
      <c r="D6" s="55">
        <v>1</v>
      </c>
      <c r="E6" s="55"/>
      <c r="F6" s="55">
        <f t="shared" si="0"/>
        <v>56</v>
      </c>
      <c r="G6" s="73">
        <v>53</v>
      </c>
      <c r="H6" s="55"/>
      <c r="I6" s="73">
        <v>1</v>
      </c>
      <c r="J6" s="77">
        <v>0</v>
      </c>
      <c r="K6" s="55">
        <f t="shared" si="1"/>
        <v>2</v>
      </c>
      <c r="L6" s="57">
        <f t="shared" si="2"/>
        <v>0.9642857142857143</v>
      </c>
      <c r="M6" s="57">
        <f t="shared" si="3"/>
        <v>0</v>
      </c>
      <c r="N6" s="73">
        <v>48</v>
      </c>
      <c r="O6" s="55"/>
      <c r="P6" s="73">
        <v>1</v>
      </c>
      <c r="Q6" s="77">
        <v>0</v>
      </c>
      <c r="R6" s="55">
        <f t="shared" si="4"/>
        <v>7</v>
      </c>
      <c r="S6" s="58">
        <f t="shared" si="5"/>
        <v>0.875</v>
      </c>
      <c r="T6" s="57">
        <f t="shared" si="6"/>
        <v>0</v>
      </c>
      <c r="U6" s="73">
        <v>47</v>
      </c>
      <c r="V6" s="55"/>
      <c r="W6" s="73">
        <v>1</v>
      </c>
      <c r="X6" s="77">
        <v>0</v>
      </c>
      <c r="Y6" s="55">
        <f t="shared" si="7"/>
        <v>8</v>
      </c>
      <c r="Z6" s="57">
        <f t="shared" si="8"/>
        <v>0.8571428571428571</v>
      </c>
      <c r="AA6" s="57">
        <f t="shared" si="9"/>
        <v>0</v>
      </c>
      <c r="AB6" s="73">
        <v>45</v>
      </c>
      <c r="AC6" s="55"/>
      <c r="AD6" s="73">
        <v>2</v>
      </c>
      <c r="AE6" s="78">
        <v>0</v>
      </c>
      <c r="AF6" s="55">
        <f t="shared" si="10"/>
        <v>9</v>
      </c>
      <c r="AG6" s="58">
        <f t="shared" si="11"/>
        <v>0.8392857142857143</v>
      </c>
      <c r="AH6" s="57">
        <f t="shared" si="12"/>
        <v>0</v>
      </c>
      <c r="AI6" s="73">
        <v>7</v>
      </c>
      <c r="AJ6" s="55"/>
      <c r="AK6" s="73">
        <v>2</v>
      </c>
      <c r="AL6" s="73">
        <v>37</v>
      </c>
      <c r="AM6" s="55">
        <f t="shared" si="13"/>
        <v>10</v>
      </c>
      <c r="AN6" s="57">
        <f t="shared" si="14"/>
        <v>0.8214285714285714</v>
      </c>
      <c r="AO6" s="57">
        <f t="shared" si="15"/>
        <v>0.6607142857142857</v>
      </c>
      <c r="AP6" s="79">
        <v>1</v>
      </c>
      <c r="AQ6" s="55"/>
      <c r="AR6" s="77">
        <v>0</v>
      </c>
      <c r="AS6" s="77">
        <v>43</v>
      </c>
      <c r="AT6" s="55">
        <f t="shared" ref="AT6" si="22">F6-AP6-AR6-AS6</f>
        <v>12</v>
      </c>
      <c r="AU6" s="58">
        <f t="shared" ref="AU6" si="23">IF($F6="","",((AP6+AQ6+AR6+AS6)/$F6))</f>
        <v>0.7857142857142857</v>
      </c>
      <c r="AV6" s="57">
        <f t="shared" ref="AV6" si="24">IF($F6="","",(AS6/$F6))</f>
        <v>0.7678571428571429</v>
      </c>
      <c r="AW6" s="79">
        <v>0</v>
      </c>
      <c r="AX6" s="55"/>
      <c r="AY6" s="77">
        <v>1</v>
      </c>
      <c r="AZ6" s="77">
        <v>44</v>
      </c>
      <c r="BA6" s="55">
        <f t="shared" ref="BA6" si="25">F6-AZ6-AW6</f>
        <v>12</v>
      </c>
      <c r="BB6" s="57">
        <f t="shared" ref="BB6" si="26">IF($F6="","",((AW6+AX6+AY6+AZ6)/$F6))</f>
        <v>0.8035714285714286</v>
      </c>
      <c r="BC6" s="57">
        <f t="shared" ref="BC6" si="27">IF($F6="","",(AZ6/$F6))</f>
        <v>0.7857142857142857</v>
      </c>
    </row>
    <row r="7" spans="1:55">
      <c r="B7" s="71" t="s">
        <v>22</v>
      </c>
      <c r="C7" s="73">
        <v>83</v>
      </c>
      <c r="D7" s="55"/>
      <c r="E7" s="55"/>
      <c r="F7" s="55">
        <f t="shared" si="0"/>
        <v>83</v>
      </c>
      <c r="G7" s="73">
        <v>75</v>
      </c>
      <c r="H7" s="55"/>
      <c r="I7" s="73">
        <v>2</v>
      </c>
      <c r="J7" s="79">
        <v>0</v>
      </c>
      <c r="K7" s="55">
        <f t="shared" si="1"/>
        <v>6</v>
      </c>
      <c r="L7" s="57">
        <f t="shared" si="2"/>
        <v>0.92771084337349397</v>
      </c>
      <c r="M7" s="57">
        <f t="shared" si="3"/>
        <v>0</v>
      </c>
      <c r="N7" s="73">
        <v>70</v>
      </c>
      <c r="O7" s="55"/>
      <c r="P7" s="73">
        <v>1</v>
      </c>
      <c r="Q7" s="79">
        <v>0</v>
      </c>
      <c r="R7" s="55">
        <f t="shared" si="4"/>
        <v>12</v>
      </c>
      <c r="S7" s="58">
        <f t="shared" si="5"/>
        <v>0.85542168674698793</v>
      </c>
      <c r="T7" s="57">
        <f t="shared" si="6"/>
        <v>0</v>
      </c>
      <c r="U7" s="73">
        <v>68</v>
      </c>
      <c r="V7" s="55"/>
      <c r="W7" s="78">
        <v>0</v>
      </c>
      <c r="X7" s="79">
        <v>0</v>
      </c>
      <c r="Y7" s="55">
        <f t="shared" si="7"/>
        <v>15</v>
      </c>
      <c r="Z7" s="57">
        <f t="shared" si="8"/>
        <v>0.81927710843373491</v>
      </c>
      <c r="AA7" s="57">
        <f t="shared" si="9"/>
        <v>0</v>
      </c>
      <c r="AB7" s="73">
        <v>64</v>
      </c>
      <c r="AC7" s="55"/>
      <c r="AD7" s="73">
        <v>1</v>
      </c>
      <c r="AE7" s="73">
        <v>2</v>
      </c>
      <c r="AF7" s="55">
        <f t="shared" si="10"/>
        <v>16</v>
      </c>
      <c r="AG7" s="58">
        <f t="shared" si="11"/>
        <v>0.80722891566265065</v>
      </c>
      <c r="AH7" s="57">
        <f t="shared" si="12"/>
        <v>2.4096385542168676E-2</v>
      </c>
      <c r="AI7" s="79">
        <v>13</v>
      </c>
      <c r="AJ7" s="55"/>
      <c r="AK7" s="77">
        <v>0</v>
      </c>
      <c r="AL7" s="79">
        <v>54</v>
      </c>
      <c r="AM7" s="55">
        <f t="shared" si="13"/>
        <v>16</v>
      </c>
      <c r="AN7" s="57">
        <f t="shared" si="14"/>
        <v>0.80722891566265065</v>
      </c>
      <c r="AO7" s="57">
        <f t="shared" si="15"/>
        <v>0.6506024096385542</v>
      </c>
      <c r="AP7" s="79">
        <v>5</v>
      </c>
      <c r="AQ7" s="55"/>
      <c r="AR7" s="77">
        <v>0</v>
      </c>
      <c r="AS7" s="79">
        <v>62</v>
      </c>
      <c r="AT7" s="55">
        <f t="shared" ref="AT7" si="28">F7-AP7-AR7-AS7</f>
        <v>16</v>
      </c>
      <c r="AU7" s="58">
        <f t="shared" ref="AU7" si="29">IF($F7="","",((AP7+AQ7+AR7+AS7)/$F7))</f>
        <v>0.80722891566265065</v>
      </c>
      <c r="AV7" s="57">
        <f t="shared" ref="AV7" si="30">IF($F7="","",(AS7/$F7))</f>
        <v>0.74698795180722888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88</v>
      </c>
      <c r="D8" s="55">
        <v>1</v>
      </c>
      <c r="E8" s="55"/>
      <c r="F8" s="55">
        <f t="shared" si="0"/>
        <v>87</v>
      </c>
      <c r="G8" s="73">
        <v>74</v>
      </c>
      <c r="I8" s="73">
        <v>2</v>
      </c>
      <c r="J8" s="77">
        <v>0</v>
      </c>
      <c r="K8" s="55">
        <f t="shared" si="1"/>
        <v>11</v>
      </c>
      <c r="L8" s="57">
        <f t="shared" si="2"/>
        <v>0.87356321839080464</v>
      </c>
      <c r="M8" s="57">
        <f t="shared" si="3"/>
        <v>0</v>
      </c>
      <c r="N8" s="73">
        <v>68</v>
      </c>
      <c r="P8" s="73">
        <v>2</v>
      </c>
      <c r="Q8" s="77">
        <v>0</v>
      </c>
      <c r="R8" s="55">
        <f t="shared" si="4"/>
        <v>17</v>
      </c>
      <c r="S8" s="58">
        <f>IF($F8="","",((N8+O8+P8+Q8)/$F8))</f>
        <v>0.8045977011494253</v>
      </c>
      <c r="T8" s="57">
        <f t="shared" si="6"/>
        <v>0</v>
      </c>
      <c r="U8" s="73">
        <v>65</v>
      </c>
      <c r="W8" s="78">
        <v>0</v>
      </c>
      <c r="X8" s="77">
        <v>0</v>
      </c>
      <c r="Y8" s="55">
        <f t="shared" si="7"/>
        <v>22</v>
      </c>
      <c r="Z8" s="57">
        <f t="shared" si="8"/>
        <v>0.74712643678160917</v>
      </c>
      <c r="AA8" s="57">
        <f t="shared" si="9"/>
        <v>0</v>
      </c>
      <c r="AB8" s="79">
        <v>66</v>
      </c>
      <c r="AD8" s="77">
        <v>0</v>
      </c>
      <c r="AE8" s="77">
        <v>0</v>
      </c>
      <c r="AF8" s="55">
        <f t="shared" si="10"/>
        <v>21</v>
      </c>
      <c r="AG8" s="58">
        <f t="shared" si="11"/>
        <v>0.75862068965517238</v>
      </c>
      <c r="AH8" s="57">
        <f t="shared" si="12"/>
        <v>0</v>
      </c>
      <c r="AI8" s="79">
        <v>8</v>
      </c>
      <c r="AK8" s="77">
        <v>1</v>
      </c>
      <c r="AL8" s="77">
        <v>56</v>
      </c>
      <c r="AM8" s="55">
        <f t="shared" ref="AM8" si="31">F8-AL8-AK8-AI8</f>
        <v>22</v>
      </c>
      <c r="AN8" s="57">
        <f t="shared" ref="AN8" si="32">IF($F8="","",((AI8+AJ8+AK8+AL8)/$F8))</f>
        <v>0.74712643678160917</v>
      </c>
      <c r="AO8" s="57">
        <f t="shared" ref="AO8" si="33">IF($F8="","",(AL8/$F8))</f>
        <v>0.64367816091954022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89</v>
      </c>
      <c r="D9" s="55"/>
      <c r="E9" s="55"/>
      <c r="F9" s="55">
        <f t="shared" si="0"/>
        <v>89</v>
      </c>
      <c r="G9" s="73">
        <v>69</v>
      </c>
      <c r="I9" s="73">
        <v>5</v>
      </c>
      <c r="J9" s="77">
        <v>0</v>
      </c>
      <c r="K9" s="55">
        <f t="shared" si="1"/>
        <v>15</v>
      </c>
      <c r="L9" s="57">
        <f t="shared" si="2"/>
        <v>0.8314606741573034</v>
      </c>
      <c r="M9" s="57">
        <f t="shared" si="3"/>
        <v>0</v>
      </c>
      <c r="N9" s="73">
        <v>63</v>
      </c>
      <c r="P9" s="73">
        <v>1</v>
      </c>
      <c r="Q9" s="77">
        <v>0</v>
      </c>
      <c r="R9" s="55">
        <f t="shared" si="4"/>
        <v>25</v>
      </c>
      <c r="S9" s="58">
        <f>IF($F9="","",((N9+O9+P9+Q9)/$F9))</f>
        <v>0.7191011235955056</v>
      </c>
      <c r="T9" s="57">
        <f t="shared" si="6"/>
        <v>0</v>
      </c>
      <c r="U9" s="79">
        <v>62</v>
      </c>
      <c r="W9" s="79">
        <v>2</v>
      </c>
      <c r="X9" s="77">
        <v>0</v>
      </c>
      <c r="Y9" s="55">
        <f t="shared" si="7"/>
        <v>25</v>
      </c>
      <c r="Z9" s="57">
        <f t="shared" si="8"/>
        <v>0.7191011235955056</v>
      </c>
      <c r="AA9" s="57">
        <f t="shared" si="9"/>
        <v>0</v>
      </c>
      <c r="AB9" s="79">
        <v>60</v>
      </c>
      <c r="AD9" s="79">
        <v>0</v>
      </c>
      <c r="AE9" s="77">
        <v>0</v>
      </c>
      <c r="AF9" s="55">
        <f t="shared" ref="AF9" si="34">F9-(AB9+AD9+AE9)</f>
        <v>29</v>
      </c>
      <c r="AG9" s="58">
        <f t="shared" ref="AG9" si="35">IF($F9="","",((AB9+AC9+AD9+AE9)/$F9))</f>
        <v>0.6741573033707865</v>
      </c>
      <c r="AH9" s="57">
        <f t="shared" ref="AH9" si="36">IF($F9="","",(AE9/$F9))</f>
        <v>0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81</v>
      </c>
      <c r="D10" s="55"/>
      <c r="E10" s="55"/>
      <c r="F10" s="55">
        <f t="shared" si="0"/>
        <v>81</v>
      </c>
      <c r="G10" s="73">
        <v>70</v>
      </c>
      <c r="I10" s="73">
        <v>0</v>
      </c>
      <c r="J10" s="77">
        <v>0</v>
      </c>
      <c r="K10" s="55">
        <f t="shared" si="1"/>
        <v>11</v>
      </c>
      <c r="L10" s="57">
        <f t="shared" si="2"/>
        <v>0.86419753086419748</v>
      </c>
      <c r="M10" s="57">
        <f t="shared" si="3"/>
        <v>0</v>
      </c>
      <c r="N10" s="79">
        <v>64</v>
      </c>
      <c r="P10" s="73">
        <v>1</v>
      </c>
      <c r="Q10" s="77">
        <v>0</v>
      </c>
      <c r="R10" s="55">
        <f t="shared" si="4"/>
        <v>16</v>
      </c>
      <c r="S10" s="58">
        <f>IF($F10="","",((N10+O10+P10+Q10)/$F10))</f>
        <v>0.80246913580246915</v>
      </c>
      <c r="T10" s="57">
        <f t="shared" si="6"/>
        <v>0</v>
      </c>
      <c r="U10" s="79">
        <v>62</v>
      </c>
      <c r="W10" s="78">
        <v>1</v>
      </c>
      <c r="X10" s="77">
        <v>0</v>
      </c>
      <c r="Y10" s="55">
        <f t="shared" si="7"/>
        <v>18</v>
      </c>
      <c r="Z10" s="57">
        <f t="shared" si="8"/>
        <v>0.77777777777777779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120</v>
      </c>
      <c r="D11" s="55"/>
      <c r="E11" s="55"/>
      <c r="F11" s="55">
        <f t="shared" si="0"/>
        <v>120</v>
      </c>
      <c r="G11" s="55">
        <v>101</v>
      </c>
      <c r="H11" s="55"/>
      <c r="I11" s="55">
        <v>3</v>
      </c>
      <c r="J11" s="55">
        <v>0</v>
      </c>
      <c r="K11" s="55">
        <f t="shared" si="1"/>
        <v>16</v>
      </c>
      <c r="L11" s="57">
        <f t="shared" si="2"/>
        <v>0.8666666666666667</v>
      </c>
      <c r="M11" s="57">
        <f t="shared" si="3"/>
        <v>0</v>
      </c>
      <c r="N11" s="55">
        <v>88</v>
      </c>
      <c r="O11" s="55"/>
      <c r="P11" s="55">
        <v>3</v>
      </c>
      <c r="Q11" s="55">
        <v>0</v>
      </c>
      <c r="R11" s="55">
        <f t="shared" si="4"/>
        <v>29</v>
      </c>
      <c r="S11" s="58">
        <f>IF($F11="","",((N11+O11+P11+Q11)/$F11))</f>
        <v>0.7583333333333333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82</v>
      </c>
      <c r="D12" s="55"/>
      <c r="E12" s="55"/>
      <c r="F12" s="55">
        <f t="shared" si="0"/>
        <v>82</v>
      </c>
      <c r="G12" s="55">
        <v>73</v>
      </c>
      <c r="H12" s="55"/>
      <c r="I12" s="55">
        <v>1</v>
      </c>
      <c r="J12" s="55">
        <v>0</v>
      </c>
      <c r="K12" s="55">
        <f t="shared" si="1"/>
        <v>8</v>
      </c>
      <c r="L12" s="57">
        <f t="shared" si="2"/>
        <v>0.90243902439024393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86</v>
      </c>
      <c r="D13" s="55"/>
      <c r="E13" s="55"/>
      <c r="F13" s="55">
        <f t="shared" si="0"/>
        <v>86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College of Architecture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22</v>
      </c>
      <c r="D19" s="55"/>
      <c r="E19" s="55"/>
      <c r="F19" s="55">
        <f t="shared" ref="F19:F27" si="37">C19-D19-E19</f>
        <v>22</v>
      </c>
      <c r="G19" s="73">
        <v>18</v>
      </c>
      <c r="H19" s="55"/>
      <c r="I19" s="73">
        <v>2</v>
      </c>
      <c r="J19" s="77">
        <v>0</v>
      </c>
      <c r="K19" s="55">
        <f t="shared" ref="K19:K26" si="38">F19-I19-G19-J19</f>
        <v>2</v>
      </c>
      <c r="L19" s="57">
        <f t="shared" ref="L19:L26" si="39">IF($F19="","",((G19+H19+I19+J19)/$F19))</f>
        <v>0.90909090909090906</v>
      </c>
      <c r="M19" s="57">
        <f t="shared" ref="M19:M26" si="40">IF($F19="","",(J19/$F19))</f>
        <v>0</v>
      </c>
      <c r="N19" s="73">
        <v>16</v>
      </c>
      <c r="O19" s="55"/>
      <c r="P19" s="73">
        <v>1</v>
      </c>
      <c r="Q19" s="77">
        <v>0</v>
      </c>
      <c r="R19" s="55">
        <f t="shared" ref="R19:R25" si="41">F19-N19-O19-P19-Q19</f>
        <v>5</v>
      </c>
      <c r="S19" s="58">
        <f t="shared" ref="S19:S25" si="42">IF($F19="","",((N19+O19+P19+Q19)/$F19))</f>
        <v>0.77272727272727271</v>
      </c>
      <c r="T19" s="57">
        <f t="shared" ref="T19:T25" si="43">IF($F19="","",(Q19/$F19))</f>
        <v>0</v>
      </c>
      <c r="U19" s="73">
        <v>15</v>
      </c>
      <c r="V19" s="55"/>
      <c r="W19" s="78">
        <v>0</v>
      </c>
      <c r="X19" s="78">
        <v>1</v>
      </c>
      <c r="Y19" s="55">
        <f t="shared" ref="Y19:Y24" si="44">F19-(U19+W19+X19)</f>
        <v>6</v>
      </c>
      <c r="Z19" s="57">
        <f t="shared" ref="Z19:Z24" si="45">IF($F19="","",((U19+V19+W19+X19)/$F19))</f>
        <v>0.72727272727272729</v>
      </c>
      <c r="AA19" s="57">
        <f t="shared" ref="AA19:AA24" si="46">IF($F19="","",(X19/$F19))</f>
        <v>4.5454545454545456E-2</v>
      </c>
      <c r="AB19" s="73">
        <v>9</v>
      </c>
      <c r="AC19" s="55"/>
      <c r="AD19" s="78">
        <v>0</v>
      </c>
      <c r="AE19" s="73">
        <v>7</v>
      </c>
      <c r="AF19" s="55">
        <f t="shared" ref="AF19:AF23" si="47">F19-(AB19+AD19+AE19)</f>
        <v>6</v>
      </c>
      <c r="AG19" s="58">
        <f t="shared" ref="AG19:AG23" si="48">IF($F19="","",((AB19+AC19+AD19+AE19)/$F19))</f>
        <v>0.72727272727272729</v>
      </c>
      <c r="AH19" s="57">
        <f t="shared" ref="AH19:AH23" si="49">IF($F19="","",(AE19/$F19))</f>
        <v>0.31818181818181818</v>
      </c>
      <c r="AI19" s="78">
        <v>0</v>
      </c>
      <c r="AJ19" s="55"/>
      <c r="AK19" s="78">
        <v>1</v>
      </c>
      <c r="AL19" s="73">
        <v>15</v>
      </c>
      <c r="AM19" s="55">
        <f t="shared" ref="AM19:AM21" si="50">F19-AL19-AK19-AI19</f>
        <v>6</v>
      </c>
      <c r="AN19" s="57">
        <f t="shared" ref="AN19:AN21" si="51">IF($F19="","",((AI19+AJ19+AK19+AL19)/$F19))</f>
        <v>0.72727272727272729</v>
      </c>
      <c r="AO19" s="57">
        <f t="shared" ref="AO19:AO21" si="52">IF($F19="","",(AL19/$F19))</f>
        <v>0.68181818181818177</v>
      </c>
      <c r="AP19" s="73">
        <v>1</v>
      </c>
      <c r="AQ19" s="55"/>
      <c r="AR19" s="77">
        <v>0</v>
      </c>
      <c r="AS19" s="73">
        <v>15</v>
      </c>
      <c r="AT19" s="55">
        <f t="shared" ref="AT19" si="53">F19-AS19-AR19-AP19</f>
        <v>6</v>
      </c>
      <c r="AU19" s="58">
        <f t="shared" ref="AU19" si="54">IF($F19="","",((AP19+AQ19+AR19+AS19)/$F19))</f>
        <v>0.72727272727272729</v>
      </c>
      <c r="AV19" s="57">
        <f t="shared" ref="AV19" si="55">IF($F19="","",(AS19/$F19))</f>
        <v>0.68181818181818177</v>
      </c>
      <c r="AW19" s="79">
        <v>0</v>
      </c>
      <c r="AX19" s="55"/>
      <c r="AY19" s="77">
        <v>0</v>
      </c>
      <c r="AZ19" s="77">
        <v>15</v>
      </c>
      <c r="BA19" s="55">
        <f t="shared" ref="BA19" si="56">F19-AZ19-AW19</f>
        <v>7</v>
      </c>
      <c r="BB19" s="57">
        <f t="shared" ref="BB19" si="57">IF($F19="","",((AW19+AX19+AY19+AZ19)/$F19))</f>
        <v>0.68181818181818177</v>
      </c>
      <c r="BC19" s="57">
        <f t="shared" ref="BC19" si="58">IF($F19="","",(AZ19/$F19))</f>
        <v>0.68181818181818177</v>
      </c>
    </row>
    <row r="20" spans="2:55">
      <c r="B20" s="55" t="s">
        <v>21</v>
      </c>
      <c r="C20" s="73">
        <v>31</v>
      </c>
      <c r="D20" s="55">
        <v>1</v>
      </c>
      <c r="E20" s="55"/>
      <c r="F20" s="55">
        <f t="shared" si="37"/>
        <v>30</v>
      </c>
      <c r="G20" s="73">
        <v>29</v>
      </c>
      <c r="H20" s="55"/>
      <c r="I20" s="78">
        <v>1</v>
      </c>
      <c r="J20" s="77">
        <v>0</v>
      </c>
      <c r="K20" s="55">
        <f t="shared" si="38"/>
        <v>0</v>
      </c>
      <c r="L20" s="58">
        <f t="shared" si="39"/>
        <v>1</v>
      </c>
      <c r="M20" s="57">
        <f t="shared" si="40"/>
        <v>0</v>
      </c>
      <c r="N20" s="73">
        <v>28</v>
      </c>
      <c r="O20" s="55"/>
      <c r="P20" s="78">
        <v>2</v>
      </c>
      <c r="Q20" s="77">
        <v>0</v>
      </c>
      <c r="R20" s="55">
        <f t="shared" si="41"/>
        <v>0</v>
      </c>
      <c r="S20" s="58">
        <f t="shared" si="42"/>
        <v>1</v>
      </c>
      <c r="T20" s="57">
        <f t="shared" si="43"/>
        <v>0</v>
      </c>
      <c r="U20" s="73">
        <v>22</v>
      </c>
      <c r="V20" s="55"/>
      <c r="W20" s="73">
        <v>0</v>
      </c>
      <c r="X20" s="73">
        <v>8</v>
      </c>
      <c r="Y20" s="55">
        <f t="shared" si="44"/>
        <v>0</v>
      </c>
      <c r="Z20" s="58">
        <f t="shared" si="45"/>
        <v>1</v>
      </c>
      <c r="AA20" s="57">
        <f t="shared" si="46"/>
        <v>0.26666666666666666</v>
      </c>
      <c r="AB20" s="73">
        <v>9</v>
      </c>
      <c r="AC20" s="55"/>
      <c r="AD20" s="73">
        <v>1</v>
      </c>
      <c r="AE20" s="73">
        <v>20</v>
      </c>
      <c r="AF20" s="55">
        <f t="shared" si="47"/>
        <v>0</v>
      </c>
      <c r="AG20" s="58">
        <f t="shared" si="48"/>
        <v>1</v>
      </c>
      <c r="AH20" s="57">
        <f t="shared" si="49"/>
        <v>0.66666666666666663</v>
      </c>
      <c r="AI20" s="73">
        <v>2</v>
      </c>
      <c r="AJ20" s="55"/>
      <c r="AK20" s="78">
        <v>0</v>
      </c>
      <c r="AL20" s="73">
        <v>28</v>
      </c>
      <c r="AM20" s="55">
        <f t="shared" si="50"/>
        <v>0</v>
      </c>
      <c r="AN20" s="57">
        <f t="shared" si="51"/>
        <v>1</v>
      </c>
      <c r="AO20" s="57">
        <f t="shared" si="52"/>
        <v>0.93333333333333335</v>
      </c>
      <c r="AP20" s="79">
        <v>1</v>
      </c>
      <c r="AQ20" s="55"/>
      <c r="AR20" s="77">
        <v>0</v>
      </c>
      <c r="AS20" s="77">
        <v>29</v>
      </c>
      <c r="AT20" s="55">
        <f t="shared" ref="AT20" si="59">F20-AS20-AR20-AP20</f>
        <v>0</v>
      </c>
      <c r="AU20" s="58">
        <f t="shared" ref="AU20" si="60">IF($F20="","",((AP20+AQ20+AR20+AS20)/$F20))</f>
        <v>1</v>
      </c>
      <c r="AV20" s="57">
        <f t="shared" ref="AV20" si="61">IF($F20="","",(AS20/$F20))</f>
        <v>0.96666666666666667</v>
      </c>
      <c r="AW20" s="79">
        <v>0</v>
      </c>
      <c r="AX20" s="55"/>
      <c r="AY20" s="77">
        <v>0</v>
      </c>
      <c r="AZ20" s="77">
        <v>30</v>
      </c>
      <c r="BA20" s="55">
        <f t="shared" ref="BA20" si="62">F20-AZ20-AW20</f>
        <v>0</v>
      </c>
      <c r="BB20" s="57">
        <f t="shared" ref="BB20" si="63">IF($F20="","",((AW20+AX20+AY20+AZ20)/$F20))</f>
        <v>1</v>
      </c>
      <c r="BC20" s="57">
        <f t="shared" ref="BC20" si="64">IF($F20="","",(AZ20/$F20))</f>
        <v>1</v>
      </c>
    </row>
    <row r="21" spans="2:55">
      <c r="B21" s="55" t="s">
        <v>22</v>
      </c>
      <c r="C21" s="73">
        <v>29</v>
      </c>
      <c r="D21" s="55"/>
      <c r="E21" s="55"/>
      <c r="F21" s="55">
        <f t="shared" si="37"/>
        <v>29</v>
      </c>
      <c r="G21" s="73">
        <v>27</v>
      </c>
      <c r="H21" s="55"/>
      <c r="I21" s="78">
        <v>0</v>
      </c>
      <c r="J21" s="79">
        <v>0</v>
      </c>
      <c r="K21" s="55">
        <f t="shared" si="38"/>
        <v>2</v>
      </c>
      <c r="L21" s="57">
        <f t="shared" si="39"/>
        <v>0.93103448275862066</v>
      </c>
      <c r="M21" s="57">
        <f t="shared" si="40"/>
        <v>0</v>
      </c>
      <c r="N21" s="73">
        <v>26</v>
      </c>
      <c r="O21" s="55"/>
      <c r="P21" s="73">
        <v>1</v>
      </c>
      <c r="Q21" s="79">
        <v>0</v>
      </c>
      <c r="R21" s="55">
        <f t="shared" si="41"/>
        <v>2</v>
      </c>
      <c r="S21" s="58">
        <f t="shared" si="42"/>
        <v>0.93103448275862066</v>
      </c>
      <c r="T21" s="57">
        <f t="shared" si="43"/>
        <v>0</v>
      </c>
      <c r="U21" s="73">
        <v>21</v>
      </c>
      <c r="V21" s="55"/>
      <c r="W21" s="78">
        <v>0</v>
      </c>
      <c r="X21" s="73">
        <v>4</v>
      </c>
      <c r="Y21" s="55">
        <f t="shared" si="44"/>
        <v>4</v>
      </c>
      <c r="Z21" s="58">
        <f t="shared" si="45"/>
        <v>0.86206896551724133</v>
      </c>
      <c r="AA21" s="57">
        <f t="shared" si="46"/>
        <v>0.13793103448275862</v>
      </c>
      <c r="AB21" s="73">
        <v>8</v>
      </c>
      <c r="AC21" s="55"/>
      <c r="AD21" s="78">
        <v>1</v>
      </c>
      <c r="AE21" s="73">
        <v>16</v>
      </c>
      <c r="AF21" s="55">
        <f t="shared" si="47"/>
        <v>4</v>
      </c>
      <c r="AG21" s="58">
        <f t="shared" si="48"/>
        <v>0.86206896551724133</v>
      </c>
      <c r="AH21" s="57">
        <f t="shared" si="49"/>
        <v>0.55172413793103448</v>
      </c>
      <c r="AI21" s="79">
        <v>1</v>
      </c>
      <c r="AJ21" s="55"/>
      <c r="AK21" s="77">
        <v>0</v>
      </c>
      <c r="AL21" s="79">
        <v>24</v>
      </c>
      <c r="AM21" s="55">
        <f t="shared" si="50"/>
        <v>4</v>
      </c>
      <c r="AN21" s="57">
        <f t="shared" si="51"/>
        <v>0.86206896551724133</v>
      </c>
      <c r="AO21" s="57">
        <f t="shared" si="52"/>
        <v>0.82758620689655171</v>
      </c>
      <c r="AP21" s="79">
        <v>1</v>
      </c>
      <c r="AQ21" s="55"/>
      <c r="AR21" s="77">
        <v>0</v>
      </c>
      <c r="AS21" s="79">
        <v>24</v>
      </c>
      <c r="AT21" s="55">
        <f t="shared" ref="AT21" si="65">F21-AS21-AR21-AP21</f>
        <v>4</v>
      </c>
      <c r="AU21" s="58">
        <f t="shared" ref="AU21" si="66">IF($F21="","",((AP21+AQ21+AR21+AS21)/$F21))</f>
        <v>0.86206896551724133</v>
      </c>
      <c r="AV21" s="57">
        <f t="shared" ref="AV21" si="67">IF($F21="","",(AS21/$F21))</f>
        <v>0.82758620689655171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21</v>
      </c>
      <c r="D22" s="55"/>
      <c r="E22" s="55"/>
      <c r="F22" s="55">
        <f t="shared" si="37"/>
        <v>21</v>
      </c>
      <c r="G22" s="73">
        <v>20</v>
      </c>
      <c r="I22" s="78">
        <v>0</v>
      </c>
      <c r="J22" s="77">
        <v>0</v>
      </c>
      <c r="K22" s="55">
        <f t="shared" si="38"/>
        <v>1</v>
      </c>
      <c r="L22" s="57">
        <f t="shared" si="39"/>
        <v>0.95238095238095233</v>
      </c>
      <c r="M22" s="57">
        <f t="shared" si="40"/>
        <v>0</v>
      </c>
      <c r="N22" s="73">
        <v>19</v>
      </c>
      <c r="P22" s="77">
        <v>0</v>
      </c>
      <c r="Q22" s="77">
        <v>0</v>
      </c>
      <c r="R22" s="55">
        <f t="shared" si="41"/>
        <v>2</v>
      </c>
      <c r="S22" s="58">
        <f t="shared" si="42"/>
        <v>0.90476190476190477</v>
      </c>
      <c r="T22" s="57">
        <f t="shared" si="43"/>
        <v>0</v>
      </c>
      <c r="U22" s="73">
        <v>11</v>
      </c>
      <c r="W22" s="78">
        <v>0</v>
      </c>
      <c r="X22" s="73">
        <v>7</v>
      </c>
      <c r="Y22" s="55">
        <f t="shared" si="44"/>
        <v>3</v>
      </c>
      <c r="Z22" s="58">
        <f t="shared" si="45"/>
        <v>0.8571428571428571</v>
      </c>
      <c r="AA22" s="57">
        <f t="shared" si="46"/>
        <v>0.33333333333333331</v>
      </c>
      <c r="AB22" s="79">
        <v>3</v>
      </c>
      <c r="AD22" s="77">
        <v>0</v>
      </c>
      <c r="AE22" s="77">
        <v>14</v>
      </c>
      <c r="AF22" s="55">
        <f t="shared" si="47"/>
        <v>4</v>
      </c>
      <c r="AG22" s="58">
        <f t="shared" si="48"/>
        <v>0.80952380952380953</v>
      </c>
      <c r="AH22" s="57">
        <f t="shared" si="49"/>
        <v>0.66666666666666663</v>
      </c>
      <c r="AI22" s="79">
        <v>0</v>
      </c>
      <c r="AK22" s="77">
        <v>0</v>
      </c>
      <c r="AL22" s="77">
        <v>17</v>
      </c>
      <c r="AM22" s="55">
        <f t="shared" ref="AM22" si="68">F22-AL22-AK22-AI22</f>
        <v>4</v>
      </c>
      <c r="AN22" s="57">
        <f t="shared" ref="AN22" si="69">IF($F22="","",((AI22+AJ22+AK22+AL22)/$F22))</f>
        <v>0.80952380952380953</v>
      </c>
      <c r="AO22" s="57">
        <f t="shared" ref="AO22" si="70">IF($F22="","",(AL22/$F22))</f>
        <v>0.80952380952380953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32</v>
      </c>
      <c r="D23" s="55"/>
      <c r="E23" s="55"/>
      <c r="F23" s="55">
        <f t="shared" si="37"/>
        <v>32</v>
      </c>
      <c r="G23" s="73">
        <v>28</v>
      </c>
      <c r="I23" s="73">
        <v>1</v>
      </c>
      <c r="J23" s="77">
        <v>0</v>
      </c>
      <c r="K23" s="55">
        <f t="shared" si="38"/>
        <v>3</v>
      </c>
      <c r="L23" s="57">
        <f t="shared" si="39"/>
        <v>0.90625</v>
      </c>
      <c r="M23" s="57">
        <f t="shared" si="40"/>
        <v>0</v>
      </c>
      <c r="N23" s="73">
        <v>28</v>
      </c>
      <c r="P23" s="79">
        <v>0</v>
      </c>
      <c r="Q23" s="77">
        <v>0</v>
      </c>
      <c r="R23" s="55">
        <f t="shared" si="41"/>
        <v>4</v>
      </c>
      <c r="S23" s="58">
        <f t="shared" si="42"/>
        <v>0.875</v>
      </c>
      <c r="T23" s="57">
        <f t="shared" si="43"/>
        <v>0</v>
      </c>
      <c r="U23" s="79">
        <v>19</v>
      </c>
      <c r="W23" s="79">
        <v>0</v>
      </c>
      <c r="X23" s="77">
        <v>8</v>
      </c>
      <c r="Y23" s="55">
        <f t="shared" si="44"/>
        <v>5</v>
      </c>
      <c r="Z23" s="58">
        <f t="shared" si="45"/>
        <v>0.84375</v>
      </c>
      <c r="AA23" s="57">
        <f t="shared" si="46"/>
        <v>0.25</v>
      </c>
      <c r="AB23" s="79">
        <v>11</v>
      </c>
      <c r="AD23" s="79">
        <v>0</v>
      </c>
      <c r="AE23" s="77">
        <v>16</v>
      </c>
      <c r="AF23" s="55">
        <f t="shared" si="47"/>
        <v>5</v>
      </c>
      <c r="AG23" s="58">
        <f t="shared" si="48"/>
        <v>0.84375</v>
      </c>
      <c r="AH23" s="57">
        <f t="shared" si="49"/>
        <v>0.5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23</v>
      </c>
      <c r="D24" s="55"/>
      <c r="E24" s="55"/>
      <c r="F24" s="55">
        <f t="shared" si="37"/>
        <v>23</v>
      </c>
      <c r="G24" s="73">
        <v>21</v>
      </c>
      <c r="I24" s="25">
        <v>0</v>
      </c>
      <c r="J24" s="77">
        <v>0</v>
      </c>
      <c r="K24" s="55">
        <f t="shared" si="38"/>
        <v>2</v>
      </c>
      <c r="L24" s="57">
        <f t="shared" si="39"/>
        <v>0.91304347826086951</v>
      </c>
      <c r="M24" s="57">
        <f t="shared" si="40"/>
        <v>0</v>
      </c>
      <c r="N24" s="79">
        <v>22</v>
      </c>
      <c r="P24" s="25">
        <v>0</v>
      </c>
      <c r="Q24" s="77">
        <v>0</v>
      </c>
      <c r="R24" s="55">
        <f t="shared" si="41"/>
        <v>1</v>
      </c>
      <c r="S24" s="58">
        <f t="shared" si="42"/>
        <v>0.95652173913043481</v>
      </c>
      <c r="T24" s="57">
        <f t="shared" si="43"/>
        <v>0</v>
      </c>
      <c r="U24" s="79">
        <v>14</v>
      </c>
      <c r="W24" s="78">
        <v>0</v>
      </c>
      <c r="X24" s="73">
        <v>7</v>
      </c>
      <c r="Y24" s="55">
        <f t="shared" si="44"/>
        <v>2</v>
      </c>
      <c r="Z24" s="58">
        <f t="shared" si="45"/>
        <v>0.91304347826086951</v>
      </c>
      <c r="AA24" s="57">
        <f t="shared" si="46"/>
        <v>0.30434782608695654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19</v>
      </c>
      <c r="D25" s="55"/>
      <c r="E25" s="55"/>
      <c r="F25" s="55">
        <f t="shared" si="37"/>
        <v>19</v>
      </c>
      <c r="G25" s="55">
        <v>18</v>
      </c>
      <c r="H25" s="55"/>
      <c r="I25" s="55">
        <v>1</v>
      </c>
      <c r="J25" s="55">
        <v>0</v>
      </c>
      <c r="K25" s="55">
        <f t="shared" si="38"/>
        <v>0</v>
      </c>
      <c r="L25" s="57">
        <f t="shared" si="39"/>
        <v>1</v>
      </c>
      <c r="M25" s="57">
        <f t="shared" si="40"/>
        <v>0</v>
      </c>
      <c r="N25" s="55">
        <v>18</v>
      </c>
      <c r="O25" s="55"/>
      <c r="P25" s="55">
        <v>0</v>
      </c>
      <c r="Q25" s="55">
        <v>0</v>
      </c>
      <c r="R25" s="55">
        <f t="shared" si="41"/>
        <v>1</v>
      </c>
      <c r="S25" s="58">
        <f t="shared" si="42"/>
        <v>0.94736842105263153</v>
      </c>
      <c r="T25" s="57">
        <f t="shared" si="43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26</v>
      </c>
      <c r="F26" s="55">
        <f t="shared" si="37"/>
        <v>26</v>
      </c>
      <c r="G26" s="73">
        <v>22</v>
      </c>
      <c r="I26" s="25">
        <v>1</v>
      </c>
      <c r="J26" s="77">
        <v>0</v>
      </c>
      <c r="K26" s="55">
        <f t="shared" si="38"/>
        <v>3</v>
      </c>
      <c r="L26" s="57">
        <f t="shared" si="39"/>
        <v>0.88461538461538458</v>
      </c>
      <c r="M26" s="57">
        <f t="shared" si="40"/>
        <v>0</v>
      </c>
    </row>
    <row r="27" spans="2:55">
      <c r="B27" s="72" t="s">
        <v>28</v>
      </c>
      <c r="C27" s="73">
        <v>29</v>
      </c>
      <c r="F27" s="55">
        <f t="shared" si="37"/>
        <v>29</v>
      </c>
    </row>
    <row r="30" spans="2:55">
      <c r="B30" s="25" t="str">
        <f>"Graduate  Retention - "&amp;$A$1</f>
        <v>Graduate  Retention - College of Architecture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College of Architecture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College of Architecture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AE6D0-B4DD-4213-9CAF-0A946F090931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29</v>
      </c>
    </row>
    <row r="2" spans="1:55">
      <c r="B2" s="25" t="str">
        <f>"Freshmen Retention - "&amp;$A$1</f>
        <v>Freshmen Retention - Armour College of Engineering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267</v>
      </c>
      <c r="D5" s="73">
        <v>1</v>
      </c>
      <c r="E5" s="77"/>
      <c r="F5" s="56">
        <f t="shared" ref="F5:F13" si="0">C5-D5-E5</f>
        <v>266</v>
      </c>
      <c r="G5" s="73">
        <v>226</v>
      </c>
      <c r="H5" s="56"/>
      <c r="I5" s="73">
        <v>4</v>
      </c>
      <c r="J5" s="56">
        <v>0</v>
      </c>
      <c r="K5" s="55">
        <f t="shared" ref="K5:K12" si="1">F5-(G5+I5+J5)</f>
        <v>36</v>
      </c>
      <c r="L5" s="57">
        <f t="shared" ref="L5:L12" si="2">IF($F5="","",((G5+H5+I5+J5)/$F5))</f>
        <v>0.86466165413533835</v>
      </c>
      <c r="M5" s="57">
        <f t="shared" ref="M5:M12" si="3">IF($F5="","",(J5/$F5))</f>
        <v>0</v>
      </c>
      <c r="N5" s="73">
        <v>195</v>
      </c>
      <c r="O5" s="56"/>
      <c r="P5" s="73">
        <v>4</v>
      </c>
      <c r="Q5" s="55">
        <v>0</v>
      </c>
      <c r="R5" s="55">
        <f t="shared" ref="R5:R11" si="4">F5-Q5-P5-N5</f>
        <v>67</v>
      </c>
      <c r="S5" s="58">
        <f t="shared" ref="S5:S7" si="5">IF($F5="","",((N5+O5+P5+Q5)/$F5))</f>
        <v>0.74812030075187974</v>
      </c>
      <c r="T5" s="57">
        <f t="shared" ref="T5:T11" si="6">IF($F5="","",(Q5/$F5))</f>
        <v>0</v>
      </c>
      <c r="U5" s="73">
        <v>182</v>
      </c>
      <c r="V5" s="56"/>
      <c r="W5" s="73">
        <v>2</v>
      </c>
      <c r="X5" s="73">
        <v>4</v>
      </c>
      <c r="Y5" s="55">
        <f t="shared" ref="Y5:Y10" si="7">F5-(U5+W5+X5)</f>
        <v>78</v>
      </c>
      <c r="Z5" s="57">
        <f t="shared" ref="Z5:Z10" si="8">IF($F5="","",((U5+V5+W5+X5)/$F5))</f>
        <v>0.70676691729323304</v>
      </c>
      <c r="AA5" s="57">
        <f t="shared" ref="AA5:AA10" si="9">IF($F5="","",(X5/$F5))</f>
        <v>1.5037593984962405E-2</v>
      </c>
      <c r="AB5" s="73">
        <v>91</v>
      </c>
      <c r="AC5" s="56"/>
      <c r="AD5" s="73">
        <v>1</v>
      </c>
      <c r="AE5" s="73">
        <v>96</v>
      </c>
      <c r="AF5" s="55">
        <f t="shared" ref="AF5:AF9" si="10">F5-(AB5+AD5+AE5)</f>
        <v>78</v>
      </c>
      <c r="AG5" s="58">
        <f t="shared" ref="AG5:AG9" si="11">IF($F5="","",((AB5+AC5+AD5+AE5)/$F5))</f>
        <v>0.70676691729323304</v>
      </c>
      <c r="AH5" s="57">
        <f t="shared" ref="AH5:AH9" si="12">IF($F5="","",(AE5/$F5))</f>
        <v>0.36090225563909772</v>
      </c>
      <c r="AI5" s="73">
        <v>8</v>
      </c>
      <c r="AJ5" s="56"/>
      <c r="AK5" s="78">
        <v>0</v>
      </c>
      <c r="AL5" s="73">
        <v>174</v>
      </c>
      <c r="AM5" s="55">
        <f t="shared" ref="AM5:AM7" si="13">F5-AL5-AK5-AI5</f>
        <v>84</v>
      </c>
      <c r="AN5" s="57">
        <f t="shared" ref="AN5:AN7" si="14">IF($F5="","",((AI5+AJ5+AK5+AL5)/$F5))</f>
        <v>0.68421052631578949</v>
      </c>
      <c r="AO5" s="57">
        <f t="shared" ref="AO5:AO7" si="15">IF($F5="","",(AL5/$F5))</f>
        <v>0.65413533834586468</v>
      </c>
      <c r="AP5" s="73">
        <v>4</v>
      </c>
      <c r="AQ5" s="56"/>
      <c r="AR5" s="73">
        <v>1</v>
      </c>
      <c r="AS5" s="73">
        <v>180</v>
      </c>
      <c r="AT5" s="81">
        <f>F5-AP5-AR5-AS5</f>
        <v>81</v>
      </c>
      <c r="AU5" s="58">
        <f>IF($F5="","",((AP5+AQ5+AR5+AS5)/$F5))</f>
        <v>0.69548872180451127</v>
      </c>
      <c r="AV5" s="57">
        <f t="shared" ref="AV5:AV6" si="16">IF($F5="","",(AS5/$F5))</f>
        <v>0.67669172932330823</v>
      </c>
      <c r="AW5" s="55">
        <v>2</v>
      </c>
      <c r="AX5" s="55"/>
      <c r="AY5" s="55">
        <v>1</v>
      </c>
      <c r="AZ5" s="55">
        <v>182</v>
      </c>
      <c r="BA5" s="55">
        <f>F5-AW5-AY5-AZ5</f>
        <v>81</v>
      </c>
      <c r="BB5" s="57">
        <f>IF($F5="","",((AW5+AX5+AY5+AZ5)/$F5))</f>
        <v>0.69548872180451127</v>
      </c>
      <c r="BC5" s="57">
        <f>IF($F5="","",(AZ5/$F5))</f>
        <v>0.68421052631578949</v>
      </c>
    </row>
    <row r="6" spans="1:55">
      <c r="B6" s="55" t="s">
        <v>21</v>
      </c>
      <c r="C6" s="73">
        <v>232</v>
      </c>
      <c r="D6" s="77"/>
      <c r="E6" s="77"/>
      <c r="F6" s="56">
        <f t="shared" si="0"/>
        <v>232</v>
      </c>
      <c r="G6" s="73">
        <v>187</v>
      </c>
      <c r="H6" s="56"/>
      <c r="I6" s="73">
        <v>4</v>
      </c>
      <c r="J6" s="56">
        <v>0</v>
      </c>
      <c r="K6" s="55">
        <f t="shared" si="1"/>
        <v>41</v>
      </c>
      <c r="L6" s="57">
        <f t="shared" si="2"/>
        <v>0.82327586206896552</v>
      </c>
      <c r="M6" s="57">
        <f t="shared" si="3"/>
        <v>0</v>
      </c>
      <c r="N6" s="73">
        <v>164</v>
      </c>
      <c r="O6" s="56"/>
      <c r="P6" s="73">
        <v>5</v>
      </c>
      <c r="Q6" s="55">
        <v>0</v>
      </c>
      <c r="R6" s="55">
        <f t="shared" si="4"/>
        <v>63</v>
      </c>
      <c r="S6" s="58">
        <f t="shared" si="5"/>
        <v>0.72844827586206895</v>
      </c>
      <c r="T6" s="57">
        <f t="shared" si="6"/>
        <v>0</v>
      </c>
      <c r="U6" s="73">
        <v>157</v>
      </c>
      <c r="V6" s="56"/>
      <c r="W6" s="73">
        <v>2</v>
      </c>
      <c r="X6" s="73">
        <v>3</v>
      </c>
      <c r="Y6" s="55">
        <f t="shared" si="7"/>
        <v>70</v>
      </c>
      <c r="Z6" s="57">
        <f t="shared" si="8"/>
        <v>0.69827586206896552</v>
      </c>
      <c r="AA6" s="57">
        <f t="shared" si="9"/>
        <v>1.2931034482758621E-2</v>
      </c>
      <c r="AB6" s="73">
        <v>76</v>
      </c>
      <c r="AC6" s="56"/>
      <c r="AD6" s="73">
        <v>2</v>
      </c>
      <c r="AE6" s="73">
        <v>79</v>
      </c>
      <c r="AF6" s="55">
        <f t="shared" si="10"/>
        <v>75</v>
      </c>
      <c r="AG6" s="58">
        <f t="shared" si="11"/>
        <v>0.67672413793103448</v>
      </c>
      <c r="AH6" s="57">
        <f t="shared" si="12"/>
        <v>0.34051724137931033</v>
      </c>
      <c r="AI6" s="73">
        <v>12</v>
      </c>
      <c r="AJ6" s="56"/>
      <c r="AK6" s="78">
        <v>0</v>
      </c>
      <c r="AL6" s="73">
        <v>144</v>
      </c>
      <c r="AM6" s="55">
        <f t="shared" si="13"/>
        <v>76</v>
      </c>
      <c r="AN6" s="57">
        <f t="shared" si="14"/>
        <v>0.67241379310344829</v>
      </c>
      <c r="AO6" s="57">
        <f t="shared" si="15"/>
        <v>0.62068965517241381</v>
      </c>
      <c r="AP6" s="55">
        <v>1</v>
      </c>
      <c r="AQ6" s="55"/>
      <c r="AR6" s="55">
        <v>1</v>
      </c>
      <c r="AS6" s="55">
        <v>156</v>
      </c>
      <c r="AT6" s="55">
        <f t="shared" ref="AT6" si="17">F6-AP6-AR6-AS6</f>
        <v>74</v>
      </c>
      <c r="AU6" s="58">
        <f t="shared" ref="AU6" si="18">IF($F6="","",((AP6+AQ6+AR6+AS6)/$F6))</f>
        <v>0.68103448275862066</v>
      </c>
      <c r="AV6" s="57">
        <f t="shared" si="16"/>
        <v>0.67241379310344829</v>
      </c>
      <c r="AW6" s="55">
        <v>1</v>
      </c>
      <c r="AX6" s="55"/>
      <c r="AY6" s="55">
        <v>1</v>
      </c>
      <c r="AZ6" s="55">
        <v>156</v>
      </c>
      <c r="BA6" s="55">
        <f>F6-AW6-AY6-AZ6</f>
        <v>74</v>
      </c>
      <c r="BB6" s="57">
        <f>IF($F6="","",((AW6+AX6+AY6+AZ6)/$F6))</f>
        <v>0.68103448275862066</v>
      </c>
      <c r="BC6" s="57">
        <f>IF($F6="","",(AZ6/$F6))</f>
        <v>0.67241379310344829</v>
      </c>
    </row>
    <row r="7" spans="1:55">
      <c r="B7" s="55" t="s">
        <v>22</v>
      </c>
      <c r="C7" s="73">
        <v>290</v>
      </c>
      <c r="D7" s="73">
        <v>1</v>
      </c>
      <c r="E7" s="77"/>
      <c r="F7" s="56">
        <f t="shared" si="0"/>
        <v>289</v>
      </c>
      <c r="G7" s="73">
        <v>247</v>
      </c>
      <c r="H7" s="56"/>
      <c r="I7" s="73">
        <v>4</v>
      </c>
      <c r="J7" s="56">
        <v>0</v>
      </c>
      <c r="K7" s="55">
        <f t="shared" si="1"/>
        <v>38</v>
      </c>
      <c r="L7" s="57">
        <f t="shared" si="2"/>
        <v>0.86851211072664358</v>
      </c>
      <c r="M7" s="57">
        <f t="shared" si="3"/>
        <v>0</v>
      </c>
      <c r="N7" s="73">
        <v>211</v>
      </c>
      <c r="O7" s="56"/>
      <c r="P7" s="73">
        <v>4</v>
      </c>
      <c r="Q7" s="55">
        <v>0</v>
      </c>
      <c r="R7" s="55">
        <f t="shared" si="4"/>
        <v>74</v>
      </c>
      <c r="S7" s="58">
        <f t="shared" si="5"/>
        <v>0.74394463667820065</v>
      </c>
      <c r="T7" s="57">
        <f t="shared" si="6"/>
        <v>0</v>
      </c>
      <c r="U7" s="73">
        <v>201</v>
      </c>
      <c r="V7" s="56"/>
      <c r="W7" s="73">
        <v>2</v>
      </c>
      <c r="X7" s="73">
        <v>3</v>
      </c>
      <c r="Y7" s="55">
        <f t="shared" si="7"/>
        <v>83</v>
      </c>
      <c r="Z7" s="57">
        <f t="shared" si="8"/>
        <v>0.71280276816609001</v>
      </c>
      <c r="AA7" s="57">
        <f t="shared" si="9"/>
        <v>1.0380622837370242E-2</v>
      </c>
      <c r="AB7" s="73">
        <v>122</v>
      </c>
      <c r="AC7" s="56"/>
      <c r="AD7" s="73">
        <v>2</v>
      </c>
      <c r="AE7" s="73">
        <v>79</v>
      </c>
      <c r="AF7" s="55">
        <f t="shared" si="10"/>
        <v>86</v>
      </c>
      <c r="AG7" s="58">
        <f t="shared" si="11"/>
        <v>0.70242214532871972</v>
      </c>
      <c r="AH7" s="57">
        <f t="shared" si="12"/>
        <v>0.27335640138408307</v>
      </c>
      <c r="AI7" s="55">
        <v>16</v>
      </c>
      <c r="AJ7" s="55"/>
      <c r="AK7" s="55">
        <v>1</v>
      </c>
      <c r="AL7" s="55">
        <v>183</v>
      </c>
      <c r="AM7" s="55">
        <f t="shared" si="13"/>
        <v>89</v>
      </c>
      <c r="AN7" s="57">
        <f t="shared" si="14"/>
        <v>0.69204152249134943</v>
      </c>
      <c r="AO7" s="57">
        <f t="shared" si="15"/>
        <v>0.63321799307958482</v>
      </c>
      <c r="AP7" s="55">
        <v>5</v>
      </c>
      <c r="AQ7" s="55"/>
      <c r="AR7" s="55">
        <v>3</v>
      </c>
      <c r="AS7" s="55">
        <v>192</v>
      </c>
      <c r="AT7" s="55">
        <f t="shared" ref="AT7" si="19">F7-AP7-AR7-AS7</f>
        <v>89</v>
      </c>
      <c r="AU7" s="58">
        <f t="shared" ref="AU7" si="20">IF($F7="","",((AP7+AQ7+AR7+AS7)/$F7))</f>
        <v>0.69204152249134943</v>
      </c>
      <c r="AV7" s="57">
        <f t="shared" ref="AV7" si="21">IF($F7="","",(AS7/$F7))</f>
        <v>0.66435986159169547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248</v>
      </c>
      <c r="D8" s="56">
        <v>1</v>
      </c>
      <c r="E8" s="73">
        <v>1</v>
      </c>
      <c r="F8" s="56">
        <f t="shared" si="0"/>
        <v>246</v>
      </c>
      <c r="G8" s="73">
        <v>210</v>
      </c>
      <c r="H8" s="74"/>
      <c r="I8" s="73">
        <v>6</v>
      </c>
      <c r="J8" s="56">
        <v>0</v>
      </c>
      <c r="K8" s="55">
        <f t="shared" si="1"/>
        <v>30</v>
      </c>
      <c r="L8" s="57">
        <f t="shared" si="2"/>
        <v>0.87804878048780488</v>
      </c>
      <c r="M8" s="57">
        <f t="shared" si="3"/>
        <v>0</v>
      </c>
      <c r="N8" s="73">
        <v>181</v>
      </c>
      <c r="O8" s="74"/>
      <c r="P8" s="73">
        <v>9</v>
      </c>
      <c r="Q8" s="55">
        <v>0</v>
      </c>
      <c r="R8" s="55">
        <f t="shared" si="4"/>
        <v>56</v>
      </c>
      <c r="S8" s="58">
        <f>IF($F8="","",((N8+O8+P8+Q8)/$F8))</f>
        <v>0.77235772357723576</v>
      </c>
      <c r="T8" s="57">
        <f t="shared" si="6"/>
        <v>0</v>
      </c>
      <c r="U8" s="73">
        <v>163</v>
      </c>
      <c r="V8" s="74"/>
      <c r="W8" s="73">
        <v>7</v>
      </c>
      <c r="X8" s="73">
        <v>6</v>
      </c>
      <c r="Y8" s="55">
        <f t="shared" si="7"/>
        <v>70</v>
      </c>
      <c r="Z8" s="57">
        <f t="shared" si="8"/>
        <v>0.71544715447154472</v>
      </c>
      <c r="AA8" s="57">
        <f t="shared" si="9"/>
        <v>2.4390243902439025E-2</v>
      </c>
      <c r="AB8" s="55">
        <v>88</v>
      </c>
      <c r="AD8" s="55">
        <v>3</v>
      </c>
      <c r="AE8" s="55">
        <v>78</v>
      </c>
      <c r="AF8" s="55">
        <f t="shared" si="10"/>
        <v>77</v>
      </c>
      <c r="AG8" s="58">
        <f t="shared" si="11"/>
        <v>0.68699186991869921</v>
      </c>
      <c r="AH8" s="57">
        <f t="shared" si="12"/>
        <v>0.31707317073170732</v>
      </c>
      <c r="AI8" s="55">
        <v>13</v>
      </c>
      <c r="AK8" s="55">
        <v>4</v>
      </c>
      <c r="AL8" s="55">
        <v>151</v>
      </c>
      <c r="AM8" s="55">
        <f t="shared" ref="AM8" si="22">F8-AL8-AK8-AI8</f>
        <v>78</v>
      </c>
      <c r="AN8" s="57">
        <f t="shared" ref="AN8" si="23">IF($F8="","",((AI8+AJ8+AK8+AL8)/$F8))</f>
        <v>0.68292682926829273</v>
      </c>
      <c r="AO8" s="57">
        <f t="shared" ref="AO8" si="24">IF($F8="","",(AL8/$F8))</f>
        <v>0.61382113821138207</v>
      </c>
      <c r="AP8" s="55"/>
      <c r="AR8" s="55"/>
      <c r="AS8" s="55"/>
      <c r="AT8" s="55"/>
      <c r="AU8" s="58"/>
      <c r="AV8" s="57"/>
      <c r="AW8" s="55"/>
      <c r="AY8" s="55"/>
      <c r="AZ8" s="55"/>
      <c r="BA8" s="55"/>
      <c r="BB8" s="57"/>
      <c r="BC8" s="57"/>
    </row>
    <row r="9" spans="1:55">
      <c r="B9" s="55" t="s">
        <v>24</v>
      </c>
      <c r="C9" s="73">
        <v>214</v>
      </c>
      <c r="D9" s="56"/>
      <c r="E9" s="56"/>
      <c r="F9" s="56">
        <f t="shared" si="0"/>
        <v>214</v>
      </c>
      <c r="G9" s="73">
        <v>178</v>
      </c>
      <c r="H9" s="74"/>
      <c r="I9" s="73">
        <v>2</v>
      </c>
      <c r="J9" s="56">
        <v>0</v>
      </c>
      <c r="K9" s="55">
        <f t="shared" si="1"/>
        <v>34</v>
      </c>
      <c r="L9" s="57">
        <f t="shared" si="2"/>
        <v>0.84112149532710279</v>
      </c>
      <c r="M9" s="57">
        <f t="shared" si="3"/>
        <v>0</v>
      </c>
      <c r="N9" s="73">
        <v>152</v>
      </c>
      <c r="O9" s="74"/>
      <c r="P9" s="73">
        <v>5</v>
      </c>
      <c r="Q9" s="55">
        <v>0</v>
      </c>
      <c r="R9" s="55">
        <f t="shared" si="4"/>
        <v>57</v>
      </c>
      <c r="S9" s="58">
        <f>IF($F9="","",((N9+O9+P9+Q9)/$F9))</f>
        <v>0.73364485981308414</v>
      </c>
      <c r="T9" s="57">
        <f t="shared" si="6"/>
        <v>0</v>
      </c>
      <c r="U9" s="73">
        <v>140</v>
      </c>
      <c r="W9" s="73">
        <v>3</v>
      </c>
      <c r="X9" s="73">
        <v>2</v>
      </c>
      <c r="Y9" s="55">
        <f t="shared" si="7"/>
        <v>69</v>
      </c>
      <c r="Z9" s="57">
        <f t="shared" si="8"/>
        <v>0.67757009345794394</v>
      </c>
      <c r="AA9" s="57">
        <f t="shared" si="9"/>
        <v>9.3457943925233638E-3</v>
      </c>
      <c r="AB9" s="73">
        <v>78</v>
      </c>
      <c r="AD9" s="73">
        <v>1</v>
      </c>
      <c r="AE9" s="73">
        <v>61</v>
      </c>
      <c r="AF9" s="55">
        <f t="shared" si="10"/>
        <v>74</v>
      </c>
      <c r="AG9" s="58">
        <f t="shared" si="11"/>
        <v>0.65420560747663548</v>
      </c>
      <c r="AH9" s="57">
        <f t="shared" si="12"/>
        <v>0.28504672897196259</v>
      </c>
      <c r="AM9" s="55"/>
      <c r="AN9" s="57"/>
      <c r="AO9" s="57"/>
      <c r="AT9" s="55"/>
      <c r="AU9" s="58"/>
      <c r="AV9" s="57"/>
      <c r="BA9" s="55"/>
      <c r="BB9" s="57"/>
      <c r="BC9" s="57"/>
    </row>
    <row r="10" spans="1:55">
      <c r="B10" s="55" t="s">
        <v>25</v>
      </c>
      <c r="C10" s="73">
        <v>157</v>
      </c>
      <c r="D10" s="56">
        <v>2</v>
      </c>
      <c r="E10" s="56"/>
      <c r="F10" s="56">
        <f t="shared" si="0"/>
        <v>155</v>
      </c>
      <c r="G10" s="73">
        <v>119</v>
      </c>
      <c r="H10" s="74"/>
      <c r="I10" s="73">
        <v>1</v>
      </c>
      <c r="J10" s="56">
        <v>0</v>
      </c>
      <c r="K10" s="55">
        <f t="shared" si="1"/>
        <v>35</v>
      </c>
      <c r="L10" s="57">
        <f t="shared" si="2"/>
        <v>0.77419354838709675</v>
      </c>
      <c r="M10" s="57">
        <f t="shared" si="3"/>
        <v>0</v>
      </c>
      <c r="N10" s="73">
        <v>108</v>
      </c>
      <c r="P10" s="73">
        <v>3</v>
      </c>
      <c r="Q10" s="55">
        <v>0</v>
      </c>
      <c r="R10" s="55">
        <f t="shared" si="4"/>
        <v>44</v>
      </c>
      <c r="S10" s="58">
        <f>IF($F10="","",((N10+O10+P10+Q10)/$F10))</f>
        <v>0.71612903225806457</v>
      </c>
      <c r="T10" s="57">
        <f t="shared" si="6"/>
        <v>0</v>
      </c>
      <c r="U10" s="73">
        <v>97</v>
      </c>
      <c r="W10" s="73">
        <v>2</v>
      </c>
      <c r="X10" s="73">
        <v>3</v>
      </c>
      <c r="Y10" s="55">
        <f t="shared" si="7"/>
        <v>53</v>
      </c>
      <c r="Z10" s="57">
        <f t="shared" si="8"/>
        <v>0.65806451612903227</v>
      </c>
      <c r="AA10" s="57">
        <f t="shared" si="9"/>
        <v>1.935483870967742E-2</v>
      </c>
      <c r="AF10" s="55"/>
      <c r="AG10" s="58"/>
      <c r="AH10" s="57"/>
      <c r="AM10" s="55"/>
      <c r="AN10" s="57"/>
      <c r="AO10" s="57"/>
      <c r="AT10" s="55"/>
      <c r="AU10" s="58"/>
      <c r="AV10" s="57"/>
      <c r="BA10" s="55"/>
      <c r="BB10" s="57"/>
      <c r="BC10" s="57"/>
    </row>
    <row r="11" spans="1:55">
      <c r="B11" s="55" t="s">
        <v>26</v>
      </c>
      <c r="C11" s="73">
        <v>216</v>
      </c>
      <c r="D11" s="56"/>
      <c r="E11" s="56"/>
      <c r="F11" s="56">
        <f t="shared" si="0"/>
        <v>216</v>
      </c>
      <c r="G11" s="55">
        <v>164</v>
      </c>
      <c r="H11" s="55"/>
      <c r="I11" s="55">
        <v>5</v>
      </c>
      <c r="J11" s="55">
        <v>0</v>
      </c>
      <c r="K11" s="55">
        <f t="shared" si="1"/>
        <v>47</v>
      </c>
      <c r="L11" s="57">
        <f t="shared" si="2"/>
        <v>0.78240740740740744</v>
      </c>
      <c r="M11" s="57">
        <f t="shared" si="3"/>
        <v>0</v>
      </c>
      <c r="N11" s="55">
        <v>142</v>
      </c>
      <c r="O11" s="55"/>
      <c r="P11" s="55">
        <v>3</v>
      </c>
      <c r="Q11" s="55">
        <v>0</v>
      </c>
      <c r="R11" s="55">
        <f t="shared" si="4"/>
        <v>71</v>
      </c>
      <c r="S11" s="58">
        <f>IF($F11="","",((N11+O11+P11+Q11)/$F11))</f>
        <v>0.67129629629629628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189</v>
      </c>
      <c r="D12" s="56">
        <v>1</v>
      </c>
      <c r="E12" s="56"/>
      <c r="F12" s="56">
        <f t="shared" si="0"/>
        <v>188</v>
      </c>
      <c r="G12" s="55">
        <v>153</v>
      </c>
      <c r="H12" s="55"/>
      <c r="I12" s="55">
        <v>2</v>
      </c>
      <c r="J12" s="55">
        <v>0</v>
      </c>
      <c r="K12" s="55">
        <f t="shared" si="1"/>
        <v>33</v>
      </c>
      <c r="L12" s="57">
        <f t="shared" si="2"/>
        <v>0.82446808510638303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159</v>
      </c>
      <c r="D13" s="56"/>
      <c r="E13" s="56"/>
      <c r="F13" s="56">
        <f t="shared" si="0"/>
        <v>159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Armour College of Engineering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65">
        <v>133</v>
      </c>
      <c r="D19" s="56"/>
      <c r="E19" s="73">
        <v>1</v>
      </c>
      <c r="F19" s="56">
        <f t="shared" ref="F19:F27" si="25">C19-D19-E19</f>
        <v>132</v>
      </c>
      <c r="G19" s="73">
        <v>114</v>
      </c>
      <c r="H19" s="56"/>
      <c r="I19" s="73">
        <v>1</v>
      </c>
      <c r="J19" s="56">
        <v>0</v>
      </c>
      <c r="K19" s="55">
        <f t="shared" ref="K19:K26" si="26">F19-I19-G19-J19</f>
        <v>17</v>
      </c>
      <c r="L19" s="57">
        <f t="shared" ref="L19:L26" si="27">IF($F19="","",((G19+H19+I19+J19)/$F19))</f>
        <v>0.87121212121212122</v>
      </c>
      <c r="M19" s="57">
        <f t="shared" ref="M19:M26" si="28">IF($F19="","",(J19/$F19))</f>
        <v>0</v>
      </c>
      <c r="N19" s="73">
        <v>82</v>
      </c>
      <c r="O19" s="56"/>
      <c r="P19" s="73">
        <v>3</v>
      </c>
      <c r="Q19" s="73">
        <v>22</v>
      </c>
      <c r="R19" s="55">
        <f t="shared" ref="R19:R25" si="29">F19-N19-O19-P19-Q19</f>
        <v>25</v>
      </c>
      <c r="S19" s="58">
        <f t="shared" ref="S19:S25" si="30">IF($F19="","",((N19+O19+P19+Q19)/$F19))</f>
        <v>0.81060606060606055</v>
      </c>
      <c r="T19" s="57">
        <f t="shared" ref="T19:T25" si="31">IF($F19="","",(Q19/$F19))</f>
        <v>0.16666666666666666</v>
      </c>
      <c r="U19" s="73">
        <v>35</v>
      </c>
      <c r="V19" s="56"/>
      <c r="W19" s="78">
        <v>0</v>
      </c>
      <c r="X19" s="73">
        <v>69</v>
      </c>
      <c r="Y19" s="55">
        <f t="shared" ref="Y19:Y24" si="32">F19-(U19+W19+X19)</f>
        <v>28</v>
      </c>
      <c r="Z19" s="57">
        <f t="shared" ref="Z19:Z24" si="33">IF($F19="","",((U19+V19+W19+X19)/$F19))</f>
        <v>0.78787878787878785</v>
      </c>
      <c r="AA19" s="57">
        <f t="shared" ref="AA19:AA24" si="34">IF($F19="","",(X19/$F19))</f>
        <v>0.52272727272727271</v>
      </c>
      <c r="AB19" s="73">
        <v>8</v>
      </c>
      <c r="AC19" s="56"/>
      <c r="AD19" s="78">
        <v>0</v>
      </c>
      <c r="AE19" s="73">
        <v>92</v>
      </c>
      <c r="AF19" s="55">
        <f t="shared" ref="AF19:AF23" si="35">F19-(AB19+AD19+AE19)</f>
        <v>32</v>
      </c>
      <c r="AG19" s="58">
        <f t="shared" ref="AG19:AG23" si="36">IF($F19="","",((AB19+AC19+AD19+AE19)/$F19))</f>
        <v>0.75757575757575757</v>
      </c>
      <c r="AH19" s="57">
        <f t="shared" ref="AH19:AH23" si="37">IF($F19="","",(AE19/$F19))</f>
        <v>0.69696969696969702</v>
      </c>
      <c r="AI19" s="73">
        <v>2</v>
      </c>
      <c r="AJ19" s="56"/>
      <c r="AK19" s="56">
        <v>0</v>
      </c>
      <c r="AL19" s="73">
        <v>97</v>
      </c>
      <c r="AM19" s="55">
        <f t="shared" ref="AM19:AM21" si="38">F19-AL19-AK19-AI19</f>
        <v>33</v>
      </c>
      <c r="AN19" s="57">
        <f t="shared" ref="AN19:AN21" si="39">IF($F19="","",((AI19+AJ19+AK19+AL19)/$F19))</f>
        <v>0.75</v>
      </c>
      <c r="AO19" s="57">
        <f t="shared" ref="AO19:AO21" si="40">IF($F19="","",(AL19/$F19))</f>
        <v>0.73484848484848486</v>
      </c>
      <c r="AP19" s="55">
        <v>0</v>
      </c>
      <c r="AQ19" s="55"/>
      <c r="AR19" s="55">
        <v>0</v>
      </c>
      <c r="AS19" s="73">
        <v>99</v>
      </c>
      <c r="AT19" s="55">
        <f t="shared" ref="AT19:AT20" si="41">F19-AS19-AR19-AP19</f>
        <v>33</v>
      </c>
      <c r="AU19" s="58">
        <f t="shared" ref="AU19:AU20" si="42">IF($F19="","",((AP19+AQ19+AR19+AS19)/$F19))</f>
        <v>0.75</v>
      </c>
      <c r="AV19" s="57">
        <f t="shared" ref="AV19:AV20" si="43">IF($F19="","",(AS19/$F19))</f>
        <v>0.75</v>
      </c>
      <c r="AW19" s="55">
        <v>1</v>
      </c>
      <c r="AX19" s="55"/>
      <c r="AY19" s="55">
        <v>0</v>
      </c>
      <c r="AZ19" s="55">
        <v>99</v>
      </c>
      <c r="BA19" s="55">
        <f t="shared" ref="BA19" si="44">F19-AZ19-AW19</f>
        <v>32</v>
      </c>
      <c r="BB19" s="57">
        <f t="shared" ref="BB19" si="45">IF($F19="","",((AW19+AX19+AY19+AZ19)/$F19))</f>
        <v>0.75757575757575757</v>
      </c>
      <c r="BC19" s="57">
        <f t="shared" ref="BC19" si="46">IF($F19="","",(AZ19/$F19))</f>
        <v>0.75</v>
      </c>
    </row>
    <row r="20" spans="2:55">
      <c r="B20" s="55" t="s">
        <v>21</v>
      </c>
      <c r="C20" s="65">
        <v>87</v>
      </c>
      <c r="D20" s="56"/>
      <c r="E20" s="77"/>
      <c r="F20" s="56">
        <f t="shared" si="25"/>
        <v>87</v>
      </c>
      <c r="G20" s="73">
        <v>69</v>
      </c>
      <c r="H20" s="56"/>
      <c r="I20" s="73">
        <v>4</v>
      </c>
      <c r="J20" s="56">
        <v>0</v>
      </c>
      <c r="K20" s="55">
        <f t="shared" si="26"/>
        <v>14</v>
      </c>
      <c r="L20" s="58">
        <f t="shared" si="27"/>
        <v>0.83908045977011492</v>
      </c>
      <c r="M20" s="57">
        <f t="shared" si="28"/>
        <v>0</v>
      </c>
      <c r="N20" s="73">
        <v>49</v>
      </c>
      <c r="O20" s="56"/>
      <c r="P20" s="73">
        <v>3</v>
      </c>
      <c r="Q20" s="73">
        <v>14</v>
      </c>
      <c r="R20" s="55">
        <f t="shared" si="29"/>
        <v>21</v>
      </c>
      <c r="S20" s="58">
        <f t="shared" si="30"/>
        <v>0.75862068965517238</v>
      </c>
      <c r="T20" s="57">
        <f t="shared" si="31"/>
        <v>0.16091954022988506</v>
      </c>
      <c r="U20" s="73">
        <v>16</v>
      </c>
      <c r="V20" s="56"/>
      <c r="W20" s="78">
        <v>0</v>
      </c>
      <c r="X20" s="73">
        <v>49</v>
      </c>
      <c r="Y20" s="55">
        <f t="shared" si="32"/>
        <v>22</v>
      </c>
      <c r="Z20" s="58">
        <f t="shared" si="33"/>
        <v>0.74712643678160917</v>
      </c>
      <c r="AA20" s="57">
        <f t="shared" si="34"/>
        <v>0.56321839080459768</v>
      </c>
      <c r="AB20" s="73">
        <v>2</v>
      </c>
      <c r="AC20" s="56"/>
      <c r="AD20" s="78">
        <v>0</v>
      </c>
      <c r="AE20" s="73">
        <v>62</v>
      </c>
      <c r="AF20" s="55">
        <f t="shared" si="35"/>
        <v>23</v>
      </c>
      <c r="AG20" s="58">
        <f t="shared" si="36"/>
        <v>0.73563218390804597</v>
      </c>
      <c r="AH20" s="57">
        <f t="shared" si="37"/>
        <v>0.71264367816091956</v>
      </c>
      <c r="AI20" s="78">
        <v>0</v>
      </c>
      <c r="AJ20" s="56"/>
      <c r="AK20" s="56">
        <v>0</v>
      </c>
      <c r="AL20" s="73">
        <v>66</v>
      </c>
      <c r="AM20" s="55">
        <f t="shared" si="38"/>
        <v>21</v>
      </c>
      <c r="AN20" s="57">
        <f t="shared" si="39"/>
        <v>0.75862068965517238</v>
      </c>
      <c r="AO20" s="57">
        <f t="shared" si="40"/>
        <v>0.75862068965517238</v>
      </c>
      <c r="AP20" s="55">
        <v>0</v>
      </c>
      <c r="AQ20" s="55"/>
      <c r="AR20" s="55">
        <v>0</v>
      </c>
      <c r="AS20" s="55">
        <v>66</v>
      </c>
      <c r="AT20" s="55">
        <f t="shared" si="41"/>
        <v>21</v>
      </c>
      <c r="AU20" s="58">
        <f t="shared" si="42"/>
        <v>0.75862068965517238</v>
      </c>
      <c r="AV20" s="57">
        <f t="shared" si="43"/>
        <v>0.75862068965517238</v>
      </c>
      <c r="AW20" s="55">
        <v>0</v>
      </c>
      <c r="AX20" s="55"/>
      <c r="AY20" s="55">
        <v>0</v>
      </c>
      <c r="AZ20" s="55">
        <v>66</v>
      </c>
      <c r="BA20" s="55">
        <f t="shared" ref="BA20" si="47">F20-AZ20-AW20</f>
        <v>21</v>
      </c>
      <c r="BB20" s="57">
        <f t="shared" ref="BB20" si="48">IF($F20="","",((AW20+AX20+AY20+AZ20)/$F20))</f>
        <v>0.75862068965517238</v>
      </c>
      <c r="BC20" s="57">
        <f t="shared" ref="BC20" si="49">IF($F20="","",(AZ20/$F20))</f>
        <v>0.75862068965517238</v>
      </c>
    </row>
    <row r="21" spans="2:55">
      <c r="B21" s="55" t="s">
        <v>22</v>
      </c>
      <c r="C21" s="65">
        <v>96</v>
      </c>
      <c r="D21" s="56"/>
      <c r="E21" s="77"/>
      <c r="F21" s="56">
        <f t="shared" si="25"/>
        <v>96</v>
      </c>
      <c r="G21" s="73">
        <v>83</v>
      </c>
      <c r="H21" s="56"/>
      <c r="I21" s="73">
        <v>2</v>
      </c>
      <c r="J21" s="56">
        <v>0</v>
      </c>
      <c r="K21" s="55">
        <f t="shared" si="26"/>
        <v>11</v>
      </c>
      <c r="L21" s="57">
        <f t="shared" si="27"/>
        <v>0.88541666666666663</v>
      </c>
      <c r="M21" s="57">
        <f t="shared" si="28"/>
        <v>0</v>
      </c>
      <c r="N21" s="73">
        <v>59</v>
      </c>
      <c r="O21" s="56"/>
      <c r="P21" s="73">
        <v>3</v>
      </c>
      <c r="Q21" s="73">
        <v>21</v>
      </c>
      <c r="R21" s="55">
        <f t="shared" si="29"/>
        <v>13</v>
      </c>
      <c r="S21" s="58">
        <f t="shared" si="30"/>
        <v>0.86458333333333337</v>
      </c>
      <c r="T21" s="57">
        <f t="shared" si="31"/>
        <v>0.21875</v>
      </c>
      <c r="U21" s="73">
        <v>23</v>
      </c>
      <c r="V21" s="56"/>
      <c r="W21" s="73">
        <v>1</v>
      </c>
      <c r="X21" s="73">
        <v>55</v>
      </c>
      <c r="Y21" s="55">
        <f t="shared" si="32"/>
        <v>17</v>
      </c>
      <c r="Z21" s="58">
        <f t="shared" si="33"/>
        <v>0.82291666666666663</v>
      </c>
      <c r="AA21" s="57">
        <f t="shared" si="34"/>
        <v>0.57291666666666663</v>
      </c>
      <c r="AB21" s="73">
        <v>13</v>
      </c>
      <c r="AC21" s="56"/>
      <c r="AD21" s="73">
        <v>1</v>
      </c>
      <c r="AE21" s="73">
        <v>67</v>
      </c>
      <c r="AF21" s="55">
        <f t="shared" si="35"/>
        <v>15</v>
      </c>
      <c r="AG21" s="58">
        <f t="shared" si="36"/>
        <v>0.84375</v>
      </c>
      <c r="AH21" s="57">
        <f t="shared" si="37"/>
        <v>0.69791666666666663</v>
      </c>
      <c r="AI21" s="77">
        <v>4</v>
      </c>
      <c r="AJ21" s="55"/>
      <c r="AK21" s="55">
        <v>0</v>
      </c>
      <c r="AL21" s="55">
        <v>76</v>
      </c>
      <c r="AM21" s="55">
        <f t="shared" si="38"/>
        <v>16</v>
      </c>
      <c r="AN21" s="57">
        <f t="shared" si="39"/>
        <v>0.83333333333333337</v>
      </c>
      <c r="AO21" s="57">
        <f t="shared" si="40"/>
        <v>0.79166666666666663</v>
      </c>
      <c r="AP21" s="55">
        <v>3</v>
      </c>
      <c r="AQ21" s="55"/>
      <c r="AR21" s="55">
        <v>0</v>
      </c>
      <c r="AS21" s="55">
        <v>78</v>
      </c>
      <c r="AT21" s="55">
        <f t="shared" ref="AT21" si="50">F21-AS21-AR21-AP21</f>
        <v>15</v>
      </c>
      <c r="AU21" s="58">
        <f t="shared" ref="AU21" si="51">IF($F21="","",((AP21+AQ21+AR21+AS21)/$F21))</f>
        <v>0.84375</v>
      </c>
      <c r="AV21" s="57">
        <f t="shared" ref="AV21" si="52">IF($F21="","",(AS21/$F21))</f>
        <v>0.8125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65">
        <v>71</v>
      </c>
      <c r="D22" s="56"/>
      <c r="E22" s="77"/>
      <c r="F22" s="56">
        <f t="shared" si="25"/>
        <v>71</v>
      </c>
      <c r="G22" s="73">
        <v>58</v>
      </c>
      <c r="H22" s="74"/>
      <c r="I22" s="73">
        <v>3</v>
      </c>
      <c r="J22" s="56">
        <v>0</v>
      </c>
      <c r="K22" s="55">
        <f t="shared" si="26"/>
        <v>10</v>
      </c>
      <c r="L22" s="57">
        <f t="shared" si="27"/>
        <v>0.85915492957746475</v>
      </c>
      <c r="M22" s="57">
        <f t="shared" si="28"/>
        <v>0</v>
      </c>
      <c r="N22" s="73">
        <v>48</v>
      </c>
      <c r="O22" s="74"/>
      <c r="P22" s="73">
        <v>3</v>
      </c>
      <c r="Q22" s="73">
        <v>6</v>
      </c>
      <c r="R22" s="55">
        <f t="shared" si="29"/>
        <v>14</v>
      </c>
      <c r="S22" s="58">
        <f t="shared" si="30"/>
        <v>0.80281690140845074</v>
      </c>
      <c r="T22" s="57">
        <f t="shared" si="31"/>
        <v>8.4507042253521125E-2</v>
      </c>
      <c r="U22" s="73">
        <v>19</v>
      </c>
      <c r="V22" s="74"/>
      <c r="W22" s="73">
        <v>1</v>
      </c>
      <c r="X22" s="73">
        <v>34</v>
      </c>
      <c r="Y22" s="55">
        <f t="shared" si="32"/>
        <v>17</v>
      </c>
      <c r="Z22" s="58">
        <f t="shared" si="33"/>
        <v>0.76056338028169013</v>
      </c>
      <c r="AA22" s="57">
        <f t="shared" si="34"/>
        <v>0.47887323943661969</v>
      </c>
      <c r="AB22" s="55">
        <v>6</v>
      </c>
      <c r="AD22" s="55">
        <v>0</v>
      </c>
      <c r="AE22" s="55">
        <v>48</v>
      </c>
      <c r="AF22" s="55">
        <f t="shared" si="35"/>
        <v>17</v>
      </c>
      <c r="AG22" s="58">
        <f t="shared" si="36"/>
        <v>0.76056338028169013</v>
      </c>
      <c r="AH22" s="57">
        <f t="shared" si="37"/>
        <v>0.676056338028169</v>
      </c>
      <c r="AI22" s="73">
        <v>2</v>
      </c>
      <c r="AK22" s="55">
        <v>0</v>
      </c>
      <c r="AL22" s="55">
        <v>51</v>
      </c>
      <c r="AM22" s="55">
        <f t="shared" ref="AM22" si="53">F22-AL22-AK22-AI22</f>
        <v>18</v>
      </c>
      <c r="AN22" s="57">
        <f t="shared" ref="AN22" si="54">IF($F22="","",((AI22+AJ22+AK22+AL22)/$F22))</f>
        <v>0.74647887323943662</v>
      </c>
      <c r="AO22" s="57">
        <f t="shared" ref="AO22" si="55">IF($F22="","",(AL22/$F22))</f>
        <v>0.71830985915492962</v>
      </c>
      <c r="AP22" s="55"/>
      <c r="AR22" s="55"/>
      <c r="AS22" s="55"/>
      <c r="AT22" s="55"/>
      <c r="AU22" s="58"/>
      <c r="AV22" s="57"/>
      <c r="AW22" s="55"/>
      <c r="AY22" s="55"/>
      <c r="AZ22" s="55"/>
      <c r="BA22" s="55"/>
      <c r="BB22" s="57"/>
      <c r="BC22" s="57"/>
    </row>
    <row r="23" spans="2:55">
      <c r="B23" s="55" t="s">
        <v>24</v>
      </c>
      <c r="C23" s="65">
        <v>59</v>
      </c>
      <c r="D23" s="56"/>
      <c r="E23" s="77"/>
      <c r="F23" s="56">
        <f t="shared" si="25"/>
        <v>59</v>
      </c>
      <c r="G23" s="73">
        <v>50</v>
      </c>
      <c r="H23" s="74"/>
      <c r="I23" s="73">
        <v>2</v>
      </c>
      <c r="J23" s="56">
        <v>0</v>
      </c>
      <c r="K23" s="55">
        <f t="shared" si="26"/>
        <v>7</v>
      </c>
      <c r="L23" s="57">
        <f t="shared" si="27"/>
        <v>0.88135593220338981</v>
      </c>
      <c r="M23" s="57">
        <f t="shared" si="28"/>
        <v>0</v>
      </c>
      <c r="N23" s="73">
        <v>38</v>
      </c>
      <c r="O23" s="74"/>
      <c r="P23" s="78">
        <v>1</v>
      </c>
      <c r="Q23" s="73">
        <v>10</v>
      </c>
      <c r="R23" s="55">
        <f t="shared" si="29"/>
        <v>10</v>
      </c>
      <c r="S23" s="58">
        <f t="shared" si="30"/>
        <v>0.83050847457627119</v>
      </c>
      <c r="T23" s="57">
        <f t="shared" si="31"/>
        <v>0.16949152542372881</v>
      </c>
      <c r="U23" s="73">
        <v>14</v>
      </c>
      <c r="W23" s="78">
        <v>0</v>
      </c>
      <c r="X23" s="73">
        <v>35</v>
      </c>
      <c r="Y23" s="55">
        <f t="shared" si="32"/>
        <v>10</v>
      </c>
      <c r="Z23" s="58">
        <f t="shared" si="33"/>
        <v>0.83050847457627119</v>
      </c>
      <c r="AA23" s="57">
        <f t="shared" si="34"/>
        <v>0.59322033898305082</v>
      </c>
      <c r="AB23" s="73">
        <v>3</v>
      </c>
      <c r="AD23" s="25">
        <v>0</v>
      </c>
      <c r="AE23" s="73">
        <v>44</v>
      </c>
      <c r="AF23" s="55">
        <f t="shared" si="35"/>
        <v>12</v>
      </c>
      <c r="AG23" s="58">
        <f t="shared" si="36"/>
        <v>0.79661016949152541</v>
      </c>
      <c r="AH23" s="57">
        <f t="shared" si="37"/>
        <v>0.74576271186440679</v>
      </c>
      <c r="AI23" s="77"/>
      <c r="AM23" s="55"/>
      <c r="AN23" s="57"/>
      <c r="AO23" s="57"/>
      <c r="AT23" s="55"/>
      <c r="AU23" s="58"/>
      <c r="AV23" s="57"/>
      <c r="BA23" s="55"/>
      <c r="BB23" s="57"/>
      <c r="BC23" s="57"/>
    </row>
    <row r="24" spans="2:55">
      <c r="B24" s="55" t="s">
        <v>25</v>
      </c>
      <c r="C24" s="65">
        <v>39</v>
      </c>
      <c r="D24" s="56"/>
      <c r="E24" s="77"/>
      <c r="F24" s="56">
        <f t="shared" si="25"/>
        <v>39</v>
      </c>
      <c r="G24" s="73">
        <v>34</v>
      </c>
      <c r="H24" s="74"/>
      <c r="I24" s="73">
        <v>0</v>
      </c>
      <c r="J24" s="56">
        <v>0</v>
      </c>
      <c r="K24" s="55">
        <f t="shared" si="26"/>
        <v>5</v>
      </c>
      <c r="L24" s="57">
        <f t="shared" si="27"/>
        <v>0.87179487179487181</v>
      </c>
      <c r="M24" s="57">
        <f t="shared" si="28"/>
        <v>0</v>
      </c>
      <c r="N24" s="73">
        <v>28</v>
      </c>
      <c r="P24" s="73">
        <v>1</v>
      </c>
      <c r="Q24" s="73">
        <v>5</v>
      </c>
      <c r="R24" s="55">
        <f t="shared" si="29"/>
        <v>5</v>
      </c>
      <c r="S24" s="58">
        <f t="shared" si="30"/>
        <v>0.87179487179487181</v>
      </c>
      <c r="T24" s="57">
        <f t="shared" si="31"/>
        <v>0.12820512820512819</v>
      </c>
      <c r="U24" s="73">
        <v>9</v>
      </c>
      <c r="W24" s="78">
        <v>0</v>
      </c>
      <c r="X24" s="73">
        <v>25</v>
      </c>
      <c r="Y24" s="55">
        <f t="shared" si="32"/>
        <v>5</v>
      </c>
      <c r="Z24" s="58">
        <f t="shared" si="33"/>
        <v>0.87179487179487181</v>
      </c>
      <c r="AA24" s="57">
        <f t="shared" si="34"/>
        <v>0.64102564102564108</v>
      </c>
      <c r="AF24" s="55"/>
      <c r="AG24" s="58"/>
      <c r="AH24" s="57"/>
      <c r="AM24" s="55"/>
      <c r="AN24" s="57"/>
      <c r="AO24" s="57"/>
      <c r="AT24" s="55"/>
      <c r="AU24" s="58"/>
      <c r="AV24" s="57"/>
      <c r="BA24" s="55"/>
      <c r="BB24" s="57"/>
      <c r="BC24" s="57"/>
    </row>
    <row r="25" spans="2:55">
      <c r="B25" s="55" t="s">
        <v>26</v>
      </c>
      <c r="C25" s="65">
        <v>33</v>
      </c>
      <c r="D25" s="56">
        <v>1</v>
      </c>
      <c r="E25" s="77"/>
      <c r="F25" s="56">
        <f t="shared" si="25"/>
        <v>32</v>
      </c>
      <c r="G25" s="55">
        <v>28</v>
      </c>
      <c r="H25" s="55"/>
      <c r="I25" s="55">
        <v>1</v>
      </c>
      <c r="J25" s="55">
        <v>0</v>
      </c>
      <c r="K25" s="55">
        <f t="shared" si="26"/>
        <v>3</v>
      </c>
      <c r="L25" s="57">
        <f t="shared" si="27"/>
        <v>0.90625</v>
      </c>
      <c r="M25" s="57">
        <f t="shared" si="28"/>
        <v>0</v>
      </c>
      <c r="N25" s="55">
        <v>23</v>
      </c>
      <c r="O25" s="55"/>
      <c r="P25" s="55">
        <v>0</v>
      </c>
      <c r="Q25" s="55">
        <v>3</v>
      </c>
      <c r="R25" s="55">
        <f t="shared" si="29"/>
        <v>6</v>
      </c>
      <c r="S25" s="58">
        <f t="shared" si="30"/>
        <v>0.8125</v>
      </c>
      <c r="T25" s="57">
        <f t="shared" si="31"/>
        <v>9.375E-2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65">
        <v>42</v>
      </c>
      <c r="F26" s="56">
        <f t="shared" si="25"/>
        <v>42</v>
      </c>
      <c r="G26" s="73">
        <v>35</v>
      </c>
      <c r="I26" s="73">
        <v>1</v>
      </c>
      <c r="J26" s="56">
        <v>0</v>
      </c>
      <c r="K26" s="55">
        <f t="shared" si="26"/>
        <v>6</v>
      </c>
      <c r="L26" s="57">
        <f t="shared" si="27"/>
        <v>0.8571428571428571</v>
      </c>
      <c r="M26" s="57">
        <f t="shared" si="28"/>
        <v>0</v>
      </c>
    </row>
    <row r="27" spans="2:55">
      <c r="B27" s="55" t="s">
        <v>28</v>
      </c>
      <c r="C27" s="65">
        <v>45</v>
      </c>
      <c r="F27" s="56">
        <f t="shared" si="25"/>
        <v>45</v>
      </c>
    </row>
    <row r="30" spans="2:55">
      <c r="B30" s="25" t="str">
        <f>"Graduate  Retention - "&amp;$A$1</f>
        <v>Graduate  Retention - Armour College of Engineering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45"/>
      <c r="H33" s="36"/>
      <c r="I33" s="36"/>
      <c r="J33" s="36"/>
      <c r="K33" s="36">
        <f>$F33-(G33+I33+J33)</f>
        <v>0</v>
      </c>
      <c r="L33" s="49" t="e">
        <f t="shared" ref="L33:L39" si="56">IF($F33="","",((G33+H33+I33+J33)/$F33))</f>
        <v>#DIV/0!</v>
      </c>
      <c r="M33" s="50" t="e">
        <f t="shared" ref="M33:M39" si="57">IF($F33="","",(J33/$F33))</f>
        <v>#DIV/0!</v>
      </c>
      <c r="N33" s="45"/>
      <c r="O33" s="36"/>
      <c r="P33" s="36"/>
      <c r="Q33" s="36"/>
      <c r="R33" s="36">
        <f t="shared" ref="R33:R38" si="58">$F33-(N33+P33+Q33)</f>
        <v>0</v>
      </c>
      <c r="S33" s="37" t="e">
        <f t="shared" ref="S33:S37" si="59">IF($F33="","",((N33+O33+P33+Q33)/$F33))</f>
        <v>#DIV/0!</v>
      </c>
      <c r="T33" s="44" t="e">
        <f t="shared" ref="T33:T38" si="60">IF($F33="","",(Q33/$F33))</f>
        <v>#DIV/0!</v>
      </c>
      <c r="U33" s="45"/>
      <c r="V33" s="36"/>
      <c r="W33" s="36"/>
      <c r="X33" s="36"/>
      <c r="Y33" s="36">
        <f t="shared" ref="Y33:Y37" si="61">$F33-(U33+W33+X33)</f>
        <v>0</v>
      </c>
      <c r="Z33" s="49" t="e">
        <f t="shared" ref="Z33:Z40" si="62">IF($F33="","",((U33+V33+W33+X33)/$F33))</f>
        <v>#DIV/0!</v>
      </c>
      <c r="AA33" s="51" t="e">
        <f t="shared" ref="AA33:AA40" si="63">IF($F33="","",(X33/$F33))</f>
        <v>#DIV/0!</v>
      </c>
      <c r="AB33" s="45"/>
      <c r="AC33" s="36"/>
      <c r="AD33" s="36"/>
      <c r="AE33" s="36"/>
      <c r="AF33" s="36">
        <f t="shared" ref="AF33:AF36" si="64">$F33-(AB33+AD33+AE33)</f>
        <v>0</v>
      </c>
      <c r="AG33" s="37" t="e">
        <f t="shared" ref="AG33:AG40" si="65">IF($F33="","",((AB33+AC33+AD33+AE33)/$F33))</f>
        <v>#DIV/0!</v>
      </c>
      <c r="AH33" s="44" t="e">
        <f t="shared" ref="AH33:AH40" si="66">IF($F33="","",(AE33/$F33))</f>
        <v>#DIV/0!</v>
      </c>
      <c r="AI33" s="45"/>
      <c r="AJ33" s="36"/>
      <c r="AK33" s="36"/>
      <c r="AL33" s="36"/>
      <c r="AM33" s="36">
        <f t="shared" ref="AM33:AM36" si="67">$F33-(AI33+AK33+AL33)</f>
        <v>0</v>
      </c>
      <c r="AN33" s="49" t="e">
        <f t="shared" ref="AN33:AN40" si="68">IF($F33="","",((AI33+AJ33+AK33+AL33)/$F33))</f>
        <v>#DIV/0!</v>
      </c>
      <c r="AO33" s="51" t="e">
        <f t="shared" ref="AO33:AO40" si="69">IF($F33="","",(AL33/$F33))</f>
        <v>#DIV/0!</v>
      </c>
      <c r="AP33" s="45"/>
      <c r="AQ33" s="36"/>
      <c r="AR33" s="36"/>
      <c r="AS33" s="36"/>
      <c r="AT33" s="36">
        <f t="shared" ref="AT33:AT36" si="70">$F33-(AP33+AR33+AS33)</f>
        <v>0</v>
      </c>
      <c r="AU33" s="37" t="e">
        <f t="shared" ref="AU33:AU40" si="71">IF($F33="","",((AP33+AQ33+AR33+AS33)/$F33))</f>
        <v>#DIV/0!</v>
      </c>
      <c r="AV33" s="44" t="e">
        <f t="shared" ref="AV33:AV40" si="72">IF($F33="","",(AS33/$F33))</f>
        <v>#DIV/0!</v>
      </c>
      <c r="AW33" s="45"/>
      <c r="AX33" s="36"/>
      <c r="AY33" s="36"/>
      <c r="AZ33" s="36"/>
      <c r="BA33" s="36">
        <f t="shared" ref="BA33:BA36" si="73">$F33-(AW33+AY33+AZ33)</f>
        <v>0</v>
      </c>
      <c r="BB33" s="49" t="e">
        <f t="shared" ref="BB33:BB40" si="74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75">C34-D34-E34</f>
        <v>0</v>
      </c>
      <c r="G34" s="45"/>
      <c r="H34" s="36"/>
      <c r="I34" s="36"/>
      <c r="J34" s="36"/>
      <c r="K34" s="36">
        <f t="shared" ref="K34:K39" si="76">$F34-(G34+I34+J34)</f>
        <v>0</v>
      </c>
      <c r="L34" s="49" t="e">
        <f t="shared" si="56"/>
        <v>#DIV/0!</v>
      </c>
      <c r="M34" s="50" t="e">
        <f t="shared" si="57"/>
        <v>#DIV/0!</v>
      </c>
      <c r="N34" s="45"/>
      <c r="O34" s="36"/>
      <c r="P34" s="36"/>
      <c r="Q34" s="36"/>
      <c r="R34" s="36">
        <f t="shared" si="58"/>
        <v>0</v>
      </c>
      <c r="S34" s="37" t="e">
        <f t="shared" si="59"/>
        <v>#DIV/0!</v>
      </c>
      <c r="T34" s="44" t="e">
        <f t="shared" si="60"/>
        <v>#DIV/0!</v>
      </c>
      <c r="U34" s="45"/>
      <c r="V34" s="36"/>
      <c r="W34" s="36"/>
      <c r="X34" s="36"/>
      <c r="Y34" s="36">
        <f t="shared" si="61"/>
        <v>0</v>
      </c>
      <c r="Z34" s="49" t="e">
        <f t="shared" si="62"/>
        <v>#DIV/0!</v>
      </c>
      <c r="AA34" s="51" t="e">
        <f t="shared" si="63"/>
        <v>#DIV/0!</v>
      </c>
      <c r="AB34" s="45"/>
      <c r="AC34" s="36"/>
      <c r="AD34" s="36"/>
      <c r="AE34" s="36"/>
      <c r="AF34" s="36">
        <f t="shared" si="64"/>
        <v>0</v>
      </c>
      <c r="AG34" s="37" t="e">
        <f t="shared" si="65"/>
        <v>#DIV/0!</v>
      </c>
      <c r="AH34" s="44" t="e">
        <f t="shared" si="66"/>
        <v>#DIV/0!</v>
      </c>
      <c r="AI34" s="45"/>
      <c r="AJ34" s="36"/>
      <c r="AK34" s="36"/>
      <c r="AL34" s="36"/>
      <c r="AM34" s="36">
        <f t="shared" si="67"/>
        <v>0</v>
      </c>
      <c r="AN34" s="49" t="e">
        <f t="shared" si="68"/>
        <v>#DIV/0!</v>
      </c>
      <c r="AO34" s="51" t="e">
        <f t="shared" si="69"/>
        <v>#DIV/0!</v>
      </c>
      <c r="AP34" s="45"/>
      <c r="AQ34" s="36"/>
      <c r="AR34" s="36"/>
      <c r="AS34" s="36"/>
      <c r="AT34" s="36">
        <f t="shared" si="70"/>
        <v>0</v>
      </c>
      <c r="AU34" s="37" t="e">
        <f t="shared" si="71"/>
        <v>#DIV/0!</v>
      </c>
      <c r="AV34" s="44" t="e">
        <f t="shared" si="72"/>
        <v>#DIV/0!</v>
      </c>
      <c r="AW34" s="45"/>
      <c r="AX34" s="36"/>
      <c r="AY34" s="36"/>
      <c r="AZ34" s="36"/>
      <c r="BA34" s="36">
        <f t="shared" si="73"/>
        <v>0</v>
      </c>
      <c r="BB34" s="49" t="e">
        <f t="shared" si="74"/>
        <v>#DIV/0!</v>
      </c>
      <c r="BC34" s="51" t="e">
        <f t="shared" ref="BC34:BC40" si="77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75"/>
        <v>0</v>
      </c>
      <c r="G35" s="45"/>
      <c r="H35" s="36"/>
      <c r="I35" s="36"/>
      <c r="J35" s="36"/>
      <c r="K35" s="36">
        <f t="shared" si="76"/>
        <v>0</v>
      </c>
      <c r="L35" s="47" t="e">
        <f t="shared" si="56"/>
        <v>#DIV/0!</v>
      </c>
      <c r="M35" s="48" t="e">
        <f t="shared" si="57"/>
        <v>#DIV/0!</v>
      </c>
      <c r="N35" s="45"/>
      <c r="O35" s="36"/>
      <c r="P35" s="36"/>
      <c r="Q35" s="36"/>
      <c r="R35" s="36">
        <f t="shared" si="58"/>
        <v>0</v>
      </c>
      <c r="S35" s="37" t="e">
        <f t="shared" si="59"/>
        <v>#DIV/0!</v>
      </c>
      <c r="T35" s="44" t="e">
        <f t="shared" si="60"/>
        <v>#DIV/0!</v>
      </c>
      <c r="U35" s="45"/>
      <c r="V35" s="36"/>
      <c r="W35" s="36"/>
      <c r="X35" s="36"/>
      <c r="Y35" s="36">
        <f t="shared" si="61"/>
        <v>0</v>
      </c>
      <c r="Z35" s="47" t="e">
        <f t="shared" si="62"/>
        <v>#DIV/0!</v>
      </c>
      <c r="AA35" s="48" t="e">
        <f t="shared" si="63"/>
        <v>#DIV/0!</v>
      </c>
      <c r="AB35" s="45"/>
      <c r="AC35" s="36"/>
      <c r="AD35" s="36"/>
      <c r="AE35" s="36"/>
      <c r="AF35" s="36">
        <f t="shared" si="64"/>
        <v>0</v>
      </c>
      <c r="AG35" s="37" t="e">
        <f t="shared" si="65"/>
        <v>#DIV/0!</v>
      </c>
      <c r="AH35" s="44" t="e">
        <f t="shared" si="66"/>
        <v>#DIV/0!</v>
      </c>
      <c r="AI35" s="45"/>
      <c r="AJ35" s="36"/>
      <c r="AK35" s="36"/>
      <c r="AL35" s="36"/>
      <c r="AM35" s="36">
        <f t="shared" si="67"/>
        <v>0</v>
      </c>
      <c r="AN35" s="47" t="e">
        <f t="shared" si="68"/>
        <v>#DIV/0!</v>
      </c>
      <c r="AO35" s="48" t="e">
        <f t="shared" si="69"/>
        <v>#DIV/0!</v>
      </c>
      <c r="AP35" s="45"/>
      <c r="AQ35" s="36"/>
      <c r="AR35" s="36"/>
      <c r="AS35" s="36"/>
      <c r="AT35" s="36">
        <f t="shared" si="70"/>
        <v>0</v>
      </c>
      <c r="AU35" s="37" t="e">
        <f t="shared" si="71"/>
        <v>#DIV/0!</v>
      </c>
      <c r="AV35" s="46" t="e">
        <f t="shared" si="72"/>
        <v>#DIV/0!</v>
      </c>
      <c r="AW35" s="45"/>
      <c r="AX35" s="36"/>
      <c r="AY35" s="36"/>
      <c r="AZ35" s="36"/>
      <c r="BA35" s="36">
        <f t="shared" si="73"/>
        <v>0</v>
      </c>
      <c r="BB35" s="47" t="e">
        <f t="shared" si="74"/>
        <v>#DIV/0!</v>
      </c>
      <c r="BC35" s="48" t="e">
        <f t="shared" si="77"/>
        <v>#DIV/0!</v>
      </c>
    </row>
    <row r="36" spans="2:55">
      <c r="B36" s="41" t="s">
        <v>22</v>
      </c>
      <c r="C36" s="35"/>
      <c r="D36" s="35"/>
      <c r="E36" s="35"/>
      <c r="F36" s="42">
        <f t="shared" si="75"/>
        <v>0</v>
      </c>
      <c r="G36" s="45"/>
      <c r="H36" s="36"/>
      <c r="I36" s="36"/>
      <c r="J36" s="36"/>
      <c r="K36" s="36">
        <f t="shared" si="76"/>
        <v>0</v>
      </c>
      <c r="L36" s="47" t="e">
        <f t="shared" si="56"/>
        <v>#DIV/0!</v>
      </c>
      <c r="M36" s="48" t="e">
        <f t="shared" si="57"/>
        <v>#DIV/0!</v>
      </c>
      <c r="N36" s="45"/>
      <c r="O36" s="36"/>
      <c r="P36" s="36"/>
      <c r="Q36" s="36"/>
      <c r="R36" s="36">
        <f t="shared" si="58"/>
        <v>0</v>
      </c>
      <c r="S36" s="37" t="e">
        <f t="shared" si="59"/>
        <v>#DIV/0!</v>
      </c>
      <c r="T36" s="44" t="e">
        <f t="shared" si="60"/>
        <v>#DIV/0!</v>
      </c>
      <c r="U36" s="45"/>
      <c r="V36" s="36"/>
      <c r="W36" s="36"/>
      <c r="X36" s="36"/>
      <c r="Y36" s="36">
        <f t="shared" si="61"/>
        <v>0</v>
      </c>
      <c r="Z36" s="47" t="e">
        <f t="shared" si="62"/>
        <v>#DIV/0!</v>
      </c>
      <c r="AA36" s="48" t="e">
        <f t="shared" si="63"/>
        <v>#DIV/0!</v>
      </c>
      <c r="AB36" s="45"/>
      <c r="AC36" s="36"/>
      <c r="AD36" s="36"/>
      <c r="AE36" s="36"/>
      <c r="AF36" s="36">
        <f t="shared" si="64"/>
        <v>0</v>
      </c>
      <c r="AG36" s="37" t="e">
        <f t="shared" si="65"/>
        <v>#DIV/0!</v>
      </c>
      <c r="AH36" s="44" t="e">
        <f t="shared" si="66"/>
        <v>#DIV/0!</v>
      </c>
      <c r="AI36" s="45"/>
      <c r="AJ36" s="36"/>
      <c r="AK36" s="36"/>
      <c r="AL36" s="36"/>
      <c r="AM36" s="36">
        <f t="shared" si="67"/>
        <v>0</v>
      </c>
      <c r="AN36" s="47" t="e">
        <f t="shared" si="68"/>
        <v>#DIV/0!</v>
      </c>
      <c r="AO36" s="48" t="e">
        <f t="shared" si="69"/>
        <v>#DIV/0!</v>
      </c>
      <c r="AP36" s="45"/>
      <c r="AQ36" s="36"/>
      <c r="AR36" s="36"/>
      <c r="AS36" s="36"/>
      <c r="AT36" s="36">
        <f t="shared" si="70"/>
        <v>0</v>
      </c>
      <c r="AU36" s="37" t="e">
        <f t="shared" si="71"/>
        <v>#DIV/0!</v>
      </c>
      <c r="AV36" s="46" t="e">
        <f t="shared" si="72"/>
        <v>#DIV/0!</v>
      </c>
      <c r="AW36" s="45"/>
      <c r="AX36" s="36"/>
      <c r="AY36" s="36"/>
      <c r="AZ36" s="36"/>
      <c r="BA36" s="36">
        <f t="shared" si="73"/>
        <v>0</v>
      </c>
      <c r="BB36" s="47" t="e">
        <f t="shared" si="74"/>
        <v>#DIV/0!</v>
      </c>
      <c r="BC36" s="48" t="e">
        <f t="shared" si="77"/>
        <v>#DIV/0!</v>
      </c>
    </row>
    <row r="37" spans="2:55">
      <c r="B37" s="41" t="s">
        <v>23</v>
      </c>
      <c r="C37" s="35"/>
      <c r="D37" s="35"/>
      <c r="E37" s="35"/>
      <c r="F37" s="42">
        <f t="shared" si="75"/>
        <v>0</v>
      </c>
      <c r="G37" s="45"/>
      <c r="H37" s="36"/>
      <c r="I37" s="36"/>
      <c r="J37" s="36"/>
      <c r="K37" s="36">
        <f t="shared" si="76"/>
        <v>0</v>
      </c>
      <c r="L37" s="53" t="e">
        <f t="shared" si="56"/>
        <v>#DIV/0!</v>
      </c>
      <c r="M37" s="54" t="e">
        <f t="shared" si="57"/>
        <v>#DIV/0!</v>
      </c>
      <c r="N37" s="45"/>
      <c r="O37" s="36"/>
      <c r="P37" s="36"/>
      <c r="Q37" s="36"/>
      <c r="R37" s="36">
        <f t="shared" si="58"/>
        <v>0</v>
      </c>
      <c r="S37" s="37" t="e">
        <f t="shared" si="59"/>
        <v>#DIV/0!</v>
      </c>
      <c r="T37" s="44" t="e">
        <f t="shared" si="60"/>
        <v>#DIV/0!</v>
      </c>
      <c r="U37" s="45"/>
      <c r="V37" s="36"/>
      <c r="W37" s="36"/>
      <c r="X37" s="36"/>
      <c r="Y37" s="40">
        <f t="shared" si="61"/>
        <v>0</v>
      </c>
      <c r="Z37" s="53" t="e">
        <f t="shared" si="62"/>
        <v>#DIV/0!</v>
      </c>
      <c r="AA37" s="54" t="e">
        <f t="shared" si="63"/>
        <v>#DIV/0!</v>
      </c>
      <c r="AB37" s="45"/>
      <c r="AC37" s="36"/>
      <c r="AD37" s="36"/>
      <c r="AE37" s="36"/>
      <c r="AF37" s="36"/>
      <c r="AG37" s="37" t="e">
        <f t="shared" si="65"/>
        <v>#DIV/0!</v>
      </c>
      <c r="AH37" s="44" t="e">
        <f t="shared" si="66"/>
        <v>#DIV/0!</v>
      </c>
      <c r="AI37" s="45"/>
      <c r="AJ37" s="36"/>
      <c r="AK37" s="36"/>
      <c r="AL37" s="36"/>
      <c r="AM37" s="40"/>
      <c r="AN37" s="53" t="e">
        <f t="shared" si="68"/>
        <v>#DIV/0!</v>
      </c>
      <c r="AO37" s="54" t="e">
        <f t="shared" si="69"/>
        <v>#DIV/0!</v>
      </c>
      <c r="AP37" s="45"/>
      <c r="AQ37" s="36"/>
      <c r="AR37" s="36"/>
      <c r="AS37" s="36"/>
      <c r="AT37" s="36"/>
      <c r="AU37" s="37" t="e">
        <f t="shared" si="71"/>
        <v>#DIV/0!</v>
      </c>
      <c r="AV37" s="46" t="e">
        <f t="shared" si="72"/>
        <v>#DIV/0!</v>
      </c>
      <c r="AW37" s="45"/>
      <c r="AX37" s="36"/>
      <c r="AY37" s="36"/>
      <c r="AZ37" s="36"/>
      <c r="BA37" s="40"/>
      <c r="BB37" s="53" t="e">
        <f t="shared" si="74"/>
        <v>#DIV/0!</v>
      </c>
      <c r="BC37" s="54" t="e">
        <f t="shared" si="77"/>
        <v>#DIV/0!</v>
      </c>
    </row>
    <row r="38" spans="2:55">
      <c r="B38" s="55" t="s">
        <v>24</v>
      </c>
      <c r="C38" s="56"/>
      <c r="D38" s="56"/>
      <c r="E38" s="56"/>
      <c r="F38" s="56">
        <f t="shared" si="75"/>
        <v>0</v>
      </c>
      <c r="G38" s="55"/>
      <c r="I38" s="55"/>
      <c r="J38" s="55"/>
      <c r="K38" s="36">
        <f t="shared" si="76"/>
        <v>0</v>
      </c>
      <c r="L38" s="53" t="e">
        <f t="shared" si="56"/>
        <v>#DIV/0!</v>
      </c>
      <c r="M38" s="54" t="e">
        <f t="shared" si="57"/>
        <v>#DIV/0!</v>
      </c>
      <c r="N38" s="55"/>
      <c r="P38" s="55"/>
      <c r="Q38" s="55"/>
      <c r="R38" s="36">
        <f t="shared" si="58"/>
        <v>0</v>
      </c>
      <c r="S38" s="37" t="e">
        <f>IF($F38="","",((N38+O38+P38+Q38)/$F38))</f>
        <v>#DIV/0!</v>
      </c>
      <c r="T38" s="57" t="e">
        <f t="shared" si="60"/>
        <v>#DIV/0!</v>
      </c>
      <c r="U38" s="55"/>
      <c r="W38" s="55"/>
      <c r="X38" s="55"/>
      <c r="Y38" s="55"/>
      <c r="Z38" s="57" t="e">
        <f t="shared" si="62"/>
        <v>#DIV/0!</v>
      </c>
      <c r="AA38" s="57" t="e">
        <f t="shared" si="63"/>
        <v>#DIV/0!</v>
      </c>
      <c r="AB38" s="55"/>
      <c r="AD38" s="55"/>
      <c r="AE38" s="55"/>
      <c r="AF38" s="55"/>
      <c r="AG38" s="58" t="e">
        <f t="shared" si="65"/>
        <v>#DIV/0!</v>
      </c>
      <c r="AH38" s="57" t="e">
        <f t="shared" si="66"/>
        <v>#DIV/0!</v>
      </c>
      <c r="AI38" s="55"/>
      <c r="AK38" s="55"/>
      <c r="AL38" s="55"/>
      <c r="AM38" s="55"/>
      <c r="AN38" s="57" t="e">
        <f t="shared" si="68"/>
        <v>#DIV/0!</v>
      </c>
      <c r="AO38" s="57" t="e">
        <f t="shared" si="69"/>
        <v>#DIV/0!</v>
      </c>
      <c r="AP38" s="55"/>
      <c r="AR38" s="55"/>
      <c r="AS38" s="55"/>
      <c r="AT38" s="55"/>
      <c r="AU38" s="58" t="e">
        <f t="shared" si="71"/>
        <v>#DIV/0!</v>
      </c>
      <c r="AV38" s="57" t="e">
        <f t="shared" si="72"/>
        <v>#DIV/0!</v>
      </c>
      <c r="AW38" s="55"/>
      <c r="AY38" s="55"/>
      <c r="AZ38" s="55"/>
      <c r="BA38" s="55"/>
      <c r="BB38" s="57" t="e">
        <f t="shared" si="74"/>
        <v>#DIV/0!</v>
      </c>
      <c r="BC38" s="57" t="e">
        <f t="shared" si="77"/>
        <v>#DIV/0!</v>
      </c>
    </row>
    <row r="39" spans="2:55">
      <c r="B39" s="55" t="s">
        <v>25</v>
      </c>
      <c r="C39" s="56"/>
      <c r="D39" s="56"/>
      <c r="E39" s="56"/>
      <c r="F39" s="56">
        <f t="shared" si="75"/>
        <v>0</v>
      </c>
      <c r="K39" s="36">
        <f t="shared" si="76"/>
        <v>0</v>
      </c>
      <c r="L39" s="53" t="e">
        <f t="shared" si="56"/>
        <v>#DIV/0!</v>
      </c>
      <c r="M39" s="54" t="e">
        <f t="shared" si="57"/>
        <v>#DIV/0!</v>
      </c>
      <c r="R39" s="55"/>
      <c r="S39" s="58"/>
      <c r="T39" s="57"/>
      <c r="Y39" s="55"/>
      <c r="Z39" s="57" t="e">
        <f t="shared" si="62"/>
        <v>#DIV/0!</v>
      </c>
      <c r="AA39" s="57" t="e">
        <f t="shared" si="63"/>
        <v>#DIV/0!</v>
      </c>
      <c r="AF39" s="55"/>
      <c r="AG39" s="58" t="e">
        <f t="shared" si="65"/>
        <v>#DIV/0!</v>
      </c>
      <c r="AH39" s="57" t="e">
        <f t="shared" si="66"/>
        <v>#DIV/0!</v>
      </c>
      <c r="AM39" s="55"/>
      <c r="AN39" s="57" t="e">
        <f t="shared" si="68"/>
        <v>#DIV/0!</v>
      </c>
      <c r="AO39" s="57" t="e">
        <f t="shared" si="69"/>
        <v>#DIV/0!</v>
      </c>
      <c r="AT39" s="55"/>
      <c r="AU39" s="58" t="e">
        <f t="shared" si="71"/>
        <v>#DIV/0!</v>
      </c>
      <c r="AV39" s="57" t="e">
        <f t="shared" si="72"/>
        <v>#DIV/0!</v>
      </c>
      <c r="BA39" s="55"/>
      <c r="BB39" s="57" t="e">
        <f t="shared" si="74"/>
        <v>#DIV/0!</v>
      </c>
      <c r="BC39" s="57" t="e">
        <f t="shared" si="77"/>
        <v>#DIV/0!</v>
      </c>
    </row>
    <row r="40" spans="2:55">
      <c r="B40" s="55" t="s">
        <v>26</v>
      </c>
      <c r="C40" s="56"/>
      <c r="F40" s="56">
        <f t="shared" si="75"/>
        <v>0</v>
      </c>
      <c r="Z40" s="57" t="e">
        <f t="shared" si="62"/>
        <v>#DIV/0!</v>
      </c>
      <c r="AA40" s="57" t="e">
        <f t="shared" si="63"/>
        <v>#DIV/0!</v>
      </c>
      <c r="AG40" s="58" t="e">
        <f t="shared" si="65"/>
        <v>#DIV/0!</v>
      </c>
      <c r="AH40" s="57" t="e">
        <f t="shared" si="66"/>
        <v>#DIV/0!</v>
      </c>
      <c r="AN40" s="57" t="e">
        <f t="shared" si="68"/>
        <v>#DIV/0!</v>
      </c>
      <c r="AO40" s="57" t="e">
        <f t="shared" si="69"/>
        <v>#DIV/0!</v>
      </c>
      <c r="AU40" s="58" t="e">
        <f t="shared" si="71"/>
        <v>#DIV/0!</v>
      </c>
      <c r="AV40" s="57" t="e">
        <f t="shared" si="72"/>
        <v>#DIV/0!</v>
      </c>
      <c r="BB40" s="57" t="e">
        <f t="shared" si="74"/>
        <v>#DIV/0!</v>
      </c>
      <c r="BC40" s="57" t="e">
        <f t="shared" si="77"/>
        <v>#DIV/0!</v>
      </c>
    </row>
    <row r="43" spans="2:55">
      <c r="B43" s="25" t="str">
        <f>"Graduate PHD/JD Retention - "&amp;$A$1</f>
        <v>Graduate PHD/JD Retention - Armour College of Engineering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78">C46-D46-E46</f>
        <v>0</v>
      </c>
      <c r="G46" s="45"/>
      <c r="H46" s="36"/>
      <c r="I46" s="36"/>
      <c r="J46" s="36"/>
      <c r="K46" s="36">
        <f t="shared" ref="K46:K52" si="79">$F46-(G46+I46+J46)</f>
        <v>0</v>
      </c>
      <c r="L46" s="49" t="e">
        <f t="shared" ref="L46:L52" si="80">IF($F46="","",((G46+H46+I46+J46)/$F46))</f>
        <v>#DIV/0!</v>
      </c>
      <c r="M46" s="50" t="e">
        <f t="shared" ref="M46:M52" si="81">IF($F46="","",(J46/$F46))</f>
        <v>#DIV/0!</v>
      </c>
      <c r="N46" s="45"/>
      <c r="O46" s="36"/>
      <c r="P46" s="36"/>
      <c r="Q46" s="36"/>
      <c r="R46" s="36">
        <f t="shared" ref="R46:R51" si="82">$F46-(N46+P46+Q46)</f>
        <v>0</v>
      </c>
      <c r="S46" s="37" t="e">
        <f t="shared" ref="S46:S51" si="83">IF($F46="","",((N46+O46+P46+Q46)/$F46))</f>
        <v>#DIV/0!</v>
      </c>
      <c r="T46" s="44" t="e">
        <f t="shared" ref="T46:T51" si="84">IF($F46="","",(Q46/$F46))</f>
        <v>#DIV/0!</v>
      </c>
      <c r="U46" s="45"/>
      <c r="V46" s="36"/>
      <c r="W46" s="36"/>
      <c r="X46" s="36"/>
      <c r="Y46" s="36">
        <f t="shared" ref="Y46:Y50" si="85">$F46-(U46+W46+X46)</f>
        <v>0</v>
      </c>
      <c r="Z46" s="49" t="e">
        <f t="shared" ref="Z46:Z51" si="86">IF($F46="","",((U46+V46+W46+X46)/$F46))</f>
        <v>#DIV/0!</v>
      </c>
      <c r="AA46" s="51" t="e">
        <f t="shared" ref="AA46:AA51" si="87">IF($F46="","",(X46/$F46))</f>
        <v>#DIV/0!</v>
      </c>
      <c r="AB46" s="45"/>
      <c r="AC46" s="36"/>
      <c r="AD46" s="36"/>
      <c r="AE46" s="36"/>
      <c r="AF46" s="36">
        <f t="shared" ref="AF46:AF49" si="88">$F46-(AB46+AD46+AE46)</f>
        <v>0</v>
      </c>
      <c r="AG46" s="37" t="e">
        <f t="shared" ref="AG46:AG51" si="89">IF($F46="","",((AB46+AC46+AD46+AE46)/$F46))</f>
        <v>#DIV/0!</v>
      </c>
      <c r="AH46" s="44" t="e">
        <f t="shared" ref="AH46:AH51" si="90">IF($F46="","",(AE46/$F46))</f>
        <v>#DIV/0!</v>
      </c>
      <c r="AI46" s="45"/>
      <c r="AJ46" s="36"/>
      <c r="AK46" s="36"/>
      <c r="AL46" s="36"/>
      <c r="AM46" s="36">
        <f t="shared" ref="AM46:AM49" si="91">$F46-(AI46+AK46+AL46)</f>
        <v>0</v>
      </c>
      <c r="AN46" s="49" t="e">
        <f t="shared" ref="AN46:AN51" si="92">IF($F46="","",((AI46+AJ46+AK46+AL46)/$F46))</f>
        <v>#DIV/0!</v>
      </c>
      <c r="AO46" s="51" t="e">
        <f t="shared" ref="AO46:AO51" si="93">IF($F46="","",(AL46/$F46))</f>
        <v>#DIV/0!</v>
      </c>
      <c r="AP46" s="45"/>
      <c r="AQ46" s="36"/>
      <c r="AR46" s="36"/>
      <c r="AS46" s="36"/>
      <c r="AT46" s="36">
        <f t="shared" ref="AT46:AT49" si="94">$F46-(AP46+AR46+AS46)</f>
        <v>0</v>
      </c>
      <c r="AU46" s="37" t="e">
        <f t="shared" ref="AU46:AU51" si="95">IF($F46="","",((AP46+AQ46+AR46+AS46)/$F46))</f>
        <v>#DIV/0!</v>
      </c>
      <c r="AV46" s="44" t="e">
        <f t="shared" ref="AV46:AV51" si="96">IF($F46="","",(AS46/$F46))</f>
        <v>#DIV/0!</v>
      </c>
      <c r="AW46" s="45"/>
      <c r="AX46" s="36"/>
      <c r="AY46" s="36"/>
      <c r="AZ46" s="36"/>
      <c r="BA46" s="36">
        <f t="shared" ref="BA46:BA49" si="97">$F46-(AW46+AY46+AZ46)</f>
        <v>0</v>
      </c>
      <c r="BB46" s="49" t="e">
        <f t="shared" ref="BB46:BB51" si="98">IF($F46="","",((AW46+AX46+AY46+AZ46)/$F46))</f>
        <v>#DIV/0!</v>
      </c>
      <c r="BC46" s="51" t="e">
        <f t="shared" ref="BC46:BC51" si="99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78"/>
        <v>0</v>
      </c>
      <c r="G47" s="45"/>
      <c r="H47" s="36"/>
      <c r="I47" s="36"/>
      <c r="J47" s="36"/>
      <c r="K47" s="36">
        <f t="shared" si="79"/>
        <v>0</v>
      </c>
      <c r="L47" s="49" t="e">
        <f t="shared" si="80"/>
        <v>#DIV/0!</v>
      </c>
      <c r="M47" s="50" t="e">
        <f t="shared" si="81"/>
        <v>#DIV/0!</v>
      </c>
      <c r="N47" s="45"/>
      <c r="O47" s="36"/>
      <c r="P47" s="36"/>
      <c r="Q47" s="36"/>
      <c r="R47" s="36">
        <f t="shared" si="82"/>
        <v>0</v>
      </c>
      <c r="S47" s="37" t="e">
        <f t="shared" si="83"/>
        <v>#DIV/0!</v>
      </c>
      <c r="T47" s="44" t="e">
        <f t="shared" si="84"/>
        <v>#DIV/0!</v>
      </c>
      <c r="U47" s="45"/>
      <c r="V47" s="36"/>
      <c r="W47" s="36"/>
      <c r="X47" s="36"/>
      <c r="Y47" s="36">
        <f t="shared" si="85"/>
        <v>0</v>
      </c>
      <c r="Z47" s="49" t="e">
        <f t="shared" si="86"/>
        <v>#DIV/0!</v>
      </c>
      <c r="AA47" s="51" t="e">
        <f t="shared" si="87"/>
        <v>#DIV/0!</v>
      </c>
      <c r="AB47" s="45"/>
      <c r="AC47" s="36"/>
      <c r="AD47" s="36"/>
      <c r="AE47" s="36"/>
      <c r="AF47" s="36">
        <f t="shared" si="88"/>
        <v>0</v>
      </c>
      <c r="AG47" s="37" t="e">
        <f t="shared" si="89"/>
        <v>#DIV/0!</v>
      </c>
      <c r="AH47" s="44" t="e">
        <f t="shared" si="90"/>
        <v>#DIV/0!</v>
      </c>
      <c r="AI47" s="45"/>
      <c r="AJ47" s="36"/>
      <c r="AK47" s="36"/>
      <c r="AL47" s="36"/>
      <c r="AM47" s="36">
        <f t="shared" si="91"/>
        <v>0</v>
      </c>
      <c r="AN47" s="49" t="e">
        <f t="shared" si="92"/>
        <v>#DIV/0!</v>
      </c>
      <c r="AO47" s="51" t="e">
        <f t="shared" si="93"/>
        <v>#DIV/0!</v>
      </c>
      <c r="AP47" s="45"/>
      <c r="AQ47" s="36"/>
      <c r="AR47" s="36"/>
      <c r="AS47" s="36"/>
      <c r="AT47" s="36">
        <f t="shared" si="94"/>
        <v>0</v>
      </c>
      <c r="AU47" s="37" t="e">
        <f t="shared" si="95"/>
        <v>#DIV/0!</v>
      </c>
      <c r="AV47" s="44" t="e">
        <f t="shared" si="96"/>
        <v>#DIV/0!</v>
      </c>
      <c r="AW47" s="45"/>
      <c r="AX47" s="36"/>
      <c r="AY47" s="36"/>
      <c r="AZ47" s="36"/>
      <c r="BA47" s="36">
        <f t="shared" si="97"/>
        <v>0</v>
      </c>
      <c r="BB47" s="49" t="e">
        <f t="shared" si="98"/>
        <v>#DIV/0!</v>
      </c>
      <c r="BC47" s="51" t="e">
        <f t="shared" si="99"/>
        <v>#DIV/0!</v>
      </c>
    </row>
    <row r="48" spans="2:55">
      <c r="B48" s="41" t="s">
        <v>21</v>
      </c>
      <c r="C48" s="35"/>
      <c r="D48" s="35"/>
      <c r="E48" s="35"/>
      <c r="F48" s="42">
        <f t="shared" si="78"/>
        <v>0</v>
      </c>
      <c r="G48" s="45"/>
      <c r="H48" s="36"/>
      <c r="I48" s="36"/>
      <c r="J48" s="36"/>
      <c r="K48" s="36">
        <f t="shared" si="79"/>
        <v>0</v>
      </c>
      <c r="L48" s="47" t="e">
        <f t="shared" si="80"/>
        <v>#DIV/0!</v>
      </c>
      <c r="M48" s="48" t="e">
        <f t="shared" si="81"/>
        <v>#DIV/0!</v>
      </c>
      <c r="N48" s="45"/>
      <c r="O48" s="36"/>
      <c r="P48" s="36"/>
      <c r="Q48" s="36"/>
      <c r="R48" s="36">
        <f t="shared" si="82"/>
        <v>0</v>
      </c>
      <c r="S48" s="37" t="e">
        <f t="shared" si="83"/>
        <v>#DIV/0!</v>
      </c>
      <c r="T48" s="44" t="e">
        <f t="shared" si="84"/>
        <v>#DIV/0!</v>
      </c>
      <c r="U48" s="45"/>
      <c r="V48" s="36"/>
      <c r="W48" s="36"/>
      <c r="X48" s="36"/>
      <c r="Y48" s="36">
        <f t="shared" si="85"/>
        <v>0</v>
      </c>
      <c r="Z48" s="47" t="e">
        <f t="shared" si="86"/>
        <v>#DIV/0!</v>
      </c>
      <c r="AA48" s="48" t="e">
        <f t="shared" si="87"/>
        <v>#DIV/0!</v>
      </c>
      <c r="AB48" s="45"/>
      <c r="AC48" s="36"/>
      <c r="AD48" s="36"/>
      <c r="AE48" s="36"/>
      <c r="AF48" s="36">
        <f t="shared" si="88"/>
        <v>0</v>
      </c>
      <c r="AG48" s="37" t="e">
        <f t="shared" si="89"/>
        <v>#DIV/0!</v>
      </c>
      <c r="AH48" s="44" t="e">
        <f t="shared" si="90"/>
        <v>#DIV/0!</v>
      </c>
      <c r="AI48" s="45"/>
      <c r="AJ48" s="36"/>
      <c r="AK48" s="36"/>
      <c r="AL48" s="36"/>
      <c r="AM48" s="36">
        <f t="shared" si="91"/>
        <v>0</v>
      </c>
      <c r="AN48" s="47" t="e">
        <f t="shared" si="92"/>
        <v>#DIV/0!</v>
      </c>
      <c r="AO48" s="48" t="e">
        <f t="shared" si="93"/>
        <v>#DIV/0!</v>
      </c>
      <c r="AP48" s="45"/>
      <c r="AQ48" s="36"/>
      <c r="AR48" s="36"/>
      <c r="AS48" s="36"/>
      <c r="AT48" s="36">
        <f t="shared" si="94"/>
        <v>0</v>
      </c>
      <c r="AU48" s="37" t="e">
        <f t="shared" si="95"/>
        <v>#DIV/0!</v>
      </c>
      <c r="AV48" s="46" t="e">
        <f t="shared" si="96"/>
        <v>#DIV/0!</v>
      </c>
      <c r="AW48" s="45"/>
      <c r="AX48" s="36"/>
      <c r="AY48" s="36"/>
      <c r="AZ48" s="36"/>
      <c r="BA48" s="36">
        <f t="shared" si="97"/>
        <v>0</v>
      </c>
      <c r="BB48" s="47" t="e">
        <f t="shared" si="98"/>
        <v>#DIV/0!</v>
      </c>
      <c r="BC48" s="48" t="e">
        <f t="shared" si="99"/>
        <v>#DIV/0!</v>
      </c>
    </row>
    <row r="49" spans="2:55">
      <c r="B49" s="41" t="s">
        <v>22</v>
      </c>
      <c r="C49" s="35"/>
      <c r="D49" s="35"/>
      <c r="E49" s="35"/>
      <c r="F49" s="42">
        <f t="shared" si="78"/>
        <v>0</v>
      </c>
      <c r="G49" s="45"/>
      <c r="H49" s="36"/>
      <c r="I49" s="36"/>
      <c r="J49" s="36"/>
      <c r="K49" s="36">
        <f t="shared" si="79"/>
        <v>0</v>
      </c>
      <c r="L49" s="47" t="e">
        <f t="shared" si="80"/>
        <v>#DIV/0!</v>
      </c>
      <c r="M49" s="48" t="e">
        <f t="shared" si="81"/>
        <v>#DIV/0!</v>
      </c>
      <c r="N49" s="45"/>
      <c r="O49" s="36"/>
      <c r="P49" s="36"/>
      <c r="Q49" s="36"/>
      <c r="R49" s="36">
        <f t="shared" si="82"/>
        <v>0</v>
      </c>
      <c r="S49" s="37" t="e">
        <f t="shared" si="83"/>
        <v>#DIV/0!</v>
      </c>
      <c r="T49" s="44" t="e">
        <f t="shared" si="84"/>
        <v>#DIV/0!</v>
      </c>
      <c r="U49" s="45"/>
      <c r="V49" s="36"/>
      <c r="W49" s="36"/>
      <c r="X49" s="36"/>
      <c r="Y49" s="36">
        <f t="shared" si="85"/>
        <v>0</v>
      </c>
      <c r="Z49" s="47" t="e">
        <f t="shared" si="86"/>
        <v>#DIV/0!</v>
      </c>
      <c r="AA49" s="48" t="e">
        <f t="shared" si="87"/>
        <v>#DIV/0!</v>
      </c>
      <c r="AB49" s="45"/>
      <c r="AC49" s="36"/>
      <c r="AD49" s="36"/>
      <c r="AE49" s="36"/>
      <c r="AF49" s="36">
        <f t="shared" si="88"/>
        <v>0</v>
      </c>
      <c r="AG49" s="37" t="e">
        <f t="shared" si="89"/>
        <v>#DIV/0!</v>
      </c>
      <c r="AH49" s="44" t="e">
        <f t="shared" si="90"/>
        <v>#DIV/0!</v>
      </c>
      <c r="AI49" s="45"/>
      <c r="AJ49" s="36"/>
      <c r="AK49" s="36"/>
      <c r="AL49" s="36"/>
      <c r="AM49" s="36">
        <f t="shared" si="91"/>
        <v>0</v>
      </c>
      <c r="AN49" s="47" t="e">
        <f t="shared" si="92"/>
        <v>#DIV/0!</v>
      </c>
      <c r="AO49" s="48" t="e">
        <f t="shared" si="93"/>
        <v>#DIV/0!</v>
      </c>
      <c r="AP49" s="45"/>
      <c r="AQ49" s="36"/>
      <c r="AR49" s="36"/>
      <c r="AS49" s="36"/>
      <c r="AT49" s="36">
        <f t="shared" si="94"/>
        <v>0</v>
      </c>
      <c r="AU49" s="37" t="e">
        <f t="shared" si="95"/>
        <v>#DIV/0!</v>
      </c>
      <c r="AV49" s="46" t="e">
        <f t="shared" si="96"/>
        <v>#DIV/0!</v>
      </c>
      <c r="AW49" s="45"/>
      <c r="AX49" s="36"/>
      <c r="AY49" s="36"/>
      <c r="AZ49" s="36"/>
      <c r="BA49" s="36">
        <f t="shared" si="97"/>
        <v>0</v>
      </c>
      <c r="BB49" s="47" t="e">
        <f t="shared" si="98"/>
        <v>#DIV/0!</v>
      </c>
      <c r="BC49" s="48" t="e">
        <f t="shared" si="99"/>
        <v>#DIV/0!</v>
      </c>
    </row>
    <row r="50" spans="2:55">
      <c r="B50" s="41" t="s">
        <v>23</v>
      </c>
      <c r="C50" s="35"/>
      <c r="D50" s="35"/>
      <c r="E50" s="35"/>
      <c r="F50" s="42">
        <f t="shared" si="78"/>
        <v>0</v>
      </c>
      <c r="G50" s="45"/>
      <c r="H50" s="36"/>
      <c r="I50" s="36"/>
      <c r="J50" s="36"/>
      <c r="K50" s="36">
        <f t="shared" si="79"/>
        <v>0</v>
      </c>
      <c r="L50" s="53" t="e">
        <f t="shared" si="80"/>
        <v>#DIV/0!</v>
      </c>
      <c r="M50" s="54" t="e">
        <f t="shared" si="81"/>
        <v>#DIV/0!</v>
      </c>
      <c r="N50" s="45"/>
      <c r="O50" s="36"/>
      <c r="P50" s="36"/>
      <c r="Q50" s="36"/>
      <c r="R50" s="36">
        <f t="shared" si="82"/>
        <v>0</v>
      </c>
      <c r="S50" s="37" t="e">
        <f t="shared" si="83"/>
        <v>#DIV/0!</v>
      </c>
      <c r="T50" s="44" t="e">
        <f t="shared" si="84"/>
        <v>#DIV/0!</v>
      </c>
      <c r="U50" s="45"/>
      <c r="V50" s="36"/>
      <c r="W50" s="36"/>
      <c r="X50" s="36"/>
      <c r="Y50" s="36">
        <f t="shared" si="85"/>
        <v>0</v>
      </c>
      <c r="Z50" s="53" t="e">
        <f t="shared" si="86"/>
        <v>#DIV/0!</v>
      </c>
      <c r="AA50" s="54" t="e">
        <f t="shared" si="87"/>
        <v>#DIV/0!</v>
      </c>
      <c r="AB50" s="45"/>
      <c r="AC50" s="36"/>
      <c r="AD50" s="36"/>
      <c r="AE50" s="36"/>
      <c r="AF50" s="36"/>
      <c r="AG50" s="37" t="e">
        <f t="shared" si="89"/>
        <v>#DIV/0!</v>
      </c>
      <c r="AH50" s="44" t="e">
        <f t="shared" si="90"/>
        <v>#DIV/0!</v>
      </c>
      <c r="AI50" s="45"/>
      <c r="AJ50" s="36"/>
      <c r="AK50" s="36"/>
      <c r="AL50" s="36"/>
      <c r="AM50" s="40"/>
      <c r="AN50" s="53" t="e">
        <f t="shared" si="92"/>
        <v>#DIV/0!</v>
      </c>
      <c r="AO50" s="54" t="e">
        <f t="shared" si="93"/>
        <v>#DIV/0!</v>
      </c>
      <c r="AP50" s="45"/>
      <c r="AQ50" s="36"/>
      <c r="AR50" s="36"/>
      <c r="AS50" s="36"/>
      <c r="AT50" s="36"/>
      <c r="AU50" s="37" t="e">
        <f t="shared" si="95"/>
        <v>#DIV/0!</v>
      </c>
      <c r="AV50" s="46" t="e">
        <f t="shared" si="96"/>
        <v>#DIV/0!</v>
      </c>
      <c r="AW50" s="45"/>
      <c r="AX50" s="36"/>
      <c r="AY50" s="36"/>
      <c r="AZ50" s="36"/>
      <c r="BA50" s="40"/>
      <c r="BB50" s="53" t="e">
        <f t="shared" si="98"/>
        <v>#DIV/0!</v>
      </c>
      <c r="BC50" s="54" t="e">
        <f t="shared" si="99"/>
        <v>#DIV/0!</v>
      </c>
    </row>
    <row r="51" spans="2:55">
      <c r="B51" s="55" t="s">
        <v>24</v>
      </c>
      <c r="C51" s="59"/>
      <c r="F51" s="60">
        <f t="shared" si="78"/>
        <v>0</v>
      </c>
      <c r="G51" s="55"/>
      <c r="I51" s="55"/>
      <c r="J51" s="55"/>
      <c r="K51" s="39">
        <f t="shared" si="79"/>
        <v>0</v>
      </c>
      <c r="L51" s="49" t="e">
        <f t="shared" si="80"/>
        <v>#DIV/0!</v>
      </c>
      <c r="M51" s="50" t="e">
        <f t="shared" si="81"/>
        <v>#DIV/0!</v>
      </c>
      <c r="N51" s="55"/>
      <c r="P51" s="55"/>
      <c r="Q51" s="55"/>
      <c r="R51" s="36">
        <f t="shared" si="82"/>
        <v>0</v>
      </c>
      <c r="S51" s="61" t="e">
        <f t="shared" si="83"/>
        <v>#DIV/0!</v>
      </c>
      <c r="T51" s="50" t="e">
        <f t="shared" si="84"/>
        <v>#DIV/0!</v>
      </c>
      <c r="U51" s="55"/>
      <c r="W51" s="55"/>
      <c r="X51" s="55"/>
      <c r="Z51" s="49" t="e">
        <f t="shared" si="86"/>
        <v>#DIV/0!</v>
      </c>
      <c r="AA51" s="62" t="e">
        <f t="shared" si="87"/>
        <v>#DIV/0!</v>
      </c>
      <c r="AB51" s="55"/>
      <c r="AD51" s="55"/>
      <c r="AE51" s="55"/>
      <c r="AG51" s="61" t="e">
        <f t="shared" si="89"/>
        <v>#DIV/0!</v>
      </c>
      <c r="AH51" s="50" t="e">
        <f t="shared" si="90"/>
        <v>#DIV/0!</v>
      </c>
      <c r="AI51" s="55"/>
      <c r="AK51" s="55"/>
      <c r="AL51" s="55"/>
      <c r="AN51" s="49" t="e">
        <f t="shared" si="92"/>
        <v>#DIV/0!</v>
      </c>
      <c r="AO51" s="62" t="e">
        <f t="shared" si="93"/>
        <v>#DIV/0!</v>
      </c>
      <c r="AP51" s="55"/>
      <c r="AR51" s="55"/>
      <c r="AS51" s="55"/>
      <c r="AU51" s="61" t="e">
        <f t="shared" si="95"/>
        <v>#DIV/0!</v>
      </c>
      <c r="AV51" s="62" t="e">
        <f t="shared" si="96"/>
        <v>#DIV/0!</v>
      </c>
      <c r="AW51" s="55"/>
      <c r="AY51" s="55"/>
      <c r="AZ51" s="55"/>
      <c r="BB51" s="49" t="e">
        <f t="shared" si="98"/>
        <v>#DIV/0!</v>
      </c>
      <c r="BC51" s="62" t="e">
        <f t="shared" si="99"/>
        <v>#DIV/0!</v>
      </c>
    </row>
    <row r="52" spans="2:55">
      <c r="B52" s="55" t="s">
        <v>25</v>
      </c>
      <c r="C52" s="56"/>
      <c r="F52" s="60">
        <f t="shared" si="78"/>
        <v>0</v>
      </c>
      <c r="K52" s="39">
        <f t="shared" si="79"/>
        <v>0</v>
      </c>
      <c r="L52" s="49" t="e">
        <f t="shared" si="80"/>
        <v>#DIV/0!</v>
      </c>
      <c r="M52" s="50" t="e">
        <f t="shared" si="81"/>
        <v>#DIV/0!</v>
      </c>
    </row>
    <row r="53" spans="2:55">
      <c r="B53" s="55" t="s">
        <v>26</v>
      </c>
      <c r="C53" s="56"/>
      <c r="F53" s="60">
        <f t="shared" si="78"/>
        <v>0</v>
      </c>
    </row>
    <row r="54" spans="2:55">
      <c r="B54" s="55"/>
    </row>
    <row r="56" spans="2:55">
      <c r="B56" s="25" t="str">
        <f>"Graduate MASTER Retention - "&amp;$A$1</f>
        <v>Graduate MASTER Retention - Armour College of Engineering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0">C59-D59-E59</f>
        <v>0</v>
      </c>
      <c r="G59" s="45"/>
      <c r="H59" s="36"/>
      <c r="I59" s="36"/>
      <c r="J59" s="36"/>
      <c r="K59" s="36">
        <f t="shared" ref="K59:K64" si="101">$F59-(G59+I59+J59)</f>
        <v>0</v>
      </c>
      <c r="L59" s="49" t="e">
        <f t="shared" ref="L59:L65" si="102">IF($F59="","",((G59+H59+I59+J59)/$F59))</f>
        <v>#DIV/0!</v>
      </c>
      <c r="M59" s="50" t="e">
        <f t="shared" ref="M59:M65" si="103">IF($F59="","",(J59/$F59))</f>
        <v>#DIV/0!</v>
      </c>
      <c r="N59" s="45"/>
      <c r="O59" s="36"/>
      <c r="P59" s="36"/>
      <c r="Q59" s="36"/>
      <c r="R59" s="36">
        <f t="shared" ref="R59:R64" si="104">$F59-(N59+P59+Q59)</f>
        <v>0</v>
      </c>
      <c r="S59" s="37" t="e">
        <f t="shared" ref="S59:S64" si="105">IF($F59="","",((N59+O59+P59+Q59)/$F59))</f>
        <v>#DIV/0!</v>
      </c>
      <c r="T59" s="44" t="e">
        <f t="shared" ref="T59:T64" si="106">IF($F59="","",(Q59/$F59))</f>
        <v>#DIV/0!</v>
      </c>
      <c r="U59" s="45"/>
      <c r="V59" s="36"/>
      <c r="W59" s="36"/>
      <c r="X59" s="36"/>
      <c r="Y59" s="36">
        <f t="shared" ref="Y59:Y63" si="107">$F59-(U59+W59+X59)</f>
        <v>0</v>
      </c>
      <c r="Z59" s="49" t="e">
        <f t="shared" ref="Z59:Z64" si="108">IF($F59="","",((U59+V59+W59+X59)/$F59))</f>
        <v>#DIV/0!</v>
      </c>
      <c r="AA59" s="51" t="e">
        <f t="shared" ref="AA59:AA64" si="109">IF($F59="","",(X59/$F59))</f>
        <v>#DIV/0!</v>
      </c>
      <c r="AB59" s="45"/>
      <c r="AC59" s="36"/>
      <c r="AD59" s="36"/>
      <c r="AE59" s="36"/>
      <c r="AF59" s="36">
        <f t="shared" ref="AF59:AF62" si="110">$F59-(AB59+AD59+AE59)</f>
        <v>0</v>
      </c>
      <c r="AG59" s="37" t="e">
        <f t="shared" ref="AG59:AG64" si="111">IF($F59="","",((AB59+AC59+AD59+AE59)/$F59))</f>
        <v>#DIV/0!</v>
      </c>
      <c r="AH59" s="44" t="e">
        <f t="shared" ref="AH59:AH64" si="112">IF($F59="","",(AE59/$F59))</f>
        <v>#DIV/0!</v>
      </c>
      <c r="AI59" s="45"/>
      <c r="AJ59" s="36"/>
      <c r="AK59" s="36"/>
      <c r="AL59" s="36"/>
      <c r="AM59" s="36">
        <f t="shared" ref="AM59:AM62" si="113">$F59-(AI59+AK59+AL59)</f>
        <v>0</v>
      </c>
      <c r="AN59" s="49" t="e">
        <f t="shared" ref="AN59:AN64" si="114">IF($F59="","",((AI59+AJ59+AK59+AL59)/$F59))</f>
        <v>#DIV/0!</v>
      </c>
      <c r="AO59" s="51" t="e">
        <f t="shared" ref="AO59:AO64" si="115">IF($F59="","",(AL59/$F59))</f>
        <v>#DIV/0!</v>
      </c>
      <c r="AP59" s="45"/>
      <c r="AQ59" s="36"/>
      <c r="AR59" s="36"/>
      <c r="AS59" s="36"/>
      <c r="AT59" s="36">
        <f>$F59-(AP59+AR59+AS59)</f>
        <v>0</v>
      </c>
      <c r="AU59" s="37" t="e">
        <f t="shared" ref="AU59:AU64" si="116">IF($F59="","",((AP59+AQ59+AR59+AS59)/$F59))</f>
        <v>#DIV/0!</v>
      </c>
      <c r="AV59" s="44" t="e">
        <f t="shared" ref="AV59:AV64" si="117">IF($F59="","",(AS59/$F59))</f>
        <v>#DIV/0!</v>
      </c>
      <c r="AW59" s="45"/>
      <c r="AX59" s="36"/>
      <c r="AY59" s="36"/>
      <c r="AZ59" s="36"/>
      <c r="BA59" s="36">
        <f t="shared" ref="BA59:BA62" si="118">$F59-(AW59+AY59+AZ59)</f>
        <v>0</v>
      </c>
      <c r="BB59" s="49" t="e">
        <f t="shared" ref="BB59:BB64" si="119">IF($F59="","",((AW59+AX59+AY59+AZ59)/$F59))</f>
        <v>#DIV/0!</v>
      </c>
      <c r="BC59" s="51" t="e">
        <f t="shared" ref="BC59:BC64" si="120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0"/>
        <v>0</v>
      </c>
      <c r="G60" s="45"/>
      <c r="H60" s="36"/>
      <c r="I60" s="36"/>
      <c r="J60" s="36"/>
      <c r="K60" s="36">
        <f t="shared" si="101"/>
        <v>0</v>
      </c>
      <c r="L60" s="49" t="e">
        <f t="shared" si="102"/>
        <v>#DIV/0!</v>
      </c>
      <c r="M60" s="50" t="e">
        <f t="shared" si="103"/>
        <v>#DIV/0!</v>
      </c>
      <c r="N60" s="45"/>
      <c r="O60" s="36"/>
      <c r="P60" s="36"/>
      <c r="Q60" s="36"/>
      <c r="R60" s="36">
        <f t="shared" si="104"/>
        <v>0</v>
      </c>
      <c r="S60" s="37" t="e">
        <f t="shared" si="105"/>
        <v>#DIV/0!</v>
      </c>
      <c r="T60" s="44" t="e">
        <f t="shared" si="106"/>
        <v>#DIV/0!</v>
      </c>
      <c r="U60" s="45"/>
      <c r="V60" s="36"/>
      <c r="W60" s="36"/>
      <c r="X60" s="36"/>
      <c r="Y60" s="36">
        <f t="shared" si="107"/>
        <v>0</v>
      </c>
      <c r="Z60" s="49" t="e">
        <f t="shared" si="108"/>
        <v>#DIV/0!</v>
      </c>
      <c r="AA60" s="51" t="e">
        <f t="shared" si="109"/>
        <v>#DIV/0!</v>
      </c>
      <c r="AB60" s="45"/>
      <c r="AC60" s="36"/>
      <c r="AD60" s="36"/>
      <c r="AE60" s="36"/>
      <c r="AF60" s="36">
        <f t="shared" si="110"/>
        <v>0</v>
      </c>
      <c r="AG60" s="37" t="e">
        <f t="shared" si="111"/>
        <v>#DIV/0!</v>
      </c>
      <c r="AH60" s="44" t="e">
        <f t="shared" si="112"/>
        <v>#DIV/0!</v>
      </c>
      <c r="AI60" s="45"/>
      <c r="AJ60" s="36"/>
      <c r="AK60" s="36"/>
      <c r="AL60" s="36"/>
      <c r="AM60" s="36">
        <f t="shared" si="113"/>
        <v>0</v>
      </c>
      <c r="AN60" s="49" t="e">
        <f t="shared" si="114"/>
        <v>#DIV/0!</v>
      </c>
      <c r="AO60" s="51" t="e">
        <f t="shared" si="115"/>
        <v>#DIV/0!</v>
      </c>
      <c r="AP60" s="45"/>
      <c r="AQ60" s="36"/>
      <c r="AR60" s="36"/>
      <c r="AS60" s="36"/>
      <c r="AT60" s="36">
        <f>$F60-(AP60+AR60+AS60)</f>
        <v>0</v>
      </c>
      <c r="AU60" s="37" t="e">
        <f t="shared" si="116"/>
        <v>#DIV/0!</v>
      </c>
      <c r="AV60" s="44" t="e">
        <f t="shared" si="117"/>
        <v>#DIV/0!</v>
      </c>
      <c r="AW60" s="45"/>
      <c r="AX60" s="36"/>
      <c r="AY60" s="36"/>
      <c r="AZ60" s="36"/>
      <c r="BA60" s="36">
        <f t="shared" si="118"/>
        <v>0</v>
      </c>
      <c r="BB60" s="49" t="e">
        <f t="shared" si="119"/>
        <v>#DIV/0!</v>
      </c>
      <c r="BC60" s="51" t="e">
        <f t="shared" si="120"/>
        <v>#DIV/0!</v>
      </c>
    </row>
    <row r="61" spans="2:55">
      <c r="B61" s="41" t="s">
        <v>21</v>
      </c>
      <c r="C61" s="35"/>
      <c r="D61" s="35"/>
      <c r="E61" s="35"/>
      <c r="F61" s="42">
        <f t="shared" si="100"/>
        <v>0</v>
      </c>
      <c r="G61" s="45"/>
      <c r="H61" s="36"/>
      <c r="I61" s="36"/>
      <c r="J61" s="36"/>
      <c r="K61" s="36">
        <f t="shared" si="101"/>
        <v>0</v>
      </c>
      <c r="L61" s="47" t="e">
        <f t="shared" si="102"/>
        <v>#DIV/0!</v>
      </c>
      <c r="M61" s="48" t="e">
        <f t="shared" si="103"/>
        <v>#DIV/0!</v>
      </c>
      <c r="N61" s="45"/>
      <c r="O61" s="36"/>
      <c r="P61" s="36"/>
      <c r="Q61" s="36"/>
      <c r="R61" s="36">
        <f t="shared" si="104"/>
        <v>0</v>
      </c>
      <c r="S61" s="37" t="e">
        <f t="shared" si="105"/>
        <v>#DIV/0!</v>
      </c>
      <c r="T61" s="44" t="e">
        <f t="shared" si="106"/>
        <v>#DIV/0!</v>
      </c>
      <c r="U61" s="45"/>
      <c r="V61" s="36"/>
      <c r="W61" s="36"/>
      <c r="X61" s="36"/>
      <c r="Y61" s="36">
        <f t="shared" si="107"/>
        <v>0</v>
      </c>
      <c r="Z61" s="47" t="e">
        <f t="shared" si="108"/>
        <v>#DIV/0!</v>
      </c>
      <c r="AA61" s="48" t="e">
        <f t="shared" si="109"/>
        <v>#DIV/0!</v>
      </c>
      <c r="AB61" s="45"/>
      <c r="AC61" s="36"/>
      <c r="AD61" s="36"/>
      <c r="AE61" s="36"/>
      <c r="AF61" s="36">
        <f t="shared" si="110"/>
        <v>0</v>
      </c>
      <c r="AG61" s="37" t="e">
        <f t="shared" si="111"/>
        <v>#DIV/0!</v>
      </c>
      <c r="AH61" s="44" t="e">
        <f t="shared" si="112"/>
        <v>#DIV/0!</v>
      </c>
      <c r="AI61" s="45"/>
      <c r="AJ61" s="36"/>
      <c r="AK61" s="36"/>
      <c r="AL61" s="36"/>
      <c r="AM61" s="36">
        <f t="shared" si="113"/>
        <v>0</v>
      </c>
      <c r="AN61" s="47" t="e">
        <f t="shared" si="114"/>
        <v>#DIV/0!</v>
      </c>
      <c r="AO61" s="48" t="e">
        <f t="shared" si="115"/>
        <v>#DIV/0!</v>
      </c>
      <c r="AP61" s="45"/>
      <c r="AQ61" s="36"/>
      <c r="AR61" s="36"/>
      <c r="AS61" s="36"/>
      <c r="AT61" s="36">
        <f t="shared" ref="AT61:AT62" si="121">$F61-(AP61+AR61+AS61)</f>
        <v>0</v>
      </c>
      <c r="AU61" s="37" t="e">
        <f t="shared" si="116"/>
        <v>#DIV/0!</v>
      </c>
      <c r="AV61" s="46" t="e">
        <f t="shared" si="117"/>
        <v>#DIV/0!</v>
      </c>
      <c r="AW61" s="45"/>
      <c r="AX61" s="36"/>
      <c r="AY61" s="36"/>
      <c r="AZ61" s="36"/>
      <c r="BA61" s="36">
        <f t="shared" si="118"/>
        <v>0</v>
      </c>
      <c r="BB61" s="47" t="e">
        <f t="shared" si="119"/>
        <v>#DIV/0!</v>
      </c>
      <c r="BC61" s="48" t="e">
        <f t="shared" si="120"/>
        <v>#DIV/0!</v>
      </c>
    </row>
    <row r="62" spans="2:55">
      <c r="B62" s="41" t="s">
        <v>22</v>
      </c>
      <c r="C62" s="35"/>
      <c r="D62" s="35"/>
      <c r="E62" s="35"/>
      <c r="F62" s="42">
        <f t="shared" si="100"/>
        <v>0</v>
      </c>
      <c r="G62" s="45"/>
      <c r="H62" s="36"/>
      <c r="I62" s="36"/>
      <c r="J62" s="36"/>
      <c r="K62" s="36">
        <f t="shared" si="101"/>
        <v>0</v>
      </c>
      <c r="L62" s="47" t="e">
        <f t="shared" si="102"/>
        <v>#DIV/0!</v>
      </c>
      <c r="M62" s="48" t="e">
        <f t="shared" si="103"/>
        <v>#DIV/0!</v>
      </c>
      <c r="N62" s="45"/>
      <c r="O62" s="36"/>
      <c r="P62" s="36"/>
      <c r="Q62" s="36"/>
      <c r="R62" s="36">
        <f t="shared" si="104"/>
        <v>0</v>
      </c>
      <c r="S62" s="37" t="e">
        <f t="shared" si="105"/>
        <v>#DIV/0!</v>
      </c>
      <c r="T62" s="44" t="e">
        <f t="shared" si="106"/>
        <v>#DIV/0!</v>
      </c>
      <c r="U62" s="45"/>
      <c r="V62" s="36"/>
      <c r="W62" s="36"/>
      <c r="X62" s="36"/>
      <c r="Y62" s="36">
        <f t="shared" si="107"/>
        <v>0</v>
      </c>
      <c r="Z62" s="47" t="e">
        <f t="shared" si="108"/>
        <v>#DIV/0!</v>
      </c>
      <c r="AA62" s="48" t="e">
        <f t="shared" si="109"/>
        <v>#DIV/0!</v>
      </c>
      <c r="AB62" s="45"/>
      <c r="AC62" s="36"/>
      <c r="AD62" s="36"/>
      <c r="AE62" s="36"/>
      <c r="AF62" s="36">
        <f t="shared" si="110"/>
        <v>0</v>
      </c>
      <c r="AG62" s="37" t="e">
        <f t="shared" si="111"/>
        <v>#DIV/0!</v>
      </c>
      <c r="AH62" s="44" t="e">
        <f t="shared" si="112"/>
        <v>#DIV/0!</v>
      </c>
      <c r="AI62" s="45"/>
      <c r="AJ62" s="36"/>
      <c r="AK62" s="36"/>
      <c r="AL62" s="36"/>
      <c r="AM62" s="36">
        <f t="shared" si="113"/>
        <v>0</v>
      </c>
      <c r="AN62" s="47" t="e">
        <f t="shared" si="114"/>
        <v>#DIV/0!</v>
      </c>
      <c r="AO62" s="48" t="e">
        <f t="shared" si="115"/>
        <v>#DIV/0!</v>
      </c>
      <c r="AP62" s="45"/>
      <c r="AQ62" s="36"/>
      <c r="AR62" s="36"/>
      <c r="AS62" s="36"/>
      <c r="AT62" s="36">
        <f t="shared" si="121"/>
        <v>0</v>
      </c>
      <c r="AU62" s="37" t="e">
        <f t="shared" si="116"/>
        <v>#DIV/0!</v>
      </c>
      <c r="AV62" s="46" t="e">
        <f t="shared" si="117"/>
        <v>#DIV/0!</v>
      </c>
      <c r="AW62" s="45"/>
      <c r="AX62" s="36"/>
      <c r="AY62" s="36"/>
      <c r="AZ62" s="36"/>
      <c r="BA62" s="36">
        <f t="shared" si="118"/>
        <v>0</v>
      </c>
      <c r="BB62" s="47" t="e">
        <f t="shared" si="119"/>
        <v>#DIV/0!</v>
      </c>
      <c r="BC62" s="48" t="e">
        <f t="shared" si="120"/>
        <v>#DIV/0!</v>
      </c>
    </row>
    <row r="63" spans="2:55">
      <c r="B63" s="41" t="s">
        <v>23</v>
      </c>
      <c r="C63" s="35"/>
      <c r="D63" s="35"/>
      <c r="E63" s="35"/>
      <c r="F63" s="42">
        <f t="shared" si="100"/>
        <v>0</v>
      </c>
      <c r="G63" s="45"/>
      <c r="H63" s="36"/>
      <c r="I63" s="36"/>
      <c r="J63" s="36"/>
      <c r="K63" s="36">
        <f t="shared" si="101"/>
        <v>0</v>
      </c>
      <c r="L63" s="53" t="e">
        <f t="shared" si="102"/>
        <v>#DIV/0!</v>
      </c>
      <c r="M63" s="54" t="e">
        <f t="shared" si="103"/>
        <v>#DIV/0!</v>
      </c>
      <c r="N63" s="45"/>
      <c r="O63" s="36"/>
      <c r="P63" s="36"/>
      <c r="Q63" s="36"/>
      <c r="R63" s="36">
        <f t="shared" si="104"/>
        <v>0</v>
      </c>
      <c r="S63" s="37" t="e">
        <f t="shared" si="105"/>
        <v>#DIV/0!</v>
      </c>
      <c r="T63" s="44" t="e">
        <f t="shared" si="106"/>
        <v>#DIV/0!</v>
      </c>
      <c r="U63" s="45"/>
      <c r="V63" s="36"/>
      <c r="W63" s="36"/>
      <c r="X63" s="36"/>
      <c r="Y63" s="36">
        <f t="shared" si="107"/>
        <v>0</v>
      </c>
      <c r="Z63" s="53" t="e">
        <f t="shared" si="108"/>
        <v>#DIV/0!</v>
      </c>
      <c r="AA63" s="54" t="e">
        <f t="shared" si="109"/>
        <v>#DIV/0!</v>
      </c>
      <c r="AB63" s="45"/>
      <c r="AC63" s="36"/>
      <c r="AD63" s="36"/>
      <c r="AE63" s="36"/>
      <c r="AF63" s="36"/>
      <c r="AG63" s="37" t="e">
        <f t="shared" si="111"/>
        <v>#DIV/0!</v>
      </c>
      <c r="AH63" s="44" t="e">
        <f t="shared" si="112"/>
        <v>#DIV/0!</v>
      </c>
      <c r="AI63" s="45"/>
      <c r="AJ63" s="36"/>
      <c r="AK63" s="36"/>
      <c r="AL63" s="36"/>
      <c r="AM63" s="40"/>
      <c r="AN63" s="53" t="e">
        <f t="shared" si="114"/>
        <v>#DIV/0!</v>
      </c>
      <c r="AO63" s="54" t="e">
        <f t="shared" si="115"/>
        <v>#DIV/0!</v>
      </c>
      <c r="AP63" s="45"/>
      <c r="AQ63" s="36"/>
      <c r="AR63" s="36"/>
      <c r="AS63" s="36"/>
      <c r="AT63" s="36"/>
      <c r="AU63" s="37" t="e">
        <f t="shared" si="116"/>
        <v>#DIV/0!</v>
      </c>
      <c r="AV63" s="46" t="e">
        <f t="shared" si="117"/>
        <v>#DIV/0!</v>
      </c>
      <c r="AW63" s="45"/>
      <c r="AX63" s="36"/>
      <c r="AY63" s="36"/>
      <c r="AZ63" s="36"/>
      <c r="BA63" s="40"/>
      <c r="BB63" s="53" t="e">
        <f t="shared" si="119"/>
        <v>#DIV/0!</v>
      </c>
      <c r="BC63" s="54" t="e">
        <f t="shared" si="120"/>
        <v>#DIV/0!</v>
      </c>
    </row>
    <row r="64" spans="2:55">
      <c r="B64" s="55" t="s">
        <v>24</v>
      </c>
      <c r="C64" s="59"/>
      <c r="F64" s="60">
        <f t="shared" si="100"/>
        <v>0</v>
      </c>
      <c r="G64" s="55"/>
      <c r="I64" s="55"/>
      <c r="J64" s="55"/>
      <c r="K64" s="39">
        <f t="shared" si="101"/>
        <v>0</v>
      </c>
      <c r="L64" s="49" t="e">
        <f t="shared" si="102"/>
        <v>#DIV/0!</v>
      </c>
      <c r="M64" s="50" t="e">
        <f t="shared" si="103"/>
        <v>#DIV/0!</v>
      </c>
      <c r="N64" s="55"/>
      <c r="P64" s="55"/>
      <c r="Q64" s="55"/>
      <c r="R64" s="36">
        <f t="shared" si="104"/>
        <v>0</v>
      </c>
      <c r="S64" s="61" t="e">
        <f t="shared" si="105"/>
        <v>#DIV/0!</v>
      </c>
      <c r="T64" s="50" t="e">
        <f t="shared" si="106"/>
        <v>#DIV/0!</v>
      </c>
      <c r="U64" s="55"/>
      <c r="W64" s="55"/>
      <c r="X64" s="55"/>
      <c r="Z64" s="49" t="e">
        <f t="shared" si="108"/>
        <v>#DIV/0!</v>
      </c>
      <c r="AA64" s="62" t="e">
        <f t="shared" si="109"/>
        <v>#DIV/0!</v>
      </c>
      <c r="AB64" s="55"/>
      <c r="AD64" s="55"/>
      <c r="AE64" s="55"/>
      <c r="AG64" s="61" t="e">
        <f t="shared" si="111"/>
        <v>#DIV/0!</v>
      </c>
      <c r="AH64" s="50" t="e">
        <f t="shared" si="112"/>
        <v>#DIV/0!</v>
      </c>
      <c r="AI64" s="55"/>
      <c r="AK64" s="55"/>
      <c r="AL64" s="55"/>
      <c r="AN64" s="49" t="e">
        <f t="shared" si="114"/>
        <v>#DIV/0!</v>
      </c>
      <c r="AO64" s="62" t="e">
        <f t="shared" si="115"/>
        <v>#DIV/0!</v>
      </c>
      <c r="AP64" s="55"/>
      <c r="AR64" s="55"/>
      <c r="AS64" s="55"/>
      <c r="AU64" s="61" t="e">
        <f t="shared" si="116"/>
        <v>#DIV/0!</v>
      </c>
      <c r="AV64" s="62" t="e">
        <f t="shared" si="117"/>
        <v>#DIV/0!</v>
      </c>
      <c r="AW64" s="55"/>
      <c r="AY64" s="55"/>
      <c r="AZ64" s="55"/>
      <c r="BB64" s="49" t="e">
        <f t="shared" si="119"/>
        <v>#DIV/0!</v>
      </c>
      <c r="BC64" s="62" t="e">
        <f t="shared" si="120"/>
        <v>#DIV/0!</v>
      </c>
    </row>
    <row r="65" spans="2:13">
      <c r="B65" s="55" t="s">
        <v>25</v>
      </c>
      <c r="C65" s="56"/>
      <c r="F65" s="60">
        <f t="shared" si="100"/>
        <v>0</v>
      </c>
      <c r="K65" s="39">
        <f>$F65-(G65+I65+J65)</f>
        <v>0</v>
      </c>
      <c r="L65" s="49" t="e">
        <f t="shared" si="102"/>
        <v>#DIV/0!</v>
      </c>
      <c r="M65" s="50" t="e">
        <f t="shared" si="103"/>
        <v>#DIV/0!</v>
      </c>
    </row>
    <row r="66" spans="2:13">
      <c r="B66" s="55" t="s">
        <v>26</v>
      </c>
      <c r="C66" s="56"/>
      <c r="F66" s="60">
        <f t="shared" si="100"/>
        <v>0</v>
      </c>
    </row>
  </sheetData>
  <mergeCells count="55">
    <mergeCell ref="AP3:AV3"/>
    <mergeCell ref="B3:B4"/>
    <mergeCell ref="C3:C4"/>
    <mergeCell ref="D3:D4"/>
    <mergeCell ref="E3:E4"/>
    <mergeCell ref="G3:M3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1:AV31"/>
    <mergeCell ref="B31:B32"/>
    <mergeCell ref="C31:C32"/>
    <mergeCell ref="D31:D32"/>
    <mergeCell ref="E31:E32"/>
    <mergeCell ref="G31:M31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B57:B58"/>
    <mergeCell ref="C57:C58"/>
    <mergeCell ref="D57:D58"/>
    <mergeCell ref="E57:E58"/>
    <mergeCell ref="G57:M57"/>
    <mergeCell ref="AW57:BC57"/>
    <mergeCell ref="N57:T57"/>
    <mergeCell ref="U57:AA57"/>
    <mergeCell ref="AB57:AH57"/>
    <mergeCell ref="AI57:AO57"/>
    <mergeCell ref="AP57:AV5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EB99C-FA87-4AF3-A28D-B1F2D05FBEF2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47</v>
      </c>
    </row>
    <row r="2" spans="1:55">
      <c r="B2" s="25" t="str">
        <f>"Freshmen Retention - "&amp;$A$1</f>
        <v>Freshmen Retention - College of Computing Admin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9">
        <v>0</v>
      </c>
      <c r="D5" s="55"/>
      <c r="E5" s="55"/>
      <c r="F5" s="55">
        <f t="shared" ref="F5:F13" si="0">C5-D5-E5</f>
        <v>0</v>
      </c>
      <c r="G5" s="79">
        <v>0</v>
      </c>
      <c r="H5" s="55"/>
      <c r="I5" s="79">
        <v>0</v>
      </c>
      <c r="J5" s="79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79">
        <v>0</v>
      </c>
      <c r="O5" s="55"/>
      <c r="P5" s="79">
        <v>0</v>
      </c>
      <c r="Q5" s="79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79">
        <v>0</v>
      </c>
      <c r="V5" s="55"/>
      <c r="W5" s="79">
        <v>0</v>
      </c>
      <c r="X5" s="79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79">
        <v>0</v>
      </c>
      <c r="AC5" s="55"/>
      <c r="AD5" s="79">
        <v>0</v>
      </c>
      <c r="AE5" s="79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79">
        <v>0</v>
      </c>
      <c r="AJ5" s="55"/>
      <c r="AK5" s="79">
        <v>0</v>
      </c>
      <c r="AL5" s="79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79">
        <v>0</v>
      </c>
      <c r="AQ5" s="55"/>
      <c r="AR5" s="79">
        <v>0</v>
      </c>
      <c r="AS5" s="79">
        <v>0</v>
      </c>
      <c r="AT5" s="55">
        <f t="shared" ref="AT5" si="16">F5-AP5-AR5-AS5</f>
        <v>0</v>
      </c>
      <c r="AU5" s="58" t="e">
        <f t="shared" ref="AU5" si="17">IF($F5="","",((AP5+AQ5+AR5+AS5)/$F5))</f>
        <v>#DIV/0!</v>
      </c>
      <c r="AV5" s="57" t="e">
        <f t="shared" ref="AV5" si="18">IF($F5="","",(AS5/$F5))</f>
        <v>#DIV/0!</v>
      </c>
      <c r="AW5" s="79">
        <v>0</v>
      </c>
      <c r="AX5" s="55"/>
      <c r="AY5" s="77">
        <v>0</v>
      </c>
      <c r="AZ5" s="77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71" t="s">
        <v>21</v>
      </c>
      <c r="C6" s="79">
        <v>0</v>
      </c>
      <c r="D6" s="55"/>
      <c r="E6" s="55"/>
      <c r="F6" s="55">
        <f t="shared" si="0"/>
        <v>0</v>
      </c>
      <c r="G6" s="79">
        <v>0</v>
      </c>
      <c r="H6" s="55"/>
      <c r="I6" s="79">
        <v>0</v>
      </c>
      <c r="J6" s="79">
        <v>0</v>
      </c>
      <c r="K6" s="55">
        <f t="shared" si="1"/>
        <v>0</v>
      </c>
      <c r="L6" s="57" t="e">
        <f t="shared" si="2"/>
        <v>#DIV/0!</v>
      </c>
      <c r="M6" s="57" t="e">
        <f t="shared" si="3"/>
        <v>#DIV/0!</v>
      </c>
      <c r="N6" s="79">
        <v>0</v>
      </c>
      <c r="O6" s="55"/>
      <c r="P6" s="79">
        <v>0</v>
      </c>
      <c r="Q6" s="79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79">
        <v>0</v>
      </c>
      <c r="V6" s="55"/>
      <c r="W6" s="79">
        <v>0</v>
      </c>
      <c r="X6" s="79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79">
        <v>0</v>
      </c>
      <c r="AC6" s="55"/>
      <c r="AD6" s="79">
        <v>0</v>
      </c>
      <c r="AE6" s="79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79">
        <v>0</v>
      </c>
      <c r="AJ6" s="55"/>
      <c r="AK6" s="79">
        <v>0</v>
      </c>
      <c r="AL6" s="79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79">
        <v>0</v>
      </c>
      <c r="AQ6" s="55"/>
      <c r="AR6" s="77">
        <v>0</v>
      </c>
      <c r="AS6" s="77">
        <v>0</v>
      </c>
      <c r="AT6" s="55">
        <f t="shared" ref="AT6" si="22">F6-AP6-AR6-AS6</f>
        <v>0</v>
      </c>
      <c r="AU6" s="58" t="e">
        <f t="shared" ref="AU6" si="23">IF($F6="","",((AP6+AQ6+AR6+AS6)/$F6))</f>
        <v>#DIV/0!</v>
      </c>
      <c r="AV6" s="57" t="e">
        <f t="shared" ref="AV6" si="24">IF($F6="","",(AS6/$F6))</f>
        <v>#DIV/0!</v>
      </c>
      <c r="AW6" s="79">
        <v>0</v>
      </c>
      <c r="AX6" s="55"/>
      <c r="AY6" s="77">
        <v>0</v>
      </c>
      <c r="AZ6" s="77">
        <v>0</v>
      </c>
      <c r="BA6" s="55">
        <f t="shared" ref="BA6" si="25">F6-AZ6-AW6</f>
        <v>0</v>
      </c>
      <c r="BB6" s="57" t="e">
        <f t="shared" ref="BB6" si="26">IF($F6="","",((AW6+AX6+AY6+AZ6)/$F6))</f>
        <v>#DIV/0!</v>
      </c>
      <c r="BC6" s="57" t="e">
        <f t="shared" ref="BC6" si="27">IF($F6="","",(AZ6/$F6))</f>
        <v>#DIV/0!</v>
      </c>
    </row>
    <row r="7" spans="1:55">
      <c r="B7" s="71" t="s">
        <v>22</v>
      </c>
      <c r="C7" s="79">
        <v>0</v>
      </c>
      <c r="D7" s="55"/>
      <c r="E7" s="55"/>
      <c r="F7" s="55">
        <f t="shared" si="0"/>
        <v>0</v>
      </c>
      <c r="G7" s="79">
        <v>0</v>
      </c>
      <c r="H7" s="55"/>
      <c r="I7" s="79">
        <v>0</v>
      </c>
      <c r="J7" s="79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79">
        <v>0</v>
      </c>
      <c r="O7" s="55"/>
      <c r="P7" s="79">
        <v>0</v>
      </c>
      <c r="Q7" s="79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79">
        <v>0</v>
      </c>
      <c r="V7" s="55"/>
      <c r="W7" s="79">
        <v>0</v>
      </c>
      <c r="X7" s="79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79">
        <v>0</v>
      </c>
      <c r="AC7" s="55"/>
      <c r="AD7" s="79">
        <v>0</v>
      </c>
      <c r="AE7" s="79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79">
        <v>0</v>
      </c>
      <c r="AJ7" s="55"/>
      <c r="AK7" s="77">
        <v>0</v>
      </c>
      <c r="AL7" s="79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79">
        <v>0</v>
      </c>
      <c r="AQ7" s="55"/>
      <c r="AR7" s="77">
        <v>0</v>
      </c>
      <c r="AS7" s="79">
        <v>0</v>
      </c>
      <c r="AT7" s="55">
        <f t="shared" ref="AT7" si="28">F7-AP7-AR7-AS7</f>
        <v>0</v>
      </c>
      <c r="AU7" s="58" t="e">
        <f t="shared" ref="AU7" si="29">IF($F7="","",((AP7+AQ7+AR7+AS7)/$F7))</f>
        <v>#DIV/0!</v>
      </c>
      <c r="AV7" s="57" t="e">
        <f t="shared" ref="AV7" si="30">IF($F7="","",(AS7/$F7))</f>
        <v>#DIV/0!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9">
        <v>0</v>
      </c>
      <c r="D8" s="55"/>
      <c r="E8" s="55"/>
      <c r="F8" s="55">
        <f t="shared" si="0"/>
        <v>0</v>
      </c>
      <c r="G8" s="79">
        <v>0</v>
      </c>
      <c r="I8" s="79">
        <v>0</v>
      </c>
      <c r="J8" s="79">
        <v>0</v>
      </c>
      <c r="K8" s="55">
        <f t="shared" si="1"/>
        <v>0</v>
      </c>
      <c r="L8" s="57" t="e">
        <f t="shared" si="2"/>
        <v>#DIV/0!</v>
      </c>
      <c r="M8" s="57" t="e">
        <f t="shared" si="3"/>
        <v>#DIV/0!</v>
      </c>
      <c r="N8" s="79">
        <v>0</v>
      </c>
      <c r="P8" s="79">
        <v>0</v>
      </c>
      <c r="Q8" s="79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79">
        <v>0</v>
      </c>
      <c r="W8" s="79">
        <v>0</v>
      </c>
      <c r="X8" s="79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79">
        <v>0</v>
      </c>
      <c r="AD8" s="77">
        <v>0</v>
      </c>
      <c r="AE8" s="77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79">
        <v>0</v>
      </c>
      <c r="AK8" s="77">
        <v>0</v>
      </c>
      <c r="AL8" s="77">
        <v>0</v>
      </c>
      <c r="AM8" s="55">
        <f t="shared" ref="AM8" si="31">F8-AL8-AK8-AI8</f>
        <v>0</v>
      </c>
      <c r="AN8" s="57" t="e">
        <f t="shared" ref="AN8" si="32">IF($F8="","",((AI8+AJ8+AK8+AL8)/$F8))</f>
        <v>#DIV/0!</v>
      </c>
      <c r="AO8" s="57" t="e">
        <f t="shared" ref="AO8" si="33">IF($F8="","",(AL8/$F8))</f>
        <v>#DIV/0!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9">
        <v>0</v>
      </c>
      <c r="D9" s="55"/>
      <c r="E9" s="55"/>
      <c r="F9" s="55">
        <f t="shared" si="0"/>
        <v>0</v>
      </c>
      <c r="G9" s="79">
        <v>0</v>
      </c>
      <c r="I9" s="79">
        <v>0</v>
      </c>
      <c r="J9" s="79">
        <v>0</v>
      </c>
      <c r="K9" s="55">
        <f t="shared" si="1"/>
        <v>0</v>
      </c>
      <c r="L9" s="57" t="e">
        <f t="shared" si="2"/>
        <v>#DIV/0!</v>
      </c>
      <c r="M9" s="57" t="e">
        <f t="shared" si="3"/>
        <v>#DIV/0!</v>
      </c>
      <c r="N9" s="79">
        <v>0</v>
      </c>
      <c r="P9" s="79">
        <v>0</v>
      </c>
      <c r="Q9" s="79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79">
        <v>0</v>
      </c>
      <c r="W9" s="79">
        <v>0</v>
      </c>
      <c r="X9" s="77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79">
        <v>0</v>
      </c>
      <c r="AD9" s="79">
        <v>0</v>
      </c>
      <c r="AE9" s="77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9">
        <v>1</v>
      </c>
      <c r="D10" s="55"/>
      <c r="E10" s="55"/>
      <c r="F10" s="55">
        <f t="shared" si="0"/>
        <v>1</v>
      </c>
      <c r="G10" s="79">
        <v>0</v>
      </c>
      <c r="I10" s="79">
        <v>0</v>
      </c>
      <c r="J10" s="79">
        <v>0</v>
      </c>
      <c r="K10" s="55">
        <f t="shared" si="1"/>
        <v>1</v>
      </c>
      <c r="L10" s="57">
        <f t="shared" si="2"/>
        <v>0</v>
      </c>
      <c r="M10" s="57">
        <f t="shared" si="3"/>
        <v>0</v>
      </c>
      <c r="N10" s="79">
        <v>0</v>
      </c>
      <c r="P10" s="79">
        <v>0</v>
      </c>
      <c r="Q10" s="79">
        <v>0</v>
      </c>
      <c r="R10" s="55">
        <f t="shared" si="4"/>
        <v>1</v>
      </c>
      <c r="S10" s="58">
        <f>IF($F10="","",((N10+O10+P10+Q10)/$F10))</f>
        <v>0</v>
      </c>
      <c r="T10" s="57">
        <f t="shared" si="6"/>
        <v>0</v>
      </c>
      <c r="U10" s="79">
        <v>0</v>
      </c>
      <c r="W10" s="79">
        <v>0</v>
      </c>
      <c r="X10" s="79">
        <v>0</v>
      </c>
      <c r="Y10" s="55">
        <f t="shared" si="7"/>
        <v>1</v>
      </c>
      <c r="Z10" s="57">
        <f t="shared" si="8"/>
        <v>0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9">
        <v>1</v>
      </c>
      <c r="D11" s="55"/>
      <c r="E11" s="55"/>
      <c r="F11" s="55">
        <f t="shared" si="0"/>
        <v>1</v>
      </c>
      <c r="G11" s="55">
        <v>0</v>
      </c>
      <c r="H11" s="55"/>
      <c r="I11" s="55">
        <v>0</v>
      </c>
      <c r="J11" s="55">
        <v>0</v>
      </c>
      <c r="K11" s="55">
        <f t="shared" si="1"/>
        <v>1</v>
      </c>
      <c r="L11" s="57">
        <f t="shared" si="2"/>
        <v>0</v>
      </c>
      <c r="M11" s="57">
        <f t="shared" si="3"/>
        <v>0</v>
      </c>
      <c r="N11" s="55">
        <v>0</v>
      </c>
      <c r="O11" s="55"/>
      <c r="P11" s="55">
        <v>0</v>
      </c>
      <c r="Q11" s="55">
        <v>0</v>
      </c>
      <c r="R11" s="55">
        <f t="shared" si="4"/>
        <v>1</v>
      </c>
      <c r="S11" s="58">
        <f>IF($F11="","",((N11+O11+P11+Q11)/$F11))</f>
        <v>0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9">
        <v>5</v>
      </c>
      <c r="D12" s="55"/>
      <c r="E12" s="55"/>
      <c r="F12" s="55">
        <f t="shared" si="0"/>
        <v>5</v>
      </c>
      <c r="G12" s="55">
        <v>1</v>
      </c>
      <c r="H12" s="55"/>
      <c r="I12" s="55">
        <v>0</v>
      </c>
      <c r="J12" s="55">
        <v>0</v>
      </c>
      <c r="K12" s="55">
        <f t="shared" si="1"/>
        <v>4</v>
      </c>
      <c r="L12" s="57">
        <f t="shared" si="2"/>
        <v>0.2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9">
        <v>0</v>
      </c>
      <c r="D13" s="55"/>
      <c r="E13" s="55"/>
      <c r="F13" s="55">
        <f t="shared" si="0"/>
        <v>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College of Computing Admin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/>
      <c r="E19" s="55"/>
      <c r="F19" s="55">
        <f t="shared" ref="F19:F27" si="34">C19-D19-E19</f>
        <v>0</v>
      </c>
      <c r="G19" s="79">
        <v>0</v>
      </c>
      <c r="H19" s="55"/>
      <c r="I19" s="79">
        <v>0</v>
      </c>
      <c r="J19" s="79">
        <v>0</v>
      </c>
      <c r="K19" s="55">
        <f t="shared" ref="K19:K26" si="35">F19-I19-G19-J19</f>
        <v>0</v>
      </c>
      <c r="L19" s="57" t="e">
        <f t="shared" ref="L19:L26" si="36">IF($F19="","",((G19+H19+I19+J19)/$F19))</f>
        <v>#DIV/0!</v>
      </c>
      <c r="M19" s="57" t="e">
        <f t="shared" ref="M19:M26" si="37">IF($F19="","",(J19/$F19))</f>
        <v>#DIV/0!</v>
      </c>
      <c r="N19" s="79">
        <v>0</v>
      </c>
      <c r="O19" s="55"/>
      <c r="P19" s="79">
        <v>0</v>
      </c>
      <c r="Q19" s="79">
        <v>0</v>
      </c>
      <c r="R19" s="55">
        <f t="shared" ref="R19:R25" si="38">F19-N19-O19-P19-Q19</f>
        <v>0</v>
      </c>
      <c r="S19" s="58" t="e">
        <f t="shared" ref="S19:S25" si="39">IF($F19="","",((N19+O19+P19+Q19)/$F19))</f>
        <v>#DIV/0!</v>
      </c>
      <c r="T19" s="57" t="e">
        <f t="shared" ref="T19:T25" si="40">IF($F19="","",(Q19/$F19))</f>
        <v>#DIV/0!</v>
      </c>
      <c r="U19" s="79">
        <v>0</v>
      </c>
      <c r="V19" s="55"/>
      <c r="W19" s="79">
        <v>0</v>
      </c>
      <c r="X19" s="79">
        <v>0</v>
      </c>
      <c r="Y19" s="55">
        <f t="shared" ref="Y19:Y24" si="41">F19-(U19+W19+X19)</f>
        <v>0</v>
      </c>
      <c r="Z19" s="57" t="e">
        <f t="shared" ref="Z19:Z24" si="42">IF($F19="","",((U19+V19+W19+X19)/$F19))</f>
        <v>#DIV/0!</v>
      </c>
      <c r="AA19" s="57" t="e">
        <f t="shared" ref="AA19:AA24" si="43">IF($F19="","",(X19/$F19))</f>
        <v>#DIV/0!</v>
      </c>
      <c r="AB19" s="79">
        <v>0</v>
      </c>
      <c r="AC19" s="55"/>
      <c r="AD19" s="79">
        <v>0</v>
      </c>
      <c r="AE19" s="79">
        <v>0</v>
      </c>
      <c r="AF19" s="55">
        <f t="shared" ref="AF19:AF23" si="44">F19-(AB19+AD19+AE19)</f>
        <v>0</v>
      </c>
      <c r="AG19" s="58" t="e">
        <f t="shared" ref="AG19:AG23" si="45">IF($F19="","",((AB19+AC19+AD19+AE19)/$F19))</f>
        <v>#DIV/0!</v>
      </c>
      <c r="AH19" s="57" t="e">
        <f t="shared" ref="AH19:AH23" si="46">IF($F19="","",(AE19/$F19))</f>
        <v>#DIV/0!</v>
      </c>
      <c r="AI19" s="79">
        <v>0</v>
      </c>
      <c r="AJ19" s="55"/>
      <c r="AK19" s="79">
        <v>0</v>
      </c>
      <c r="AL19" s="79">
        <v>0</v>
      </c>
      <c r="AM19" s="55">
        <f t="shared" ref="AM19:AM21" si="47">F19-AL19-AK19-AI19</f>
        <v>0</v>
      </c>
      <c r="AN19" s="57" t="e">
        <f t="shared" ref="AN19:AN21" si="48">IF($F19="","",((AI19+AJ19+AK19+AL19)/$F19))</f>
        <v>#DIV/0!</v>
      </c>
      <c r="AO19" s="57" t="e">
        <f t="shared" ref="AO19:AO21" si="49">IF($F19="","",(AL19/$F19))</f>
        <v>#DIV/0!</v>
      </c>
      <c r="AP19" s="79">
        <v>0</v>
      </c>
      <c r="AQ19" s="55"/>
      <c r="AR19" s="77">
        <v>0</v>
      </c>
      <c r="AS19" s="77">
        <v>0</v>
      </c>
      <c r="AT19" s="55">
        <f t="shared" ref="AT19" si="50">F19-AS19-AR19-AP19</f>
        <v>0</v>
      </c>
      <c r="AU19" s="58" t="e">
        <f t="shared" ref="AU19" si="51">IF($F19="","",((AP19+AQ19+AR19+AS19)/$F19))</f>
        <v>#DIV/0!</v>
      </c>
      <c r="AV19" s="57" t="e">
        <f t="shared" ref="AV19" si="52">IF($F19="","",(AS19/$F19))</f>
        <v>#DIV/0!</v>
      </c>
      <c r="AW19" s="79">
        <v>0</v>
      </c>
      <c r="AX19" s="55"/>
      <c r="AY19" s="77">
        <v>0</v>
      </c>
      <c r="AZ19" s="77">
        <v>0</v>
      </c>
      <c r="BA19" s="55">
        <f t="shared" ref="BA19" si="53">F19-AZ19-AW19</f>
        <v>0</v>
      </c>
      <c r="BB19" s="57" t="e">
        <f t="shared" ref="BB19" si="54">IF($F19="","",((AW19+AX19+AY19+AZ19)/$F19))</f>
        <v>#DIV/0!</v>
      </c>
      <c r="BC19" s="57" t="e">
        <f t="shared" ref="BC19" si="55">IF($F19="","",(AZ19/$F19))</f>
        <v>#DIV/0!</v>
      </c>
    </row>
    <row r="20" spans="2:55">
      <c r="B20" s="55" t="s">
        <v>21</v>
      </c>
      <c r="C20" s="79">
        <v>0</v>
      </c>
      <c r="D20" s="55"/>
      <c r="E20" s="55"/>
      <c r="F20" s="55">
        <f t="shared" si="34"/>
        <v>0</v>
      </c>
      <c r="G20" s="79">
        <v>0</v>
      </c>
      <c r="H20" s="55"/>
      <c r="I20" s="79">
        <v>0</v>
      </c>
      <c r="J20" s="79">
        <v>0</v>
      </c>
      <c r="K20" s="55">
        <f t="shared" si="35"/>
        <v>0</v>
      </c>
      <c r="L20" s="58" t="e">
        <f t="shared" si="36"/>
        <v>#DIV/0!</v>
      </c>
      <c r="M20" s="57" t="e">
        <f t="shared" si="37"/>
        <v>#DIV/0!</v>
      </c>
      <c r="N20" s="79">
        <v>0</v>
      </c>
      <c r="O20" s="55"/>
      <c r="P20" s="79">
        <v>0</v>
      </c>
      <c r="Q20" s="79">
        <v>0</v>
      </c>
      <c r="R20" s="55">
        <f t="shared" si="38"/>
        <v>0</v>
      </c>
      <c r="S20" s="58" t="e">
        <f t="shared" si="39"/>
        <v>#DIV/0!</v>
      </c>
      <c r="T20" s="57" t="e">
        <f t="shared" si="40"/>
        <v>#DIV/0!</v>
      </c>
      <c r="U20" s="79">
        <v>0</v>
      </c>
      <c r="V20" s="55"/>
      <c r="W20" s="79">
        <v>0</v>
      </c>
      <c r="X20" s="79">
        <v>0</v>
      </c>
      <c r="Y20" s="55">
        <f t="shared" si="41"/>
        <v>0</v>
      </c>
      <c r="Z20" s="58" t="e">
        <f t="shared" si="42"/>
        <v>#DIV/0!</v>
      </c>
      <c r="AA20" s="57" t="e">
        <f t="shared" si="43"/>
        <v>#DIV/0!</v>
      </c>
      <c r="AB20" s="79">
        <v>0</v>
      </c>
      <c r="AC20" s="55"/>
      <c r="AD20" s="79">
        <v>0</v>
      </c>
      <c r="AE20" s="79">
        <v>0</v>
      </c>
      <c r="AF20" s="55">
        <f t="shared" si="44"/>
        <v>0</v>
      </c>
      <c r="AG20" s="58" t="e">
        <f t="shared" si="45"/>
        <v>#DIV/0!</v>
      </c>
      <c r="AH20" s="57" t="e">
        <f t="shared" si="46"/>
        <v>#DIV/0!</v>
      </c>
      <c r="AI20" s="79">
        <v>0</v>
      </c>
      <c r="AJ20" s="55"/>
      <c r="AK20" s="79">
        <v>0</v>
      </c>
      <c r="AL20" s="79">
        <v>0</v>
      </c>
      <c r="AM20" s="55">
        <f t="shared" si="47"/>
        <v>0</v>
      </c>
      <c r="AN20" s="57" t="e">
        <f t="shared" si="48"/>
        <v>#DIV/0!</v>
      </c>
      <c r="AO20" s="57" t="e">
        <f t="shared" si="49"/>
        <v>#DIV/0!</v>
      </c>
      <c r="AP20" s="79">
        <v>0</v>
      </c>
      <c r="AQ20" s="55"/>
      <c r="AR20" s="77">
        <v>0</v>
      </c>
      <c r="AS20" s="77">
        <v>0</v>
      </c>
      <c r="AT20" s="55">
        <f t="shared" ref="AT20" si="56">F20-AS20-AR20-AP20</f>
        <v>0</v>
      </c>
      <c r="AU20" s="58" t="e">
        <f t="shared" ref="AU20" si="57">IF($F20="","",((AP20+AQ20+AR20+AS20)/$F20))</f>
        <v>#DIV/0!</v>
      </c>
      <c r="AV20" s="57" t="e">
        <f t="shared" ref="AV20" si="58">IF($F20="","",(AS20/$F20))</f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59">F20-AZ20-AW20</f>
        <v>0</v>
      </c>
      <c r="BB20" s="57" t="e">
        <f t="shared" ref="BB20" si="60">IF($F20="","",((AW20+AX20+AY20+AZ20)/$F20))</f>
        <v>#DIV/0!</v>
      </c>
      <c r="BC20" s="57" t="e">
        <f t="shared" ref="BC20" si="61">IF($F20="","",(AZ20/$F20))</f>
        <v>#DIV/0!</v>
      </c>
    </row>
    <row r="21" spans="2:55">
      <c r="B21" s="55" t="s">
        <v>22</v>
      </c>
      <c r="C21" s="79">
        <v>0</v>
      </c>
      <c r="D21" s="55"/>
      <c r="E21" s="55"/>
      <c r="F21" s="55">
        <f t="shared" si="34"/>
        <v>0</v>
      </c>
      <c r="G21" s="79">
        <v>0</v>
      </c>
      <c r="H21" s="55"/>
      <c r="I21" s="79">
        <v>0</v>
      </c>
      <c r="J21" s="79">
        <v>0</v>
      </c>
      <c r="K21" s="55">
        <f t="shared" si="35"/>
        <v>0</v>
      </c>
      <c r="L21" s="57" t="e">
        <f t="shared" si="36"/>
        <v>#DIV/0!</v>
      </c>
      <c r="M21" s="57" t="e">
        <f t="shared" si="37"/>
        <v>#DIV/0!</v>
      </c>
      <c r="N21" s="79">
        <v>0</v>
      </c>
      <c r="O21" s="55"/>
      <c r="P21" s="79">
        <v>0</v>
      </c>
      <c r="Q21" s="79">
        <v>0</v>
      </c>
      <c r="R21" s="55">
        <f t="shared" si="38"/>
        <v>0</v>
      </c>
      <c r="S21" s="58" t="e">
        <f t="shared" si="39"/>
        <v>#DIV/0!</v>
      </c>
      <c r="T21" s="57" t="e">
        <f t="shared" si="40"/>
        <v>#DIV/0!</v>
      </c>
      <c r="U21" s="79">
        <v>0</v>
      </c>
      <c r="V21" s="55"/>
      <c r="W21" s="79">
        <v>0</v>
      </c>
      <c r="X21" s="79">
        <v>0</v>
      </c>
      <c r="Y21" s="55">
        <f t="shared" si="41"/>
        <v>0</v>
      </c>
      <c r="Z21" s="58" t="e">
        <f t="shared" si="42"/>
        <v>#DIV/0!</v>
      </c>
      <c r="AA21" s="57" t="e">
        <f t="shared" si="43"/>
        <v>#DIV/0!</v>
      </c>
      <c r="AB21" s="79">
        <v>0</v>
      </c>
      <c r="AC21" s="55"/>
      <c r="AD21" s="79">
        <v>0</v>
      </c>
      <c r="AE21" s="79">
        <v>0</v>
      </c>
      <c r="AF21" s="55">
        <f t="shared" si="44"/>
        <v>0</v>
      </c>
      <c r="AG21" s="58" t="e">
        <f t="shared" si="45"/>
        <v>#DIV/0!</v>
      </c>
      <c r="AH21" s="57" t="e">
        <f t="shared" si="46"/>
        <v>#DIV/0!</v>
      </c>
      <c r="AI21" s="79">
        <v>0</v>
      </c>
      <c r="AJ21" s="55"/>
      <c r="AK21" s="79">
        <v>0</v>
      </c>
      <c r="AL21" s="79">
        <v>0</v>
      </c>
      <c r="AM21" s="55">
        <f t="shared" si="47"/>
        <v>0</v>
      </c>
      <c r="AN21" s="57" t="e">
        <f t="shared" si="48"/>
        <v>#DIV/0!</v>
      </c>
      <c r="AO21" s="57" t="e">
        <f t="shared" si="49"/>
        <v>#DIV/0!</v>
      </c>
      <c r="AP21" s="79">
        <v>0</v>
      </c>
      <c r="AQ21" s="55"/>
      <c r="AR21" s="77">
        <v>0</v>
      </c>
      <c r="AS21" s="79">
        <v>0</v>
      </c>
      <c r="AT21" s="55">
        <f t="shared" ref="AT21" si="62">F21-AS21-AR21-AP21</f>
        <v>0</v>
      </c>
      <c r="AU21" s="58" t="e">
        <f t="shared" ref="AU21" si="63">IF($F21="","",((AP21+AQ21+AR21+AS21)/$F21))</f>
        <v>#DIV/0!</v>
      </c>
      <c r="AV21" s="57" t="e">
        <f t="shared" ref="AV21" si="64">IF($F21="","",(AS21/$F21))</f>
        <v>#DIV/0!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0</v>
      </c>
      <c r="D22" s="55"/>
      <c r="E22" s="55"/>
      <c r="F22" s="55">
        <f t="shared" si="34"/>
        <v>0</v>
      </c>
      <c r="G22" s="79">
        <v>0</v>
      </c>
      <c r="H22" s="55"/>
      <c r="I22" s="79">
        <v>0</v>
      </c>
      <c r="J22" s="79">
        <v>0</v>
      </c>
      <c r="K22" s="55">
        <f t="shared" si="35"/>
        <v>0</v>
      </c>
      <c r="L22" s="57" t="e">
        <f t="shared" si="36"/>
        <v>#DIV/0!</v>
      </c>
      <c r="M22" s="57" t="e">
        <f t="shared" si="37"/>
        <v>#DIV/0!</v>
      </c>
      <c r="N22" s="79">
        <v>0</v>
      </c>
      <c r="O22" s="55"/>
      <c r="P22" s="79">
        <v>0</v>
      </c>
      <c r="Q22" s="79">
        <v>0</v>
      </c>
      <c r="R22" s="55">
        <f t="shared" si="38"/>
        <v>0</v>
      </c>
      <c r="S22" s="58" t="e">
        <f t="shared" si="39"/>
        <v>#DIV/0!</v>
      </c>
      <c r="T22" s="57" t="e">
        <f t="shared" si="40"/>
        <v>#DIV/0!</v>
      </c>
      <c r="U22" s="79">
        <v>0</v>
      </c>
      <c r="V22" s="55"/>
      <c r="W22" s="79">
        <v>0</v>
      </c>
      <c r="X22" s="79">
        <v>0</v>
      </c>
      <c r="Y22" s="55">
        <f t="shared" si="41"/>
        <v>0</v>
      </c>
      <c r="Z22" s="58" t="e">
        <f t="shared" si="42"/>
        <v>#DIV/0!</v>
      </c>
      <c r="AA22" s="57" t="e">
        <f t="shared" si="43"/>
        <v>#DIV/0!</v>
      </c>
      <c r="AB22" s="79">
        <v>0</v>
      </c>
      <c r="AD22" s="77">
        <v>0</v>
      </c>
      <c r="AE22" s="77">
        <v>0</v>
      </c>
      <c r="AF22" s="55">
        <f t="shared" si="44"/>
        <v>0</v>
      </c>
      <c r="AG22" s="58" t="e">
        <f t="shared" si="45"/>
        <v>#DIV/0!</v>
      </c>
      <c r="AH22" s="57" t="e">
        <f t="shared" si="46"/>
        <v>#DIV/0!</v>
      </c>
      <c r="AI22" s="79">
        <v>0</v>
      </c>
      <c r="AK22" s="77">
        <v>0</v>
      </c>
      <c r="AL22" s="77">
        <v>0</v>
      </c>
      <c r="AM22" s="55">
        <f t="shared" ref="AM22" si="65">F22-AL22-AK22-AI22</f>
        <v>0</v>
      </c>
      <c r="AN22" s="57" t="e">
        <f t="shared" ref="AN22" si="66">IF($F22="","",((AI22+AJ22+AK22+AL22)/$F22))</f>
        <v>#DIV/0!</v>
      </c>
      <c r="AO22" s="57" t="e">
        <f t="shared" ref="AO22" si="67">IF($F22="","",(AL22/$F22))</f>
        <v>#DIV/0!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34"/>
        <v>0</v>
      </c>
      <c r="G23" s="79">
        <v>0</v>
      </c>
      <c r="H23" s="55"/>
      <c r="I23" s="79">
        <v>0</v>
      </c>
      <c r="J23" s="79">
        <v>0</v>
      </c>
      <c r="K23" s="55">
        <f t="shared" si="35"/>
        <v>0</v>
      </c>
      <c r="L23" s="57" t="e">
        <f t="shared" si="36"/>
        <v>#DIV/0!</v>
      </c>
      <c r="M23" s="57" t="e">
        <f t="shared" si="37"/>
        <v>#DIV/0!</v>
      </c>
      <c r="N23" s="79">
        <v>0</v>
      </c>
      <c r="O23" s="55"/>
      <c r="P23" s="79">
        <v>0</v>
      </c>
      <c r="Q23" s="79">
        <v>0</v>
      </c>
      <c r="R23" s="55">
        <f t="shared" si="38"/>
        <v>0</v>
      </c>
      <c r="S23" s="58" t="e">
        <f t="shared" si="39"/>
        <v>#DIV/0!</v>
      </c>
      <c r="T23" s="57" t="e">
        <f t="shared" si="40"/>
        <v>#DIV/0!</v>
      </c>
      <c r="U23" s="79">
        <v>0</v>
      </c>
      <c r="W23" s="79">
        <v>0</v>
      </c>
      <c r="X23" s="77">
        <v>0</v>
      </c>
      <c r="Y23" s="55">
        <f t="shared" si="41"/>
        <v>0</v>
      </c>
      <c r="Z23" s="58" t="e">
        <f t="shared" si="42"/>
        <v>#DIV/0!</v>
      </c>
      <c r="AA23" s="57" t="e">
        <f t="shared" si="43"/>
        <v>#DIV/0!</v>
      </c>
      <c r="AB23" s="79">
        <v>0</v>
      </c>
      <c r="AD23" s="79">
        <v>0</v>
      </c>
      <c r="AE23" s="77">
        <v>0</v>
      </c>
      <c r="AF23" s="55">
        <f t="shared" si="44"/>
        <v>0</v>
      </c>
      <c r="AG23" s="58" t="e">
        <f t="shared" si="45"/>
        <v>#DIV/0!</v>
      </c>
      <c r="AH23" s="57" t="e">
        <f t="shared" si="46"/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0</v>
      </c>
      <c r="D24" s="55"/>
      <c r="E24" s="55"/>
      <c r="F24" s="55">
        <f t="shared" si="34"/>
        <v>0</v>
      </c>
      <c r="G24" s="79">
        <v>0</v>
      </c>
      <c r="H24" s="55"/>
      <c r="I24" s="79">
        <v>0</v>
      </c>
      <c r="J24" s="79">
        <v>0</v>
      </c>
      <c r="K24" s="55">
        <f t="shared" si="35"/>
        <v>0</v>
      </c>
      <c r="L24" s="57" t="e">
        <f t="shared" si="36"/>
        <v>#DIV/0!</v>
      </c>
      <c r="M24" s="57" t="e">
        <f t="shared" si="37"/>
        <v>#DIV/0!</v>
      </c>
      <c r="N24" s="79">
        <v>0</v>
      </c>
      <c r="P24" s="79">
        <v>0</v>
      </c>
      <c r="Q24" s="79">
        <v>0</v>
      </c>
      <c r="R24" s="55">
        <f t="shared" si="38"/>
        <v>0</v>
      </c>
      <c r="S24" s="58" t="e">
        <f t="shared" si="39"/>
        <v>#DIV/0!</v>
      </c>
      <c r="T24" s="57" t="e">
        <f t="shared" si="40"/>
        <v>#DIV/0!</v>
      </c>
      <c r="U24" s="79">
        <v>0</v>
      </c>
      <c r="W24" s="79">
        <v>0</v>
      </c>
      <c r="X24" s="79">
        <v>0</v>
      </c>
      <c r="Y24" s="55">
        <f t="shared" si="41"/>
        <v>0</v>
      </c>
      <c r="Z24" s="58" t="e">
        <f t="shared" si="42"/>
        <v>#DIV/0!</v>
      </c>
      <c r="AA24" s="57" t="e">
        <f t="shared" si="43"/>
        <v>#DIV/0!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0</v>
      </c>
      <c r="D25" s="55"/>
      <c r="E25" s="55"/>
      <c r="F25" s="55">
        <f t="shared" si="34"/>
        <v>0</v>
      </c>
      <c r="G25" s="55">
        <v>0</v>
      </c>
      <c r="H25" s="55"/>
      <c r="I25" s="55">
        <v>0</v>
      </c>
      <c r="J25" s="55">
        <v>0</v>
      </c>
      <c r="K25" s="55">
        <f t="shared" si="35"/>
        <v>0</v>
      </c>
      <c r="L25" s="57" t="e">
        <f t="shared" si="36"/>
        <v>#DIV/0!</v>
      </c>
      <c r="M25" s="57" t="e">
        <f t="shared" si="37"/>
        <v>#DIV/0!</v>
      </c>
      <c r="N25" s="55">
        <v>0</v>
      </c>
      <c r="O25" s="55"/>
      <c r="P25" s="55">
        <v>0</v>
      </c>
      <c r="Q25" s="55">
        <v>0</v>
      </c>
      <c r="R25" s="55">
        <f t="shared" si="38"/>
        <v>0</v>
      </c>
      <c r="S25" s="58" t="e">
        <f t="shared" si="39"/>
        <v>#DIV/0!</v>
      </c>
      <c r="T25" s="57" t="e">
        <f t="shared" si="40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55">
        <v>0</v>
      </c>
      <c r="D26" s="55"/>
      <c r="E26" s="55"/>
      <c r="F26" s="55">
        <f t="shared" si="34"/>
        <v>0</v>
      </c>
      <c r="G26" s="55">
        <v>0</v>
      </c>
      <c r="H26" s="55"/>
      <c r="I26" s="55">
        <v>0</v>
      </c>
      <c r="J26" s="55">
        <v>0</v>
      </c>
      <c r="K26" s="55">
        <f t="shared" si="35"/>
        <v>0</v>
      </c>
      <c r="L26" s="57" t="e">
        <f t="shared" si="36"/>
        <v>#DIV/0!</v>
      </c>
      <c r="M26" s="57" t="e">
        <f t="shared" si="37"/>
        <v>#DIV/0!</v>
      </c>
      <c r="N26" s="55"/>
      <c r="O26" s="55"/>
      <c r="P26" s="55"/>
      <c r="Q26" s="55"/>
      <c r="R26" s="55"/>
      <c r="S26" s="58"/>
      <c r="T26" s="57"/>
      <c r="U26" s="55"/>
      <c r="V26" s="55"/>
      <c r="W26" s="55"/>
      <c r="X26" s="55"/>
      <c r="Y26" s="55"/>
      <c r="Z26" s="57"/>
      <c r="AA26" s="57"/>
      <c r="AB26" s="55"/>
      <c r="AC26" s="55"/>
      <c r="AD26" s="55"/>
      <c r="AE26" s="55"/>
      <c r="AF26" s="55"/>
      <c r="AG26" s="58"/>
      <c r="AH26" s="57"/>
      <c r="AI26" s="55"/>
      <c r="AJ26" s="55"/>
      <c r="AK26" s="55"/>
      <c r="AL26" s="55"/>
      <c r="AM26" s="55"/>
      <c r="AN26" s="57"/>
      <c r="AO26" s="57"/>
      <c r="AP26" s="55"/>
      <c r="AQ26" s="55"/>
      <c r="AR26" s="55"/>
      <c r="AS26" s="55"/>
      <c r="AT26" s="55"/>
      <c r="AU26" s="58"/>
      <c r="AV26" s="57"/>
      <c r="AW26" s="55"/>
      <c r="AX26" s="55"/>
      <c r="AY26" s="55"/>
      <c r="AZ26" s="55"/>
      <c r="BA26" s="55"/>
      <c r="BB26" s="57"/>
      <c r="BC26" s="57"/>
    </row>
    <row r="27" spans="2:55">
      <c r="B27" s="72" t="s">
        <v>28</v>
      </c>
      <c r="C27" s="55">
        <v>0</v>
      </c>
      <c r="F27" s="55">
        <f t="shared" si="34"/>
        <v>0</v>
      </c>
    </row>
    <row r="30" spans="2:55">
      <c r="B30" s="25" t="str">
        <f>"Graduate  Retention - "&amp;$A$1</f>
        <v>Graduate  Retention - College of Computing Admin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8">IF($F33="","",((G33+H33+I33+J33)/$F33))</f>
        <v>#DIV/0!</v>
      </c>
      <c r="M33" s="50" t="e">
        <f t="shared" ref="M33:M39" si="69">IF($F33="","",(J33/$F33))</f>
        <v>#DIV/0!</v>
      </c>
      <c r="N33" s="38"/>
      <c r="O33" s="39"/>
      <c r="P33" s="39"/>
      <c r="Q33" s="39"/>
      <c r="R33" s="36">
        <f t="shared" ref="R33:R38" si="70">$F33-(N33+P33+Q33)</f>
        <v>0</v>
      </c>
      <c r="S33" s="37" t="e">
        <f t="shared" ref="S33:S37" si="71">IF($F33="","",((N33+O33+P33+Q33)/$F33))</f>
        <v>#DIV/0!</v>
      </c>
      <c r="T33" s="44" t="e">
        <f t="shared" ref="T33:T38" si="72">IF($F33="","",(Q33/$F33))</f>
        <v>#DIV/0!</v>
      </c>
      <c r="U33" s="38"/>
      <c r="V33" s="39"/>
      <c r="W33" s="39"/>
      <c r="X33" s="39"/>
      <c r="Y33" s="36">
        <f t="shared" ref="Y33:Y37" si="73">$F33-(U33+W33+X33)</f>
        <v>0</v>
      </c>
      <c r="Z33" s="49" t="e">
        <f t="shared" ref="Z33:Z40" si="74">IF($F33="","",((U33+V33+W33+X33)/$F33))</f>
        <v>#DIV/0!</v>
      </c>
      <c r="AA33" s="51" t="e">
        <f t="shared" ref="AA33:AA40" si="75">IF($F33="","",(X33/$F33))</f>
        <v>#DIV/0!</v>
      </c>
      <c r="AB33" s="38"/>
      <c r="AC33" s="39"/>
      <c r="AD33" s="39"/>
      <c r="AE33" s="39"/>
      <c r="AF33" s="36">
        <f t="shared" ref="AF33:AF36" si="76">$F33-(AB33+AD33+AE33)</f>
        <v>0</v>
      </c>
      <c r="AG33" s="37" t="e">
        <f t="shared" ref="AG33:AG40" si="77">IF($F33="","",((AB33+AC33+AD33+AE33)/$F33))</f>
        <v>#DIV/0!</v>
      </c>
      <c r="AH33" s="44" t="e">
        <f t="shared" ref="AH33:AH40" si="78">IF($F33="","",(AE33/$F33))</f>
        <v>#DIV/0!</v>
      </c>
      <c r="AI33" s="38"/>
      <c r="AJ33" s="39"/>
      <c r="AK33" s="39"/>
      <c r="AL33" s="39"/>
      <c r="AM33" s="36">
        <f t="shared" ref="AM33:AM36" si="79">$F33-(AI33+AK33+AL33)</f>
        <v>0</v>
      </c>
      <c r="AN33" s="49" t="e">
        <f t="shared" ref="AN33:AN40" si="80">IF($F33="","",((AI33+AJ33+AK33+AL33)/$F33))</f>
        <v>#DIV/0!</v>
      </c>
      <c r="AO33" s="51" t="e">
        <f t="shared" ref="AO33:AO40" si="81">IF($F33="","",(AL33/$F33))</f>
        <v>#DIV/0!</v>
      </c>
      <c r="AP33" s="38"/>
      <c r="AQ33" s="39"/>
      <c r="AR33" s="39"/>
      <c r="AS33" s="39"/>
      <c r="AT33" s="36">
        <f t="shared" ref="AT33:AT36" si="82">$F33-(AP33+AR33+AS33)</f>
        <v>0</v>
      </c>
      <c r="AU33" s="37" t="e">
        <f t="shared" ref="AU33:AU40" si="83">IF($F33="","",((AP33+AQ33+AR33+AS33)/$F33))</f>
        <v>#DIV/0!</v>
      </c>
      <c r="AV33" s="44" t="e">
        <f t="shared" ref="AV33:AV40" si="84">IF($F33="","",(AS33/$F33))</f>
        <v>#DIV/0!</v>
      </c>
      <c r="AW33" s="38"/>
      <c r="AX33" s="39"/>
      <c r="AY33" s="39"/>
      <c r="AZ33" s="39"/>
      <c r="BA33" s="36">
        <f t="shared" ref="BA33:BA36" si="85">$F33-(AW33+AY33+AZ33)</f>
        <v>0</v>
      </c>
      <c r="BB33" s="49" t="e">
        <f t="shared" ref="BB33:BB40" si="86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7">C34-D34-E34</f>
        <v>0</v>
      </c>
      <c r="G34" s="38"/>
      <c r="H34" s="39"/>
      <c r="I34" s="39"/>
      <c r="J34" s="39"/>
      <c r="K34" s="36">
        <f t="shared" ref="K34:K39" si="88">$F34-(G34+I34+J34)</f>
        <v>0</v>
      </c>
      <c r="L34" s="49" t="e">
        <f t="shared" si="68"/>
        <v>#DIV/0!</v>
      </c>
      <c r="M34" s="50" t="e">
        <f t="shared" si="69"/>
        <v>#DIV/0!</v>
      </c>
      <c r="N34" s="38"/>
      <c r="O34" s="39"/>
      <c r="P34" s="39"/>
      <c r="Q34" s="39"/>
      <c r="R34" s="36">
        <f t="shared" si="70"/>
        <v>0</v>
      </c>
      <c r="S34" s="37" t="e">
        <f t="shared" si="71"/>
        <v>#DIV/0!</v>
      </c>
      <c r="T34" s="44" t="e">
        <f t="shared" si="72"/>
        <v>#DIV/0!</v>
      </c>
      <c r="U34" s="38"/>
      <c r="V34" s="39"/>
      <c r="W34" s="39"/>
      <c r="X34" s="39"/>
      <c r="Y34" s="36">
        <f t="shared" si="73"/>
        <v>0</v>
      </c>
      <c r="Z34" s="49" t="e">
        <f t="shared" si="74"/>
        <v>#DIV/0!</v>
      </c>
      <c r="AA34" s="51" t="e">
        <f t="shared" si="75"/>
        <v>#DIV/0!</v>
      </c>
      <c r="AB34" s="38"/>
      <c r="AC34" s="39"/>
      <c r="AD34" s="39"/>
      <c r="AE34" s="39"/>
      <c r="AF34" s="36">
        <f t="shared" si="76"/>
        <v>0</v>
      </c>
      <c r="AG34" s="37" t="e">
        <f t="shared" si="77"/>
        <v>#DIV/0!</v>
      </c>
      <c r="AH34" s="44" t="e">
        <f t="shared" si="78"/>
        <v>#DIV/0!</v>
      </c>
      <c r="AI34" s="38"/>
      <c r="AJ34" s="39"/>
      <c r="AK34" s="39"/>
      <c r="AL34" s="39"/>
      <c r="AM34" s="36">
        <f t="shared" si="79"/>
        <v>0</v>
      </c>
      <c r="AN34" s="49" t="e">
        <f t="shared" si="80"/>
        <v>#DIV/0!</v>
      </c>
      <c r="AO34" s="51" t="e">
        <f t="shared" si="81"/>
        <v>#DIV/0!</v>
      </c>
      <c r="AP34" s="38"/>
      <c r="AQ34" s="39"/>
      <c r="AR34" s="39"/>
      <c r="AS34" s="39"/>
      <c r="AT34" s="36">
        <f t="shared" si="82"/>
        <v>0</v>
      </c>
      <c r="AU34" s="37" t="e">
        <f t="shared" si="83"/>
        <v>#DIV/0!</v>
      </c>
      <c r="AV34" s="44" t="e">
        <f t="shared" si="84"/>
        <v>#DIV/0!</v>
      </c>
      <c r="AW34" s="38"/>
      <c r="AX34" s="39"/>
      <c r="AY34" s="39"/>
      <c r="AZ34" s="39"/>
      <c r="BA34" s="36">
        <f t="shared" si="85"/>
        <v>0</v>
      </c>
      <c r="BB34" s="49" t="e">
        <f t="shared" si="86"/>
        <v>#DIV/0!</v>
      </c>
      <c r="BC34" s="51" t="e">
        <f t="shared" ref="BC34:BC40" si="89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7"/>
        <v>0</v>
      </c>
      <c r="G35" s="43"/>
      <c r="H35" s="36"/>
      <c r="I35" s="36"/>
      <c r="J35" s="36"/>
      <c r="K35" s="36">
        <f t="shared" si="88"/>
        <v>0</v>
      </c>
      <c r="L35" s="47" t="e">
        <f t="shared" si="68"/>
        <v>#DIV/0!</v>
      </c>
      <c r="M35" s="48" t="e">
        <f t="shared" si="69"/>
        <v>#DIV/0!</v>
      </c>
      <c r="N35" s="43"/>
      <c r="O35" s="36"/>
      <c r="P35" s="36"/>
      <c r="Q35" s="36"/>
      <c r="R35" s="36">
        <f t="shared" si="70"/>
        <v>0</v>
      </c>
      <c r="S35" s="37" t="e">
        <f t="shared" si="71"/>
        <v>#DIV/0!</v>
      </c>
      <c r="T35" s="44" t="e">
        <f t="shared" si="72"/>
        <v>#DIV/0!</v>
      </c>
      <c r="U35" s="43"/>
      <c r="V35" s="36"/>
      <c r="W35" s="36"/>
      <c r="X35" s="36"/>
      <c r="Y35" s="36">
        <f t="shared" si="73"/>
        <v>0</v>
      </c>
      <c r="Z35" s="47" t="e">
        <f t="shared" si="74"/>
        <v>#DIV/0!</v>
      </c>
      <c r="AA35" s="48" t="e">
        <f t="shared" si="75"/>
        <v>#DIV/0!</v>
      </c>
      <c r="AB35" s="43"/>
      <c r="AC35" s="36"/>
      <c r="AD35" s="36"/>
      <c r="AE35" s="36"/>
      <c r="AF35" s="36">
        <f t="shared" si="76"/>
        <v>0</v>
      </c>
      <c r="AG35" s="37" t="e">
        <f t="shared" si="77"/>
        <v>#DIV/0!</v>
      </c>
      <c r="AH35" s="44" t="e">
        <f t="shared" si="78"/>
        <v>#DIV/0!</v>
      </c>
      <c r="AI35" s="43"/>
      <c r="AJ35" s="36"/>
      <c r="AK35" s="36"/>
      <c r="AL35" s="36"/>
      <c r="AM35" s="36">
        <f t="shared" si="79"/>
        <v>0</v>
      </c>
      <c r="AN35" s="47" t="e">
        <f t="shared" si="80"/>
        <v>#DIV/0!</v>
      </c>
      <c r="AO35" s="48" t="e">
        <f t="shared" si="81"/>
        <v>#DIV/0!</v>
      </c>
      <c r="AP35" s="43"/>
      <c r="AQ35" s="36"/>
      <c r="AR35" s="36"/>
      <c r="AS35" s="36"/>
      <c r="AT35" s="36">
        <f t="shared" si="82"/>
        <v>0</v>
      </c>
      <c r="AU35" s="37" t="e">
        <f t="shared" si="83"/>
        <v>#DIV/0!</v>
      </c>
      <c r="AV35" s="46" t="e">
        <f t="shared" si="84"/>
        <v>#DIV/0!</v>
      </c>
      <c r="AW35" s="43"/>
      <c r="AX35" s="36"/>
      <c r="AY35" s="36"/>
      <c r="AZ35" s="36"/>
      <c r="BA35" s="36">
        <f t="shared" si="85"/>
        <v>0</v>
      </c>
      <c r="BB35" s="47" t="e">
        <f t="shared" si="86"/>
        <v>#DIV/0!</v>
      </c>
      <c r="BC35" s="48" t="e">
        <f t="shared" si="89"/>
        <v>#DIV/0!</v>
      </c>
    </row>
    <row r="36" spans="2:55">
      <c r="B36" s="41" t="s">
        <v>22</v>
      </c>
      <c r="C36" s="35"/>
      <c r="D36" s="35"/>
      <c r="E36" s="35"/>
      <c r="F36" s="42">
        <f t="shared" si="87"/>
        <v>0</v>
      </c>
      <c r="G36" s="43"/>
      <c r="H36" s="36"/>
      <c r="I36" s="36"/>
      <c r="J36" s="36"/>
      <c r="K36" s="36">
        <f t="shared" si="88"/>
        <v>0</v>
      </c>
      <c r="L36" s="47" t="e">
        <f t="shared" si="68"/>
        <v>#DIV/0!</v>
      </c>
      <c r="M36" s="48" t="e">
        <f t="shared" si="69"/>
        <v>#DIV/0!</v>
      </c>
      <c r="N36" s="43"/>
      <c r="O36" s="36"/>
      <c r="P36" s="36"/>
      <c r="Q36" s="36"/>
      <c r="R36" s="36">
        <f t="shared" si="70"/>
        <v>0</v>
      </c>
      <c r="S36" s="37" t="e">
        <f t="shared" si="71"/>
        <v>#DIV/0!</v>
      </c>
      <c r="T36" s="44" t="e">
        <f t="shared" si="72"/>
        <v>#DIV/0!</v>
      </c>
      <c r="U36" s="43"/>
      <c r="V36" s="36"/>
      <c r="W36" s="36"/>
      <c r="X36" s="36"/>
      <c r="Y36" s="36">
        <f t="shared" si="73"/>
        <v>0</v>
      </c>
      <c r="Z36" s="47" t="e">
        <f t="shared" si="74"/>
        <v>#DIV/0!</v>
      </c>
      <c r="AA36" s="48" t="e">
        <f t="shared" si="75"/>
        <v>#DIV/0!</v>
      </c>
      <c r="AB36" s="43"/>
      <c r="AC36" s="36"/>
      <c r="AD36" s="36"/>
      <c r="AE36" s="36"/>
      <c r="AF36" s="36">
        <f t="shared" si="76"/>
        <v>0</v>
      </c>
      <c r="AG36" s="37" t="e">
        <f t="shared" si="77"/>
        <v>#DIV/0!</v>
      </c>
      <c r="AH36" s="44" t="e">
        <f t="shared" si="78"/>
        <v>#DIV/0!</v>
      </c>
      <c r="AI36" s="43"/>
      <c r="AJ36" s="36"/>
      <c r="AK36" s="36"/>
      <c r="AL36" s="36"/>
      <c r="AM36" s="36">
        <f t="shared" si="79"/>
        <v>0</v>
      </c>
      <c r="AN36" s="47" t="e">
        <f t="shared" si="80"/>
        <v>#DIV/0!</v>
      </c>
      <c r="AO36" s="48" t="e">
        <f t="shared" si="81"/>
        <v>#DIV/0!</v>
      </c>
      <c r="AP36" s="43"/>
      <c r="AQ36" s="36"/>
      <c r="AR36" s="36"/>
      <c r="AS36" s="36"/>
      <c r="AT36" s="36">
        <f t="shared" si="82"/>
        <v>0</v>
      </c>
      <c r="AU36" s="37" t="e">
        <f t="shared" si="83"/>
        <v>#DIV/0!</v>
      </c>
      <c r="AV36" s="46" t="e">
        <f t="shared" si="84"/>
        <v>#DIV/0!</v>
      </c>
      <c r="AW36" s="43"/>
      <c r="AX36" s="36"/>
      <c r="AY36" s="36"/>
      <c r="AZ36" s="36"/>
      <c r="BA36" s="36">
        <f t="shared" si="85"/>
        <v>0</v>
      </c>
      <c r="BB36" s="47" t="e">
        <f t="shared" si="86"/>
        <v>#DIV/0!</v>
      </c>
      <c r="BC36" s="48" t="e">
        <f t="shared" si="89"/>
        <v>#DIV/0!</v>
      </c>
    </row>
    <row r="37" spans="2:55">
      <c r="B37" s="41" t="s">
        <v>23</v>
      </c>
      <c r="C37" s="35"/>
      <c r="D37" s="35"/>
      <c r="E37" s="35"/>
      <c r="F37" s="42">
        <f t="shared" si="87"/>
        <v>0</v>
      </c>
      <c r="G37" s="52"/>
      <c r="H37" s="40"/>
      <c r="I37" s="40"/>
      <c r="J37" s="40"/>
      <c r="K37" s="36">
        <f t="shared" si="88"/>
        <v>0</v>
      </c>
      <c r="L37" s="53" t="e">
        <f t="shared" si="68"/>
        <v>#DIV/0!</v>
      </c>
      <c r="M37" s="54" t="e">
        <f t="shared" si="69"/>
        <v>#DIV/0!</v>
      </c>
      <c r="N37" s="52"/>
      <c r="O37" s="40"/>
      <c r="P37" s="40"/>
      <c r="Q37" s="40"/>
      <c r="R37" s="36">
        <f t="shared" si="70"/>
        <v>0</v>
      </c>
      <c r="S37" s="37" t="e">
        <f t="shared" si="71"/>
        <v>#DIV/0!</v>
      </c>
      <c r="T37" s="44" t="e">
        <f t="shared" si="72"/>
        <v>#DIV/0!</v>
      </c>
      <c r="U37" s="52"/>
      <c r="V37" s="40"/>
      <c r="W37" s="40"/>
      <c r="X37" s="40"/>
      <c r="Y37" s="40">
        <f t="shared" si="73"/>
        <v>0</v>
      </c>
      <c r="Z37" s="53" t="e">
        <f t="shared" si="74"/>
        <v>#DIV/0!</v>
      </c>
      <c r="AA37" s="54" t="e">
        <f t="shared" si="75"/>
        <v>#DIV/0!</v>
      </c>
      <c r="AB37" s="52"/>
      <c r="AC37" s="40"/>
      <c r="AD37" s="40"/>
      <c r="AE37" s="40"/>
      <c r="AF37" s="36"/>
      <c r="AG37" s="37" t="e">
        <f t="shared" si="77"/>
        <v>#DIV/0!</v>
      </c>
      <c r="AH37" s="44" t="e">
        <f t="shared" si="78"/>
        <v>#DIV/0!</v>
      </c>
      <c r="AI37" s="52"/>
      <c r="AJ37" s="40"/>
      <c r="AK37" s="40"/>
      <c r="AL37" s="40"/>
      <c r="AM37" s="40"/>
      <c r="AN37" s="53" t="e">
        <f t="shared" si="80"/>
        <v>#DIV/0!</v>
      </c>
      <c r="AO37" s="54" t="e">
        <f t="shared" si="81"/>
        <v>#DIV/0!</v>
      </c>
      <c r="AP37" s="52"/>
      <c r="AQ37" s="40"/>
      <c r="AR37" s="40"/>
      <c r="AS37" s="40"/>
      <c r="AT37" s="36"/>
      <c r="AU37" s="37" t="e">
        <f t="shared" si="83"/>
        <v>#DIV/0!</v>
      </c>
      <c r="AV37" s="46" t="e">
        <f t="shared" si="84"/>
        <v>#DIV/0!</v>
      </c>
      <c r="AW37" s="52"/>
      <c r="AX37" s="40"/>
      <c r="AY37" s="40"/>
      <c r="AZ37" s="40"/>
      <c r="BA37" s="40"/>
      <c r="BB37" s="53" t="e">
        <f t="shared" si="86"/>
        <v>#DIV/0!</v>
      </c>
      <c r="BC37" s="54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38"/>
      <c r="I38" s="55"/>
      <c r="J38" s="39"/>
      <c r="K38" s="36">
        <f t="shared" si="88"/>
        <v>0</v>
      </c>
      <c r="L38" s="53" t="e">
        <f t="shared" si="68"/>
        <v>#DIV/0!</v>
      </c>
      <c r="M38" s="54" t="e">
        <f t="shared" si="69"/>
        <v>#DIV/0!</v>
      </c>
      <c r="N38" s="38"/>
      <c r="P38" s="55"/>
      <c r="Q38" s="39"/>
      <c r="R38" s="36">
        <f t="shared" si="70"/>
        <v>0</v>
      </c>
      <c r="S38" s="37" t="e">
        <f>IF($F38="","",((N38+O38+P38+Q38)/$F38))</f>
        <v>#DIV/0!</v>
      </c>
      <c r="T38" s="57" t="e">
        <f t="shared" si="72"/>
        <v>#DIV/0!</v>
      </c>
      <c r="U38" s="38"/>
      <c r="W38" s="55"/>
      <c r="X38" s="39"/>
      <c r="Y38" s="55"/>
      <c r="Z38" s="57" t="e">
        <f t="shared" si="74"/>
        <v>#DIV/0!</v>
      </c>
      <c r="AA38" s="57" t="e">
        <f t="shared" si="75"/>
        <v>#DIV/0!</v>
      </c>
      <c r="AB38" s="38"/>
      <c r="AD38" s="55"/>
      <c r="AE38" s="39"/>
      <c r="AF38" s="55"/>
      <c r="AG38" s="58" t="e">
        <f t="shared" si="77"/>
        <v>#DIV/0!</v>
      </c>
      <c r="AH38" s="57" t="e">
        <f t="shared" si="78"/>
        <v>#DIV/0!</v>
      </c>
      <c r="AI38" s="38"/>
      <c r="AK38" s="55"/>
      <c r="AL38" s="39"/>
      <c r="AM38" s="55"/>
      <c r="AN38" s="57" t="e">
        <f t="shared" si="80"/>
        <v>#DIV/0!</v>
      </c>
      <c r="AO38" s="57" t="e">
        <f t="shared" si="81"/>
        <v>#DIV/0!</v>
      </c>
      <c r="AP38" s="38"/>
      <c r="AR38" s="55"/>
      <c r="AS38" s="39"/>
      <c r="AT38" s="55"/>
      <c r="AU38" s="58" t="e">
        <f t="shared" si="83"/>
        <v>#DIV/0!</v>
      </c>
      <c r="AV38" s="57" t="e">
        <f t="shared" si="84"/>
        <v>#DIV/0!</v>
      </c>
      <c r="AW38" s="38"/>
      <c r="AY38" s="55"/>
      <c r="AZ38" s="39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38"/>
      <c r="I39" s="55"/>
      <c r="J39" s="39"/>
      <c r="K39" s="36">
        <f t="shared" si="88"/>
        <v>0</v>
      </c>
      <c r="L39" s="53" t="e">
        <f t="shared" si="68"/>
        <v>#DIV/0!</v>
      </c>
      <c r="M39" s="54" t="e">
        <f t="shared" si="69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4"/>
        <v>#DIV/0!</v>
      </c>
      <c r="AA39" s="57" t="e">
        <f t="shared" si="75"/>
        <v>#DIV/0!</v>
      </c>
      <c r="AB39" s="38"/>
      <c r="AD39" s="55"/>
      <c r="AE39" s="39"/>
      <c r="AF39" s="55"/>
      <c r="AG39" s="58" t="e">
        <f t="shared" si="77"/>
        <v>#DIV/0!</v>
      </c>
      <c r="AH39" s="57" t="e">
        <f t="shared" si="78"/>
        <v>#DIV/0!</v>
      </c>
      <c r="AI39" s="38"/>
      <c r="AK39" s="55"/>
      <c r="AL39" s="39"/>
      <c r="AM39" s="55"/>
      <c r="AN39" s="57" t="e">
        <f t="shared" si="80"/>
        <v>#DIV/0!</v>
      </c>
      <c r="AO39" s="57" t="e">
        <f t="shared" si="81"/>
        <v>#DIV/0!</v>
      </c>
      <c r="AP39" s="38"/>
      <c r="AR39" s="55"/>
      <c r="AS39" s="39"/>
      <c r="AT39" s="55"/>
      <c r="AU39" s="58" t="e">
        <f t="shared" si="83"/>
        <v>#DIV/0!</v>
      </c>
      <c r="AV39" s="57" t="e">
        <f t="shared" si="84"/>
        <v>#DIV/0!</v>
      </c>
      <c r="AW39" s="38"/>
      <c r="AY39" s="55"/>
      <c r="AZ39" s="39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College of Computing Admin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0">C46-D46-E46</f>
        <v>0</v>
      </c>
      <c r="G46" s="38"/>
      <c r="H46" s="39"/>
      <c r="I46" s="39"/>
      <c r="J46" s="39"/>
      <c r="K46" s="36">
        <f t="shared" ref="K46:K52" si="91">$F46-(G46+I46+J46)</f>
        <v>0</v>
      </c>
      <c r="L46" s="49" t="e">
        <f t="shared" ref="L46:L52" si="92">IF($F46="","",((G46+H46+I46+J46)/$F46))</f>
        <v>#DIV/0!</v>
      </c>
      <c r="M46" s="50" t="e">
        <f t="shared" ref="M46:M52" si="93">IF($F46="","",(J46/$F46))</f>
        <v>#DIV/0!</v>
      </c>
      <c r="N46" s="38"/>
      <c r="O46" s="39"/>
      <c r="P46" s="39"/>
      <c r="Q46" s="39"/>
      <c r="R46" s="36">
        <f t="shared" ref="R46:R51" si="94">$F46-(N46+P46+Q46)</f>
        <v>0</v>
      </c>
      <c r="S46" s="37" t="e">
        <f t="shared" ref="S46:S51" si="95">IF($F46="","",((N46+O46+P46+Q46)/$F46))</f>
        <v>#DIV/0!</v>
      </c>
      <c r="T46" s="44" t="e">
        <f t="shared" ref="T46:T51" si="96">IF($F46="","",(Q46/$F46))</f>
        <v>#DIV/0!</v>
      </c>
      <c r="U46" s="38"/>
      <c r="V46" s="39"/>
      <c r="W46" s="39"/>
      <c r="X46" s="39"/>
      <c r="Y46" s="36">
        <f t="shared" ref="Y46:Y50" si="97">$F46-(U46+W46+X46)</f>
        <v>0</v>
      </c>
      <c r="Z46" s="49" t="e">
        <f t="shared" ref="Z46:Z51" si="98">IF($F46="","",((U46+V46+W46+X46)/$F46))</f>
        <v>#DIV/0!</v>
      </c>
      <c r="AA46" s="51" t="e">
        <f t="shared" ref="AA46:AA51" si="99">IF($F46="","",(X46/$F46))</f>
        <v>#DIV/0!</v>
      </c>
      <c r="AB46" s="38"/>
      <c r="AC46" s="39"/>
      <c r="AD46" s="39"/>
      <c r="AE46" s="39"/>
      <c r="AF46" s="36">
        <f t="shared" ref="AF46:AF49" si="100">$F46-(AB46+AD46+AE46)</f>
        <v>0</v>
      </c>
      <c r="AG46" s="37" t="e">
        <f t="shared" ref="AG46:AG51" si="101">IF($F46="","",((AB46+AC46+AD46+AE46)/$F46))</f>
        <v>#DIV/0!</v>
      </c>
      <c r="AH46" s="44" t="e">
        <f t="shared" ref="AH46:AH51" si="102">IF($F46="","",(AE46/$F46))</f>
        <v>#DIV/0!</v>
      </c>
      <c r="AI46" s="38"/>
      <c r="AJ46" s="39"/>
      <c r="AK46" s="39"/>
      <c r="AL46" s="39"/>
      <c r="AM46" s="36">
        <f t="shared" ref="AM46:AM49" si="103">$F46-(AI46+AK46+AL46)</f>
        <v>0</v>
      </c>
      <c r="AN46" s="49" t="e">
        <f t="shared" ref="AN46:AN51" si="104">IF($F46="","",((AI46+AJ46+AK46+AL46)/$F46))</f>
        <v>#DIV/0!</v>
      </c>
      <c r="AO46" s="51" t="e">
        <f t="shared" ref="AO46:AO51" si="105">IF($F46="","",(AL46/$F46))</f>
        <v>#DIV/0!</v>
      </c>
      <c r="AP46" s="38"/>
      <c r="AQ46" s="39"/>
      <c r="AR46" s="39"/>
      <c r="AS46" s="39"/>
      <c r="AT46" s="36">
        <f t="shared" ref="AT46:AT49" si="106">$F46-(AP46+AR46+AS46)</f>
        <v>0</v>
      </c>
      <c r="AU46" s="37" t="e">
        <f t="shared" ref="AU46:AU51" si="107">IF($F46="","",((AP46+AQ46+AR46+AS46)/$F46))</f>
        <v>#DIV/0!</v>
      </c>
      <c r="AV46" s="44" t="e">
        <f t="shared" ref="AV46:AV51" si="108">IF($F46="","",(AS46/$F46))</f>
        <v>#DIV/0!</v>
      </c>
      <c r="AW46" s="38"/>
      <c r="AX46" s="39"/>
      <c r="AY46" s="39"/>
      <c r="AZ46" s="39"/>
      <c r="BA46" s="36">
        <f t="shared" ref="BA46:BA49" si="109">$F46-(AW46+AY46+AZ46)</f>
        <v>0</v>
      </c>
      <c r="BB46" s="49" t="e">
        <f t="shared" ref="BB46:BB51" si="110">IF($F46="","",((AW46+AX46+AY46+AZ46)/$F46))</f>
        <v>#DIV/0!</v>
      </c>
      <c r="BC46" s="51" t="e">
        <f t="shared" ref="BC46:BC51" si="111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0"/>
        <v>0</v>
      </c>
      <c r="G47" s="38"/>
      <c r="H47" s="39"/>
      <c r="I47" s="39"/>
      <c r="J47" s="39"/>
      <c r="K47" s="36">
        <f t="shared" si="91"/>
        <v>0</v>
      </c>
      <c r="L47" s="49" t="e">
        <f t="shared" si="92"/>
        <v>#DIV/0!</v>
      </c>
      <c r="M47" s="50" t="e">
        <f t="shared" si="93"/>
        <v>#DIV/0!</v>
      </c>
      <c r="N47" s="38"/>
      <c r="O47" s="39"/>
      <c r="P47" s="39"/>
      <c r="Q47" s="39"/>
      <c r="R47" s="36">
        <f t="shared" si="94"/>
        <v>0</v>
      </c>
      <c r="S47" s="37" t="e">
        <f t="shared" si="95"/>
        <v>#DIV/0!</v>
      </c>
      <c r="T47" s="44" t="e">
        <f t="shared" si="96"/>
        <v>#DIV/0!</v>
      </c>
      <c r="U47" s="38"/>
      <c r="V47" s="39"/>
      <c r="W47" s="39"/>
      <c r="X47" s="39"/>
      <c r="Y47" s="36">
        <f t="shared" si="97"/>
        <v>0</v>
      </c>
      <c r="Z47" s="49" t="e">
        <f t="shared" si="98"/>
        <v>#DIV/0!</v>
      </c>
      <c r="AA47" s="51" t="e">
        <f t="shared" si="99"/>
        <v>#DIV/0!</v>
      </c>
      <c r="AB47" s="38"/>
      <c r="AC47" s="39"/>
      <c r="AD47" s="39"/>
      <c r="AE47" s="39"/>
      <c r="AF47" s="36">
        <f t="shared" si="100"/>
        <v>0</v>
      </c>
      <c r="AG47" s="37" t="e">
        <f t="shared" si="101"/>
        <v>#DIV/0!</v>
      </c>
      <c r="AH47" s="44" t="e">
        <f t="shared" si="102"/>
        <v>#DIV/0!</v>
      </c>
      <c r="AI47" s="38"/>
      <c r="AJ47" s="39"/>
      <c r="AK47" s="39"/>
      <c r="AL47" s="39"/>
      <c r="AM47" s="36">
        <f t="shared" si="103"/>
        <v>0</v>
      </c>
      <c r="AN47" s="49" t="e">
        <f t="shared" si="104"/>
        <v>#DIV/0!</v>
      </c>
      <c r="AO47" s="51" t="e">
        <f t="shared" si="105"/>
        <v>#DIV/0!</v>
      </c>
      <c r="AP47" s="38"/>
      <c r="AQ47" s="39"/>
      <c r="AR47" s="39"/>
      <c r="AS47" s="39"/>
      <c r="AT47" s="36">
        <f t="shared" si="106"/>
        <v>0</v>
      </c>
      <c r="AU47" s="37" t="e">
        <f t="shared" si="107"/>
        <v>#DIV/0!</v>
      </c>
      <c r="AV47" s="44" t="e">
        <f t="shared" si="108"/>
        <v>#DIV/0!</v>
      </c>
      <c r="AW47" s="38"/>
      <c r="AX47" s="39"/>
      <c r="AY47" s="39"/>
      <c r="AZ47" s="39"/>
      <c r="BA47" s="36">
        <f t="shared" si="109"/>
        <v>0</v>
      </c>
      <c r="BB47" s="49" t="e">
        <f t="shared" si="110"/>
        <v>#DIV/0!</v>
      </c>
      <c r="BC47" s="51" t="e">
        <f t="shared" si="111"/>
        <v>#DIV/0!</v>
      </c>
    </row>
    <row r="48" spans="2:55">
      <c r="B48" s="41" t="s">
        <v>21</v>
      </c>
      <c r="C48" s="35"/>
      <c r="D48" s="35"/>
      <c r="E48" s="35"/>
      <c r="F48" s="42">
        <f t="shared" si="90"/>
        <v>0</v>
      </c>
      <c r="G48" s="43"/>
      <c r="H48" s="36"/>
      <c r="I48" s="36"/>
      <c r="J48" s="36"/>
      <c r="K48" s="36">
        <f t="shared" si="91"/>
        <v>0</v>
      </c>
      <c r="L48" s="47" t="e">
        <f t="shared" si="92"/>
        <v>#DIV/0!</v>
      </c>
      <c r="M48" s="48" t="e">
        <f t="shared" si="93"/>
        <v>#DIV/0!</v>
      </c>
      <c r="N48" s="43"/>
      <c r="O48" s="36"/>
      <c r="P48" s="36"/>
      <c r="Q48" s="36"/>
      <c r="R48" s="36">
        <f t="shared" si="94"/>
        <v>0</v>
      </c>
      <c r="S48" s="37" t="e">
        <f t="shared" si="95"/>
        <v>#DIV/0!</v>
      </c>
      <c r="T48" s="44" t="e">
        <f t="shared" si="96"/>
        <v>#DIV/0!</v>
      </c>
      <c r="U48" s="43"/>
      <c r="V48" s="36"/>
      <c r="W48" s="36"/>
      <c r="X48" s="36"/>
      <c r="Y48" s="36">
        <f t="shared" si="97"/>
        <v>0</v>
      </c>
      <c r="Z48" s="47" t="e">
        <f t="shared" si="98"/>
        <v>#DIV/0!</v>
      </c>
      <c r="AA48" s="48" t="e">
        <f t="shared" si="99"/>
        <v>#DIV/0!</v>
      </c>
      <c r="AB48" s="43"/>
      <c r="AC48" s="36"/>
      <c r="AD48" s="36"/>
      <c r="AE48" s="36"/>
      <c r="AF48" s="36">
        <f t="shared" si="100"/>
        <v>0</v>
      </c>
      <c r="AG48" s="37" t="e">
        <f t="shared" si="101"/>
        <v>#DIV/0!</v>
      </c>
      <c r="AH48" s="44" t="e">
        <f t="shared" si="102"/>
        <v>#DIV/0!</v>
      </c>
      <c r="AI48" s="43"/>
      <c r="AJ48" s="36"/>
      <c r="AK48" s="36"/>
      <c r="AL48" s="36"/>
      <c r="AM48" s="36">
        <f t="shared" si="103"/>
        <v>0</v>
      </c>
      <c r="AN48" s="47" t="e">
        <f t="shared" si="104"/>
        <v>#DIV/0!</v>
      </c>
      <c r="AO48" s="48" t="e">
        <f t="shared" si="105"/>
        <v>#DIV/0!</v>
      </c>
      <c r="AP48" s="43"/>
      <c r="AQ48" s="36"/>
      <c r="AR48" s="36"/>
      <c r="AS48" s="36"/>
      <c r="AT48" s="36">
        <f t="shared" si="106"/>
        <v>0</v>
      </c>
      <c r="AU48" s="37" t="e">
        <f t="shared" si="107"/>
        <v>#DIV/0!</v>
      </c>
      <c r="AV48" s="46" t="e">
        <f t="shared" si="108"/>
        <v>#DIV/0!</v>
      </c>
      <c r="AW48" s="43"/>
      <c r="AX48" s="36"/>
      <c r="AY48" s="36"/>
      <c r="AZ48" s="36"/>
      <c r="BA48" s="36">
        <f t="shared" si="109"/>
        <v>0</v>
      </c>
      <c r="BB48" s="47" t="e">
        <f t="shared" si="110"/>
        <v>#DIV/0!</v>
      </c>
      <c r="BC48" s="48" t="e">
        <f t="shared" si="111"/>
        <v>#DIV/0!</v>
      </c>
    </row>
    <row r="49" spans="2:55">
      <c r="B49" s="41" t="s">
        <v>22</v>
      </c>
      <c r="C49" s="35"/>
      <c r="D49" s="35"/>
      <c r="E49" s="35"/>
      <c r="F49" s="42">
        <f t="shared" si="90"/>
        <v>0</v>
      </c>
      <c r="G49" s="43"/>
      <c r="H49" s="36"/>
      <c r="I49" s="36"/>
      <c r="J49" s="36"/>
      <c r="K49" s="36">
        <f t="shared" si="91"/>
        <v>0</v>
      </c>
      <c r="L49" s="47" t="e">
        <f t="shared" si="92"/>
        <v>#DIV/0!</v>
      </c>
      <c r="M49" s="48" t="e">
        <f t="shared" si="93"/>
        <v>#DIV/0!</v>
      </c>
      <c r="N49" s="43"/>
      <c r="O49" s="36"/>
      <c r="P49" s="36"/>
      <c r="Q49" s="36"/>
      <c r="R49" s="36">
        <f t="shared" si="94"/>
        <v>0</v>
      </c>
      <c r="S49" s="37" t="e">
        <f t="shared" si="95"/>
        <v>#DIV/0!</v>
      </c>
      <c r="T49" s="44" t="e">
        <f t="shared" si="96"/>
        <v>#DIV/0!</v>
      </c>
      <c r="U49" s="43"/>
      <c r="V49" s="36"/>
      <c r="W49" s="36"/>
      <c r="X49" s="36"/>
      <c r="Y49" s="36">
        <f t="shared" si="97"/>
        <v>0</v>
      </c>
      <c r="Z49" s="47" t="e">
        <f t="shared" si="98"/>
        <v>#DIV/0!</v>
      </c>
      <c r="AA49" s="48" t="e">
        <f t="shared" si="99"/>
        <v>#DIV/0!</v>
      </c>
      <c r="AB49" s="43"/>
      <c r="AC49" s="36"/>
      <c r="AD49" s="36"/>
      <c r="AE49" s="36"/>
      <c r="AF49" s="36">
        <f t="shared" si="100"/>
        <v>0</v>
      </c>
      <c r="AG49" s="37" t="e">
        <f t="shared" si="101"/>
        <v>#DIV/0!</v>
      </c>
      <c r="AH49" s="44" t="e">
        <f t="shared" si="102"/>
        <v>#DIV/0!</v>
      </c>
      <c r="AI49" s="43"/>
      <c r="AJ49" s="36"/>
      <c r="AK49" s="36"/>
      <c r="AL49" s="36"/>
      <c r="AM49" s="36">
        <f t="shared" si="103"/>
        <v>0</v>
      </c>
      <c r="AN49" s="47" t="e">
        <f t="shared" si="104"/>
        <v>#DIV/0!</v>
      </c>
      <c r="AO49" s="48" t="e">
        <f t="shared" si="105"/>
        <v>#DIV/0!</v>
      </c>
      <c r="AP49" s="43"/>
      <c r="AQ49" s="36"/>
      <c r="AR49" s="36"/>
      <c r="AS49" s="36"/>
      <c r="AT49" s="36">
        <f t="shared" si="106"/>
        <v>0</v>
      </c>
      <c r="AU49" s="37" t="e">
        <f t="shared" si="107"/>
        <v>#DIV/0!</v>
      </c>
      <c r="AV49" s="46" t="e">
        <f t="shared" si="108"/>
        <v>#DIV/0!</v>
      </c>
      <c r="AW49" s="43"/>
      <c r="AX49" s="36"/>
      <c r="AY49" s="36"/>
      <c r="AZ49" s="36"/>
      <c r="BA49" s="36">
        <f t="shared" si="109"/>
        <v>0</v>
      </c>
      <c r="BB49" s="47" t="e">
        <f t="shared" si="110"/>
        <v>#DIV/0!</v>
      </c>
      <c r="BC49" s="48" t="e">
        <f t="shared" si="111"/>
        <v>#DIV/0!</v>
      </c>
    </row>
    <row r="50" spans="2:55">
      <c r="B50" s="41" t="s">
        <v>23</v>
      </c>
      <c r="C50" s="35"/>
      <c r="D50" s="35"/>
      <c r="E50" s="35"/>
      <c r="F50" s="42">
        <f t="shared" si="90"/>
        <v>0</v>
      </c>
      <c r="G50" s="52"/>
      <c r="H50" s="40"/>
      <c r="I50" s="40"/>
      <c r="J50" s="40"/>
      <c r="K50" s="36">
        <f t="shared" si="91"/>
        <v>0</v>
      </c>
      <c r="L50" s="53" t="e">
        <f t="shared" si="92"/>
        <v>#DIV/0!</v>
      </c>
      <c r="M50" s="54" t="e">
        <f t="shared" si="93"/>
        <v>#DIV/0!</v>
      </c>
      <c r="N50" s="52"/>
      <c r="O50" s="40"/>
      <c r="P50" s="40"/>
      <c r="Q50" s="40"/>
      <c r="R50" s="36">
        <f t="shared" si="94"/>
        <v>0</v>
      </c>
      <c r="S50" s="37" t="e">
        <f t="shared" si="95"/>
        <v>#DIV/0!</v>
      </c>
      <c r="T50" s="44" t="e">
        <f t="shared" si="96"/>
        <v>#DIV/0!</v>
      </c>
      <c r="U50" s="52"/>
      <c r="V50" s="40"/>
      <c r="W50" s="40"/>
      <c r="X50" s="40"/>
      <c r="Y50" s="36">
        <f t="shared" si="97"/>
        <v>0</v>
      </c>
      <c r="Z50" s="53" t="e">
        <f t="shared" si="98"/>
        <v>#DIV/0!</v>
      </c>
      <c r="AA50" s="54" t="e">
        <f t="shared" si="99"/>
        <v>#DIV/0!</v>
      </c>
      <c r="AB50" s="52"/>
      <c r="AC50" s="40"/>
      <c r="AD50" s="40"/>
      <c r="AE50" s="40"/>
      <c r="AF50" s="36"/>
      <c r="AG50" s="37" t="e">
        <f t="shared" si="101"/>
        <v>#DIV/0!</v>
      </c>
      <c r="AH50" s="44" t="e">
        <f t="shared" si="102"/>
        <v>#DIV/0!</v>
      </c>
      <c r="AI50" s="52"/>
      <c r="AJ50" s="40"/>
      <c r="AK50" s="40"/>
      <c r="AL50" s="40"/>
      <c r="AM50" s="40"/>
      <c r="AN50" s="53" t="e">
        <f t="shared" si="104"/>
        <v>#DIV/0!</v>
      </c>
      <c r="AO50" s="54" t="e">
        <f t="shared" si="105"/>
        <v>#DIV/0!</v>
      </c>
      <c r="AP50" s="52"/>
      <c r="AQ50" s="40"/>
      <c r="AR50" s="40"/>
      <c r="AS50" s="40"/>
      <c r="AT50" s="36"/>
      <c r="AU50" s="37" t="e">
        <f t="shared" si="107"/>
        <v>#DIV/0!</v>
      </c>
      <c r="AV50" s="46" t="e">
        <f t="shared" si="108"/>
        <v>#DIV/0!</v>
      </c>
      <c r="AW50" s="52"/>
      <c r="AX50" s="40"/>
      <c r="AY50" s="40"/>
      <c r="AZ50" s="40"/>
      <c r="BA50" s="40"/>
      <c r="BB50" s="53" t="e">
        <f t="shared" si="110"/>
        <v>#DIV/0!</v>
      </c>
      <c r="BC50" s="54" t="e">
        <f t="shared" si="111"/>
        <v>#DIV/0!</v>
      </c>
    </row>
    <row r="51" spans="2:55">
      <c r="B51" s="55" t="s">
        <v>24</v>
      </c>
      <c r="C51" s="59"/>
      <c r="F51" s="60">
        <f t="shared" si="90"/>
        <v>0</v>
      </c>
      <c r="G51" s="38"/>
      <c r="I51" s="55"/>
      <c r="J51" s="39"/>
      <c r="K51" s="39">
        <f t="shared" si="91"/>
        <v>0</v>
      </c>
      <c r="L51" s="49" t="e">
        <f t="shared" si="92"/>
        <v>#DIV/0!</v>
      </c>
      <c r="M51" s="50" t="e">
        <f t="shared" si="93"/>
        <v>#DIV/0!</v>
      </c>
      <c r="N51" s="38"/>
      <c r="P51" s="55"/>
      <c r="Q51" s="39"/>
      <c r="R51" s="36">
        <f t="shared" si="94"/>
        <v>0</v>
      </c>
      <c r="S51" s="61" t="e">
        <f t="shared" si="95"/>
        <v>#DIV/0!</v>
      </c>
      <c r="T51" s="50" t="e">
        <f t="shared" si="96"/>
        <v>#DIV/0!</v>
      </c>
      <c r="U51" s="38"/>
      <c r="W51" s="55"/>
      <c r="X51" s="39"/>
      <c r="Z51" s="49" t="e">
        <f t="shared" si="98"/>
        <v>#DIV/0!</v>
      </c>
      <c r="AA51" s="62" t="e">
        <f t="shared" si="99"/>
        <v>#DIV/0!</v>
      </c>
      <c r="AB51" s="38"/>
      <c r="AD51" s="55"/>
      <c r="AE51" s="39"/>
      <c r="AG51" s="61" t="e">
        <f t="shared" si="101"/>
        <v>#DIV/0!</v>
      </c>
      <c r="AH51" s="50" t="e">
        <f t="shared" si="102"/>
        <v>#DIV/0!</v>
      </c>
      <c r="AI51" s="38"/>
      <c r="AK51" s="55"/>
      <c r="AL51" s="39"/>
      <c r="AN51" s="49" t="e">
        <f t="shared" si="104"/>
        <v>#DIV/0!</v>
      </c>
      <c r="AO51" s="62" t="e">
        <f t="shared" si="105"/>
        <v>#DIV/0!</v>
      </c>
      <c r="AP51" s="38"/>
      <c r="AR51" s="55"/>
      <c r="AS51" s="39"/>
      <c r="AU51" s="61" t="e">
        <f t="shared" si="107"/>
        <v>#DIV/0!</v>
      </c>
      <c r="AV51" s="62" t="e">
        <f t="shared" si="108"/>
        <v>#DIV/0!</v>
      </c>
      <c r="AW51" s="38"/>
      <c r="AY51" s="55"/>
      <c r="AZ51" s="39"/>
      <c r="BB51" s="49" t="e">
        <f t="shared" si="110"/>
        <v>#DIV/0!</v>
      </c>
      <c r="BC51" s="62" t="e">
        <f t="shared" si="111"/>
        <v>#DIV/0!</v>
      </c>
    </row>
    <row r="52" spans="2:55">
      <c r="B52" s="55" t="s">
        <v>25</v>
      </c>
      <c r="C52" s="56"/>
      <c r="F52" s="60">
        <f t="shared" si="90"/>
        <v>0</v>
      </c>
      <c r="G52" s="38"/>
      <c r="I52" s="55"/>
      <c r="J52" s="39"/>
      <c r="K52" s="39">
        <f t="shared" si="91"/>
        <v>0</v>
      </c>
      <c r="L52" s="49" t="e">
        <f t="shared" si="92"/>
        <v>#DIV/0!</v>
      </c>
      <c r="M52" s="50" t="e">
        <f t="shared" si="93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College of Computing Admin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2">C59-D59-E59</f>
        <v>0</v>
      </c>
      <c r="G59" s="38"/>
      <c r="H59" s="39"/>
      <c r="I59" s="39"/>
      <c r="J59" s="39"/>
      <c r="K59" s="36">
        <f t="shared" ref="K59:K64" si="113">$F59-(G59+I59+J59)</f>
        <v>0</v>
      </c>
      <c r="L59" s="49" t="e">
        <f t="shared" ref="L59:L65" si="114">IF($F59="","",((G59+H59+I59+J59)/$F59))</f>
        <v>#DIV/0!</v>
      </c>
      <c r="M59" s="50" t="e">
        <f t="shared" ref="M59:M65" si="115">IF($F59="","",(J59/$F59))</f>
        <v>#DIV/0!</v>
      </c>
      <c r="N59" s="38"/>
      <c r="O59" s="39"/>
      <c r="P59" s="39"/>
      <c r="Q59" s="39"/>
      <c r="R59" s="36">
        <f t="shared" ref="R59:R64" si="116">$F59-(N59+P59+Q59)</f>
        <v>0</v>
      </c>
      <c r="S59" s="37" t="e">
        <f t="shared" ref="S59:S64" si="117">IF($F59="","",((N59+O59+P59+Q59)/$F59))</f>
        <v>#DIV/0!</v>
      </c>
      <c r="T59" s="44" t="e">
        <f t="shared" ref="T59:T64" si="118">IF($F59="","",(Q59/$F59))</f>
        <v>#DIV/0!</v>
      </c>
      <c r="U59" s="38"/>
      <c r="V59" s="39"/>
      <c r="W59" s="39"/>
      <c r="X59" s="39"/>
      <c r="Y59" s="36">
        <f t="shared" ref="Y59:Y63" si="119">$F59-(U59+W59+X59)</f>
        <v>0</v>
      </c>
      <c r="Z59" s="49" t="e">
        <f t="shared" ref="Z59:Z64" si="120">IF($F59="","",((U59+V59+W59+X59)/$F59))</f>
        <v>#DIV/0!</v>
      </c>
      <c r="AA59" s="51" t="e">
        <f t="shared" ref="AA59:AA64" si="121">IF($F59="","",(X59/$F59))</f>
        <v>#DIV/0!</v>
      </c>
      <c r="AB59" s="38"/>
      <c r="AC59" s="39"/>
      <c r="AD59" s="39"/>
      <c r="AE59" s="39"/>
      <c r="AF59" s="36">
        <f t="shared" ref="AF59:AF62" si="122">$F59-(AB59+AD59+AE59)</f>
        <v>0</v>
      </c>
      <c r="AG59" s="37" t="e">
        <f t="shared" ref="AG59:AG64" si="123">IF($F59="","",((AB59+AC59+AD59+AE59)/$F59))</f>
        <v>#DIV/0!</v>
      </c>
      <c r="AH59" s="44" t="e">
        <f t="shared" ref="AH59:AH64" si="124">IF($F59="","",(AE59/$F59))</f>
        <v>#DIV/0!</v>
      </c>
      <c r="AI59" s="38"/>
      <c r="AJ59" s="39"/>
      <c r="AK59" s="39"/>
      <c r="AL59" s="39"/>
      <c r="AM59" s="36">
        <f t="shared" ref="AM59:AM62" si="125">$F59-(AI59+AK59+AL59)</f>
        <v>0</v>
      </c>
      <c r="AN59" s="49" t="e">
        <f t="shared" ref="AN59:AN64" si="126">IF($F59="","",((AI59+AJ59+AK59+AL59)/$F59))</f>
        <v>#DIV/0!</v>
      </c>
      <c r="AO59" s="51" t="e">
        <f t="shared" ref="AO59:AO64" si="127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8">IF($F59="","",((AP59+AQ59+AR59+AS59)/$F59))</f>
        <v>#DIV/0!</v>
      </c>
      <c r="AV59" s="44" t="e">
        <f t="shared" ref="AV59:AV64" si="129">IF($F59="","",(AS59/$F59))</f>
        <v>#DIV/0!</v>
      </c>
      <c r="AW59" s="38"/>
      <c r="AX59" s="39"/>
      <c r="AY59" s="39"/>
      <c r="AZ59" s="39"/>
      <c r="BA59" s="36">
        <f t="shared" ref="BA59:BA62" si="130">$F59-(AW59+AY59+AZ59)</f>
        <v>0</v>
      </c>
      <c r="BB59" s="49" t="e">
        <f t="shared" ref="BB59:BB64" si="131">IF($F59="","",((AW59+AX59+AY59+AZ59)/$F59))</f>
        <v>#DIV/0!</v>
      </c>
      <c r="BC59" s="51" t="e">
        <f t="shared" ref="BC59:BC64" si="132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2"/>
        <v>0</v>
      </c>
      <c r="G60" s="38"/>
      <c r="H60" s="39"/>
      <c r="I60" s="39"/>
      <c r="J60" s="39"/>
      <c r="K60" s="36">
        <f t="shared" si="113"/>
        <v>0</v>
      </c>
      <c r="L60" s="49" t="e">
        <f t="shared" si="114"/>
        <v>#DIV/0!</v>
      </c>
      <c r="M60" s="50" t="e">
        <f t="shared" si="115"/>
        <v>#DIV/0!</v>
      </c>
      <c r="N60" s="38"/>
      <c r="O60" s="39"/>
      <c r="P60" s="39"/>
      <c r="Q60" s="39"/>
      <c r="R60" s="36">
        <f t="shared" si="116"/>
        <v>0</v>
      </c>
      <c r="S60" s="37" t="e">
        <f t="shared" si="117"/>
        <v>#DIV/0!</v>
      </c>
      <c r="T60" s="44" t="e">
        <f t="shared" si="118"/>
        <v>#DIV/0!</v>
      </c>
      <c r="U60" s="38"/>
      <c r="V60" s="39"/>
      <c r="W60" s="39"/>
      <c r="X60" s="39"/>
      <c r="Y60" s="36">
        <f t="shared" si="119"/>
        <v>0</v>
      </c>
      <c r="Z60" s="49" t="e">
        <f t="shared" si="120"/>
        <v>#DIV/0!</v>
      </c>
      <c r="AA60" s="51" t="e">
        <f t="shared" si="121"/>
        <v>#DIV/0!</v>
      </c>
      <c r="AB60" s="38"/>
      <c r="AC60" s="39"/>
      <c r="AD60" s="39"/>
      <c r="AE60" s="39"/>
      <c r="AF60" s="36">
        <f t="shared" si="122"/>
        <v>0</v>
      </c>
      <c r="AG60" s="37" t="e">
        <f t="shared" si="123"/>
        <v>#DIV/0!</v>
      </c>
      <c r="AH60" s="44" t="e">
        <f t="shared" si="124"/>
        <v>#DIV/0!</v>
      </c>
      <c r="AI60" s="38"/>
      <c r="AJ60" s="39"/>
      <c r="AK60" s="39"/>
      <c r="AL60" s="39"/>
      <c r="AM60" s="36">
        <f t="shared" si="125"/>
        <v>0</v>
      </c>
      <c r="AN60" s="49" t="e">
        <f t="shared" si="126"/>
        <v>#DIV/0!</v>
      </c>
      <c r="AO60" s="51" t="e">
        <f t="shared" si="127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8"/>
        <v>#DIV/0!</v>
      </c>
      <c r="AV60" s="44" t="e">
        <f t="shared" si="129"/>
        <v>#DIV/0!</v>
      </c>
      <c r="AW60" s="38"/>
      <c r="AX60" s="39"/>
      <c r="AY60" s="39"/>
      <c r="AZ60" s="39"/>
      <c r="BA60" s="36">
        <f t="shared" si="130"/>
        <v>0</v>
      </c>
      <c r="BB60" s="49" t="e">
        <f t="shared" si="131"/>
        <v>#DIV/0!</v>
      </c>
      <c r="BC60" s="51" t="e">
        <f t="shared" si="132"/>
        <v>#DIV/0!</v>
      </c>
    </row>
    <row r="61" spans="2:55">
      <c r="B61" s="41" t="s">
        <v>21</v>
      </c>
      <c r="C61" s="35"/>
      <c r="D61" s="35"/>
      <c r="E61" s="35"/>
      <c r="F61" s="42">
        <f t="shared" si="112"/>
        <v>0</v>
      </c>
      <c r="G61" s="43"/>
      <c r="H61" s="36"/>
      <c r="I61" s="36"/>
      <c r="J61" s="36"/>
      <c r="K61" s="36">
        <f t="shared" si="113"/>
        <v>0</v>
      </c>
      <c r="L61" s="47" t="e">
        <f t="shared" si="114"/>
        <v>#DIV/0!</v>
      </c>
      <c r="M61" s="48" t="e">
        <f t="shared" si="115"/>
        <v>#DIV/0!</v>
      </c>
      <c r="N61" s="43"/>
      <c r="O61" s="36"/>
      <c r="P61" s="36"/>
      <c r="Q61" s="36"/>
      <c r="R61" s="36">
        <f t="shared" si="116"/>
        <v>0</v>
      </c>
      <c r="S61" s="37" t="e">
        <f t="shared" si="117"/>
        <v>#DIV/0!</v>
      </c>
      <c r="T61" s="44" t="e">
        <f t="shared" si="118"/>
        <v>#DIV/0!</v>
      </c>
      <c r="U61" s="43"/>
      <c r="V61" s="36"/>
      <c r="W61" s="36"/>
      <c r="X61" s="36"/>
      <c r="Y61" s="36">
        <f t="shared" si="119"/>
        <v>0</v>
      </c>
      <c r="Z61" s="47" t="e">
        <f t="shared" si="120"/>
        <v>#DIV/0!</v>
      </c>
      <c r="AA61" s="48" t="e">
        <f t="shared" si="121"/>
        <v>#DIV/0!</v>
      </c>
      <c r="AB61" s="43"/>
      <c r="AC61" s="36"/>
      <c r="AD61" s="36"/>
      <c r="AE61" s="36"/>
      <c r="AF61" s="36">
        <f t="shared" si="122"/>
        <v>0</v>
      </c>
      <c r="AG61" s="37" t="e">
        <f t="shared" si="123"/>
        <v>#DIV/0!</v>
      </c>
      <c r="AH61" s="44" t="e">
        <f t="shared" si="124"/>
        <v>#DIV/0!</v>
      </c>
      <c r="AI61" s="43"/>
      <c r="AJ61" s="36"/>
      <c r="AK61" s="36"/>
      <c r="AL61" s="36"/>
      <c r="AM61" s="36">
        <f t="shared" si="125"/>
        <v>0</v>
      </c>
      <c r="AN61" s="47" t="e">
        <f t="shared" si="126"/>
        <v>#DIV/0!</v>
      </c>
      <c r="AO61" s="48" t="e">
        <f t="shared" si="127"/>
        <v>#DIV/0!</v>
      </c>
      <c r="AP61" s="43"/>
      <c r="AQ61" s="36"/>
      <c r="AR61" s="36"/>
      <c r="AS61" s="36"/>
      <c r="AT61" s="36">
        <f t="shared" ref="AT61:AT62" si="133">$F61-(AP61+AR61+AS61)</f>
        <v>0</v>
      </c>
      <c r="AU61" s="37" t="e">
        <f t="shared" si="128"/>
        <v>#DIV/0!</v>
      </c>
      <c r="AV61" s="46" t="e">
        <f t="shared" si="129"/>
        <v>#DIV/0!</v>
      </c>
      <c r="AW61" s="43"/>
      <c r="AX61" s="36"/>
      <c r="AY61" s="36"/>
      <c r="AZ61" s="36"/>
      <c r="BA61" s="36">
        <f t="shared" si="130"/>
        <v>0</v>
      </c>
      <c r="BB61" s="47" t="e">
        <f t="shared" si="131"/>
        <v>#DIV/0!</v>
      </c>
      <c r="BC61" s="48" t="e">
        <f t="shared" si="132"/>
        <v>#DIV/0!</v>
      </c>
    </row>
    <row r="62" spans="2:55">
      <c r="B62" s="41" t="s">
        <v>22</v>
      </c>
      <c r="C62" s="35"/>
      <c r="D62" s="35"/>
      <c r="E62" s="35"/>
      <c r="F62" s="42">
        <f t="shared" si="112"/>
        <v>0</v>
      </c>
      <c r="G62" s="43"/>
      <c r="H62" s="36"/>
      <c r="I62" s="36"/>
      <c r="J62" s="36"/>
      <c r="K62" s="36">
        <f t="shared" si="113"/>
        <v>0</v>
      </c>
      <c r="L62" s="47" t="e">
        <f t="shared" si="114"/>
        <v>#DIV/0!</v>
      </c>
      <c r="M62" s="48" t="e">
        <f t="shared" si="115"/>
        <v>#DIV/0!</v>
      </c>
      <c r="N62" s="43"/>
      <c r="O62" s="36"/>
      <c r="P62" s="36"/>
      <c r="Q62" s="36"/>
      <c r="R62" s="36">
        <f t="shared" si="116"/>
        <v>0</v>
      </c>
      <c r="S62" s="37" t="e">
        <f t="shared" si="117"/>
        <v>#DIV/0!</v>
      </c>
      <c r="T62" s="44" t="e">
        <f t="shared" si="118"/>
        <v>#DIV/0!</v>
      </c>
      <c r="U62" s="43"/>
      <c r="V62" s="36"/>
      <c r="W62" s="36"/>
      <c r="X62" s="36"/>
      <c r="Y62" s="36">
        <f t="shared" si="119"/>
        <v>0</v>
      </c>
      <c r="Z62" s="47" t="e">
        <f t="shared" si="120"/>
        <v>#DIV/0!</v>
      </c>
      <c r="AA62" s="48" t="e">
        <f t="shared" si="121"/>
        <v>#DIV/0!</v>
      </c>
      <c r="AB62" s="43"/>
      <c r="AC62" s="36"/>
      <c r="AD62" s="36"/>
      <c r="AE62" s="36"/>
      <c r="AF62" s="36">
        <f t="shared" si="122"/>
        <v>0</v>
      </c>
      <c r="AG62" s="37" t="e">
        <f t="shared" si="123"/>
        <v>#DIV/0!</v>
      </c>
      <c r="AH62" s="44" t="e">
        <f t="shared" si="124"/>
        <v>#DIV/0!</v>
      </c>
      <c r="AI62" s="43"/>
      <c r="AJ62" s="36"/>
      <c r="AK62" s="36"/>
      <c r="AL62" s="36"/>
      <c r="AM62" s="36">
        <f t="shared" si="125"/>
        <v>0</v>
      </c>
      <c r="AN62" s="47" t="e">
        <f t="shared" si="126"/>
        <v>#DIV/0!</v>
      </c>
      <c r="AO62" s="48" t="e">
        <f t="shared" si="127"/>
        <v>#DIV/0!</v>
      </c>
      <c r="AP62" s="43"/>
      <c r="AQ62" s="36"/>
      <c r="AR62" s="36"/>
      <c r="AS62" s="36"/>
      <c r="AT62" s="36">
        <f t="shared" si="133"/>
        <v>0</v>
      </c>
      <c r="AU62" s="37" t="e">
        <f t="shared" si="128"/>
        <v>#DIV/0!</v>
      </c>
      <c r="AV62" s="46" t="e">
        <f t="shared" si="129"/>
        <v>#DIV/0!</v>
      </c>
      <c r="AW62" s="43"/>
      <c r="AX62" s="36"/>
      <c r="AY62" s="36"/>
      <c r="AZ62" s="36"/>
      <c r="BA62" s="36">
        <f t="shared" si="130"/>
        <v>0</v>
      </c>
      <c r="BB62" s="47" t="e">
        <f t="shared" si="131"/>
        <v>#DIV/0!</v>
      </c>
      <c r="BC62" s="48" t="e">
        <f t="shared" si="132"/>
        <v>#DIV/0!</v>
      </c>
    </row>
    <row r="63" spans="2:55">
      <c r="B63" s="41" t="s">
        <v>23</v>
      </c>
      <c r="C63" s="35"/>
      <c r="D63" s="35"/>
      <c r="E63" s="35"/>
      <c r="F63" s="42">
        <f t="shared" si="112"/>
        <v>0</v>
      </c>
      <c r="G63" s="52"/>
      <c r="H63" s="40"/>
      <c r="I63" s="40"/>
      <c r="J63" s="40"/>
      <c r="K63" s="36">
        <f t="shared" si="113"/>
        <v>0</v>
      </c>
      <c r="L63" s="53" t="e">
        <f t="shared" si="114"/>
        <v>#DIV/0!</v>
      </c>
      <c r="M63" s="54" t="e">
        <f t="shared" si="115"/>
        <v>#DIV/0!</v>
      </c>
      <c r="N63" s="52"/>
      <c r="O63" s="40"/>
      <c r="P63" s="40"/>
      <c r="Q63" s="40"/>
      <c r="R63" s="36">
        <f t="shared" si="116"/>
        <v>0</v>
      </c>
      <c r="S63" s="37" t="e">
        <f t="shared" si="117"/>
        <v>#DIV/0!</v>
      </c>
      <c r="T63" s="44" t="e">
        <f t="shared" si="118"/>
        <v>#DIV/0!</v>
      </c>
      <c r="U63" s="52"/>
      <c r="V63" s="40"/>
      <c r="W63" s="40"/>
      <c r="X63" s="40"/>
      <c r="Y63" s="36">
        <f t="shared" si="119"/>
        <v>0</v>
      </c>
      <c r="Z63" s="53" t="e">
        <f t="shared" si="120"/>
        <v>#DIV/0!</v>
      </c>
      <c r="AA63" s="54" t="e">
        <f t="shared" si="121"/>
        <v>#DIV/0!</v>
      </c>
      <c r="AB63" s="52"/>
      <c r="AC63" s="40"/>
      <c r="AD63" s="40"/>
      <c r="AE63" s="40"/>
      <c r="AF63" s="36"/>
      <c r="AG63" s="37" t="e">
        <f t="shared" si="123"/>
        <v>#DIV/0!</v>
      </c>
      <c r="AH63" s="44" t="e">
        <f t="shared" si="124"/>
        <v>#DIV/0!</v>
      </c>
      <c r="AI63" s="52"/>
      <c r="AJ63" s="40"/>
      <c r="AK63" s="40"/>
      <c r="AL63" s="40"/>
      <c r="AM63" s="40"/>
      <c r="AN63" s="53" t="e">
        <f t="shared" si="126"/>
        <v>#DIV/0!</v>
      </c>
      <c r="AO63" s="54" t="e">
        <f t="shared" si="127"/>
        <v>#DIV/0!</v>
      </c>
      <c r="AP63" s="52"/>
      <c r="AQ63" s="40"/>
      <c r="AR63" s="40"/>
      <c r="AS63" s="40"/>
      <c r="AT63" s="36"/>
      <c r="AU63" s="37" t="e">
        <f t="shared" si="128"/>
        <v>#DIV/0!</v>
      </c>
      <c r="AV63" s="46" t="e">
        <f t="shared" si="129"/>
        <v>#DIV/0!</v>
      </c>
      <c r="AW63" s="52"/>
      <c r="AX63" s="40"/>
      <c r="AY63" s="40"/>
      <c r="AZ63" s="40"/>
      <c r="BA63" s="40"/>
      <c r="BB63" s="53" t="e">
        <f t="shared" si="131"/>
        <v>#DIV/0!</v>
      </c>
      <c r="BC63" s="54" t="e">
        <f t="shared" si="132"/>
        <v>#DIV/0!</v>
      </c>
    </row>
    <row r="64" spans="2:55">
      <c r="B64" s="55" t="s">
        <v>24</v>
      </c>
      <c r="C64" s="59"/>
      <c r="F64" s="60">
        <f t="shared" si="112"/>
        <v>0</v>
      </c>
      <c r="G64" s="38"/>
      <c r="I64" s="55"/>
      <c r="J64" s="39"/>
      <c r="K64" s="39">
        <f t="shared" si="113"/>
        <v>0</v>
      </c>
      <c r="L64" s="49" t="e">
        <f t="shared" si="114"/>
        <v>#DIV/0!</v>
      </c>
      <c r="M64" s="50" t="e">
        <f t="shared" si="115"/>
        <v>#DIV/0!</v>
      </c>
      <c r="N64" s="38"/>
      <c r="P64" s="55"/>
      <c r="Q64" s="39"/>
      <c r="R64" s="36">
        <f t="shared" si="116"/>
        <v>0</v>
      </c>
      <c r="S64" s="61" t="e">
        <f t="shared" si="117"/>
        <v>#DIV/0!</v>
      </c>
      <c r="T64" s="50" t="e">
        <f t="shared" si="118"/>
        <v>#DIV/0!</v>
      </c>
      <c r="U64" s="38"/>
      <c r="W64" s="55"/>
      <c r="X64" s="39"/>
      <c r="Z64" s="49" t="e">
        <f t="shared" si="120"/>
        <v>#DIV/0!</v>
      </c>
      <c r="AA64" s="62" t="e">
        <f t="shared" si="121"/>
        <v>#DIV/0!</v>
      </c>
      <c r="AB64" s="38"/>
      <c r="AD64" s="55"/>
      <c r="AE64" s="39"/>
      <c r="AG64" s="61" t="e">
        <f t="shared" si="123"/>
        <v>#DIV/0!</v>
      </c>
      <c r="AH64" s="50" t="e">
        <f t="shared" si="124"/>
        <v>#DIV/0!</v>
      </c>
      <c r="AI64" s="38"/>
      <c r="AK64" s="55"/>
      <c r="AL64" s="39"/>
      <c r="AN64" s="49" t="e">
        <f t="shared" si="126"/>
        <v>#DIV/0!</v>
      </c>
      <c r="AO64" s="62" t="e">
        <f t="shared" si="127"/>
        <v>#DIV/0!</v>
      </c>
      <c r="AP64" s="38"/>
      <c r="AR64" s="55"/>
      <c r="AS64" s="39"/>
      <c r="AU64" s="61" t="e">
        <f t="shared" si="128"/>
        <v>#DIV/0!</v>
      </c>
      <c r="AV64" s="62" t="e">
        <f t="shared" si="129"/>
        <v>#DIV/0!</v>
      </c>
      <c r="AW64" s="38"/>
      <c r="AY64" s="55"/>
      <c r="AZ64" s="39"/>
      <c r="BB64" s="49" t="e">
        <f t="shared" si="131"/>
        <v>#DIV/0!</v>
      </c>
      <c r="BC64" s="62" t="e">
        <f t="shared" si="132"/>
        <v>#DIV/0!</v>
      </c>
    </row>
    <row r="65" spans="2:52">
      <c r="B65" s="55" t="s">
        <v>25</v>
      </c>
      <c r="C65" s="56"/>
      <c r="F65" s="60">
        <f t="shared" si="112"/>
        <v>0</v>
      </c>
      <c r="G65" s="38"/>
      <c r="I65" s="55"/>
      <c r="J65" s="39"/>
      <c r="K65" s="39">
        <f>$F65-(G65+I65+J65)</f>
        <v>0</v>
      </c>
      <c r="L65" s="49" t="e">
        <f t="shared" si="114"/>
        <v>#DIV/0!</v>
      </c>
      <c r="M65" s="50" t="e">
        <f t="shared" si="115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2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16C2C-1773-45F5-A44B-E0DBD16EEB67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48</v>
      </c>
    </row>
    <row r="2" spans="1:55">
      <c r="B2" s="25" t="str">
        <f>"Freshmen Retention - "&amp;$A$1</f>
        <v>Freshmen Retention - Computer Science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78</v>
      </c>
      <c r="D5" s="78"/>
      <c r="E5" s="78"/>
      <c r="F5" s="55">
        <f t="shared" ref="F5:F13" si="0">C5-D5-E5</f>
        <v>78</v>
      </c>
      <c r="G5" s="73">
        <v>61</v>
      </c>
      <c r="H5" s="55"/>
      <c r="I5" s="73">
        <v>3</v>
      </c>
      <c r="J5" s="77">
        <v>0</v>
      </c>
      <c r="K5" s="55">
        <f t="shared" ref="K5:K11" si="1">F5-(G5+I5+J5)</f>
        <v>14</v>
      </c>
      <c r="L5" s="57">
        <f t="shared" ref="L5:L11" si="2">IF($F5="","",((G5+H5+I5+J5)/$F5))</f>
        <v>0.82051282051282048</v>
      </c>
      <c r="M5" s="57">
        <f t="shared" ref="M5:M11" si="3">IF($F5="","",(J5/$F5))</f>
        <v>0</v>
      </c>
      <c r="N5" s="73">
        <v>51</v>
      </c>
      <c r="O5" s="55"/>
      <c r="P5" s="73">
        <v>1</v>
      </c>
      <c r="Q5" s="77">
        <v>0</v>
      </c>
      <c r="R5" s="55">
        <f t="shared" ref="R5:R11" si="4">F5-Q5-P5-N5</f>
        <v>26</v>
      </c>
      <c r="S5" s="58">
        <f t="shared" ref="S5:S7" si="5">IF($F5="","",((N5+O5+P5+Q5)/$F5))</f>
        <v>0.66666666666666663</v>
      </c>
      <c r="T5" s="57">
        <f t="shared" ref="T5:T11" si="6">IF($F5="","",(Q5/$F5))</f>
        <v>0</v>
      </c>
      <c r="U5" s="73">
        <v>46</v>
      </c>
      <c r="V5" s="55"/>
      <c r="W5" s="78">
        <v>0</v>
      </c>
      <c r="X5" s="73">
        <v>2</v>
      </c>
      <c r="Y5" s="55">
        <f t="shared" ref="Y5:Y10" si="7">F5-(U5+W5+X5)</f>
        <v>30</v>
      </c>
      <c r="Z5" s="57">
        <f t="shared" ref="Z5:Z10" si="8">IF($F5="","",((U5+V5+W5+X5)/$F5))</f>
        <v>0.61538461538461542</v>
      </c>
      <c r="AA5" s="57">
        <f t="shared" ref="AA5:AA10" si="9">IF($F5="","",(X5/$F5))</f>
        <v>2.564102564102564E-2</v>
      </c>
      <c r="AB5" s="73">
        <v>17</v>
      </c>
      <c r="AC5" s="55"/>
      <c r="AD5" s="78">
        <v>0</v>
      </c>
      <c r="AE5" s="73">
        <v>32</v>
      </c>
      <c r="AF5" s="55">
        <f t="shared" ref="AF5:AF9" si="10">F5-(AB5+AD5+AE5)</f>
        <v>29</v>
      </c>
      <c r="AG5" s="58">
        <f t="shared" ref="AG5:AG9" si="11">IF($F5="","",((AB5+AC5+AD5+AE5)/$F5))</f>
        <v>0.62820512820512819</v>
      </c>
      <c r="AH5" s="57">
        <f t="shared" ref="AH5:AH9" si="12">IF($F5="","",(AE5/$F5))</f>
        <v>0.41025641025641024</v>
      </c>
      <c r="AI5" s="73">
        <v>4</v>
      </c>
      <c r="AJ5" s="55"/>
      <c r="AK5" s="73">
        <v>2</v>
      </c>
      <c r="AL5" s="73">
        <v>44</v>
      </c>
      <c r="AM5" s="55">
        <f t="shared" ref="AM5:AM7" si="13">F5-AL5-AK5-AI5</f>
        <v>28</v>
      </c>
      <c r="AN5" s="57">
        <f t="shared" ref="AN5:AN7" si="14">IF($F5="","",((AI5+AJ5+AK5+AL5)/$F5))</f>
        <v>0.64102564102564108</v>
      </c>
      <c r="AO5" s="57">
        <f t="shared" ref="AO5:AO7" si="15">IF($F5="","",(AL5/$F5))</f>
        <v>0.5641025641025641</v>
      </c>
      <c r="AP5" s="73">
        <v>2</v>
      </c>
      <c r="AQ5" s="55"/>
      <c r="AR5" s="78">
        <v>1</v>
      </c>
      <c r="AS5" s="73">
        <v>45</v>
      </c>
      <c r="AT5" s="55">
        <f t="shared" ref="AT5" si="16">F5-AP5-AR5-AS5</f>
        <v>30</v>
      </c>
      <c r="AU5" s="58">
        <f t="shared" ref="AU5" si="17">IF($F5="","",((AP5+AQ5+AR5+AS5)/$F5))</f>
        <v>0.61538461538461542</v>
      </c>
      <c r="AV5" s="57">
        <f t="shared" ref="AV5" si="18">IF($F5="","",(AS5/$F5))</f>
        <v>0.57692307692307687</v>
      </c>
      <c r="AW5" s="79">
        <v>1</v>
      </c>
      <c r="AX5" s="55"/>
      <c r="AY5" s="77">
        <v>0</v>
      </c>
      <c r="AZ5" s="77">
        <v>47</v>
      </c>
      <c r="BA5" s="55">
        <f t="shared" ref="BA5" si="19">F5-AZ5-AW5</f>
        <v>30</v>
      </c>
      <c r="BB5" s="57">
        <f t="shared" ref="BB5" si="20">IF($F5="","",((AW5+AX5+AY5+AZ5)/$F5))</f>
        <v>0.61538461538461542</v>
      </c>
      <c r="BC5" s="57">
        <f t="shared" ref="BC5" si="21">IF($F5="","",(AZ5/$F5))</f>
        <v>0.60256410256410253</v>
      </c>
    </row>
    <row r="6" spans="1:55">
      <c r="B6" s="71" t="s">
        <v>21</v>
      </c>
      <c r="C6" s="73">
        <v>89</v>
      </c>
      <c r="D6" s="78"/>
      <c r="E6" s="78"/>
      <c r="F6" s="55">
        <f t="shared" si="0"/>
        <v>89</v>
      </c>
      <c r="G6" s="73">
        <v>70</v>
      </c>
      <c r="H6" s="55"/>
      <c r="I6" s="73">
        <v>5</v>
      </c>
      <c r="J6" s="77">
        <v>0</v>
      </c>
      <c r="K6" s="55">
        <f t="shared" si="1"/>
        <v>14</v>
      </c>
      <c r="L6" s="57">
        <f t="shared" si="2"/>
        <v>0.84269662921348309</v>
      </c>
      <c r="M6" s="57">
        <f t="shared" si="3"/>
        <v>0</v>
      </c>
      <c r="N6" s="73">
        <v>63</v>
      </c>
      <c r="O6" s="55"/>
      <c r="P6" s="73">
        <v>5</v>
      </c>
      <c r="Q6" s="77">
        <v>0</v>
      </c>
      <c r="R6" s="55">
        <f t="shared" si="4"/>
        <v>21</v>
      </c>
      <c r="S6" s="58">
        <f t="shared" si="5"/>
        <v>0.7640449438202247</v>
      </c>
      <c r="T6" s="57">
        <f t="shared" si="6"/>
        <v>0</v>
      </c>
      <c r="U6" s="73">
        <v>64</v>
      </c>
      <c r="V6" s="55"/>
      <c r="W6" s="73">
        <v>3</v>
      </c>
      <c r="X6" s="78">
        <v>0</v>
      </c>
      <c r="Y6" s="55">
        <f t="shared" si="7"/>
        <v>22</v>
      </c>
      <c r="Z6" s="57">
        <f t="shared" si="8"/>
        <v>0.7528089887640449</v>
      </c>
      <c r="AA6" s="57">
        <f t="shared" si="9"/>
        <v>0</v>
      </c>
      <c r="AB6" s="73">
        <v>20</v>
      </c>
      <c r="AC6" s="55"/>
      <c r="AD6" s="73">
        <v>1</v>
      </c>
      <c r="AE6" s="73">
        <v>41</v>
      </c>
      <c r="AF6" s="55">
        <f t="shared" si="10"/>
        <v>27</v>
      </c>
      <c r="AG6" s="58">
        <f t="shared" si="11"/>
        <v>0.6966292134831461</v>
      </c>
      <c r="AH6" s="57">
        <f t="shared" si="12"/>
        <v>0.4606741573033708</v>
      </c>
      <c r="AI6" s="73">
        <v>3</v>
      </c>
      <c r="AJ6" s="55"/>
      <c r="AK6" s="78">
        <v>0</v>
      </c>
      <c r="AL6" s="73">
        <v>59</v>
      </c>
      <c r="AM6" s="55">
        <f t="shared" si="13"/>
        <v>27</v>
      </c>
      <c r="AN6" s="57">
        <f t="shared" si="14"/>
        <v>0.6966292134831461</v>
      </c>
      <c r="AO6" s="57">
        <f t="shared" si="15"/>
        <v>0.6629213483146067</v>
      </c>
      <c r="AP6" s="79">
        <v>2</v>
      </c>
      <c r="AQ6" s="55"/>
      <c r="AR6" s="77">
        <v>0</v>
      </c>
      <c r="AS6" s="77">
        <v>60</v>
      </c>
      <c r="AT6" s="55">
        <f t="shared" ref="AT6" si="22">F6-AP6-AR6-AS6</f>
        <v>27</v>
      </c>
      <c r="AU6" s="58">
        <f t="shared" ref="AU6" si="23">IF($F6="","",((AP6+AQ6+AR6+AS6)/$F6))</f>
        <v>0.6966292134831461</v>
      </c>
      <c r="AV6" s="57">
        <f t="shared" ref="AV6" si="24">IF($F6="","",(AS6/$F6))</f>
        <v>0.6741573033707865</v>
      </c>
      <c r="AW6" s="79">
        <v>1</v>
      </c>
      <c r="AX6" s="55"/>
      <c r="AY6" s="77">
        <v>0</v>
      </c>
      <c r="AZ6" s="77">
        <v>52</v>
      </c>
      <c r="BA6" s="55">
        <f t="shared" ref="BA6" si="25">F6-AZ6-AW6</f>
        <v>36</v>
      </c>
      <c r="BB6" s="57">
        <f t="shared" ref="BB6" si="26">IF($F6="","",((AW6+AX6+AY6+AZ6)/$F6))</f>
        <v>0.5955056179775281</v>
      </c>
      <c r="BC6" s="57">
        <f t="shared" ref="BC6" si="27">IF($F6="","",(AZ6/$F6))</f>
        <v>0.5842696629213483</v>
      </c>
    </row>
    <row r="7" spans="1:55">
      <c r="B7" s="71" t="s">
        <v>22</v>
      </c>
      <c r="C7" s="73">
        <v>116</v>
      </c>
      <c r="D7" s="78">
        <v>1</v>
      </c>
      <c r="E7" s="78"/>
      <c r="F7" s="55">
        <f t="shared" si="0"/>
        <v>115</v>
      </c>
      <c r="G7" s="73">
        <v>97</v>
      </c>
      <c r="H7" s="55"/>
      <c r="I7" s="73">
        <v>5</v>
      </c>
      <c r="J7" s="79">
        <v>0</v>
      </c>
      <c r="K7" s="55">
        <f t="shared" si="1"/>
        <v>13</v>
      </c>
      <c r="L7" s="57">
        <f t="shared" si="2"/>
        <v>0.88695652173913042</v>
      </c>
      <c r="M7" s="57">
        <f t="shared" si="3"/>
        <v>0</v>
      </c>
      <c r="N7" s="73">
        <v>80</v>
      </c>
      <c r="O7" s="55"/>
      <c r="P7" s="73">
        <v>5</v>
      </c>
      <c r="Q7" s="79">
        <v>0</v>
      </c>
      <c r="R7" s="55">
        <f t="shared" si="4"/>
        <v>30</v>
      </c>
      <c r="S7" s="58">
        <f t="shared" si="5"/>
        <v>0.73913043478260865</v>
      </c>
      <c r="T7" s="57">
        <f t="shared" si="6"/>
        <v>0</v>
      </c>
      <c r="U7" s="73">
        <v>72</v>
      </c>
      <c r="V7" s="55"/>
      <c r="W7" s="73">
        <v>2</v>
      </c>
      <c r="X7" s="73">
        <v>4</v>
      </c>
      <c r="Y7" s="55">
        <f t="shared" si="7"/>
        <v>37</v>
      </c>
      <c r="Z7" s="57">
        <f t="shared" si="8"/>
        <v>0.67826086956521736</v>
      </c>
      <c r="AA7" s="57">
        <f t="shared" si="9"/>
        <v>3.4782608695652174E-2</v>
      </c>
      <c r="AB7" s="73">
        <v>27</v>
      </c>
      <c r="AC7" s="55"/>
      <c r="AD7" s="73">
        <v>2</v>
      </c>
      <c r="AE7" s="73">
        <v>46</v>
      </c>
      <c r="AF7" s="55">
        <f t="shared" si="10"/>
        <v>40</v>
      </c>
      <c r="AG7" s="58">
        <f t="shared" si="11"/>
        <v>0.65217391304347827</v>
      </c>
      <c r="AH7" s="57">
        <f t="shared" si="12"/>
        <v>0.4</v>
      </c>
      <c r="AI7" s="79">
        <v>8</v>
      </c>
      <c r="AJ7" s="55"/>
      <c r="AK7" s="77">
        <v>1</v>
      </c>
      <c r="AL7" s="79">
        <v>68</v>
      </c>
      <c r="AM7" s="55">
        <f t="shared" si="13"/>
        <v>38</v>
      </c>
      <c r="AN7" s="57">
        <f t="shared" si="14"/>
        <v>0.66956521739130437</v>
      </c>
      <c r="AO7" s="57">
        <f t="shared" si="15"/>
        <v>0.59130434782608698</v>
      </c>
      <c r="AP7" s="79">
        <v>1</v>
      </c>
      <c r="AQ7" s="55"/>
      <c r="AR7" s="77">
        <v>1</v>
      </c>
      <c r="AS7" s="79">
        <v>74</v>
      </c>
      <c r="AT7" s="55">
        <f t="shared" ref="AT7" si="28">F7-AP7-AR7-AS7</f>
        <v>39</v>
      </c>
      <c r="AU7" s="58">
        <f t="shared" ref="AU7" si="29">IF($F7="","",((AP7+AQ7+AR7+AS7)/$F7))</f>
        <v>0.66086956521739126</v>
      </c>
      <c r="AV7" s="57">
        <f t="shared" ref="AV7" si="30">IF($F7="","",(AS7/$F7))</f>
        <v>0.64347826086956517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132</v>
      </c>
      <c r="D8" s="78"/>
      <c r="E8" s="73">
        <v>1</v>
      </c>
      <c r="F8" s="55">
        <f t="shared" si="0"/>
        <v>131</v>
      </c>
      <c r="G8" s="73">
        <v>117</v>
      </c>
      <c r="I8" s="73">
        <v>4</v>
      </c>
      <c r="J8" s="77">
        <v>0</v>
      </c>
      <c r="K8" s="55">
        <f t="shared" si="1"/>
        <v>10</v>
      </c>
      <c r="L8" s="57">
        <f t="shared" si="2"/>
        <v>0.92366412213740456</v>
      </c>
      <c r="M8" s="57">
        <f t="shared" si="3"/>
        <v>0</v>
      </c>
      <c r="N8" s="73">
        <v>107</v>
      </c>
      <c r="P8" s="73">
        <v>4</v>
      </c>
      <c r="Q8" s="77">
        <v>0</v>
      </c>
      <c r="R8" s="55">
        <f t="shared" si="4"/>
        <v>20</v>
      </c>
      <c r="S8" s="58">
        <f>IF($F8="","",((N8+O8+P8+Q8)/$F8))</f>
        <v>0.84732824427480913</v>
      </c>
      <c r="T8" s="57">
        <f t="shared" si="6"/>
        <v>0</v>
      </c>
      <c r="U8" s="73">
        <v>100</v>
      </c>
      <c r="W8" s="73">
        <v>6</v>
      </c>
      <c r="X8" s="73">
        <v>2</v>
      </c>
      <c r="Y8" s="55">
        <f t="shared" si="7"/>
        <v>23</v>
      </c>
      <c r="Z8" s="57">
        <f t="shared" si="8"/>
        <v>0.82442748091603058</v>
      </c>
      <c r="AA8" s="57">
        <f t="shared" si="9"/>
        <v>1.5267175572519083E-2</v>
      </c>
      <c r="AB8" s="79">
        <v>44</v>
      </c>
      <c r="AD8" s="77">
        <v>6</v>
      </c>
      <c r="AE8" s="77">
        <v>53</v>
      </c>
      <c r="AF8" s="55">
        <f t="shared" si="10"/>
        <v>28</v>
      </c>
      <c r="AG8" s="58">
        <f t="shared" si="11"/>
        <v>0.7862595419847328</v>
      </c>
      <c r="AH8" s="57">
        <f t="shared" si="12"/>
        <v>0.40458015267175573</v>
      </c>
      <c r="AI8" s="79">
        <v>9</v>
      </c>
      <c r="AK8" s="77">
        <v>0</v>
      </c>
      <c r="AL8" s="77">
        <v>87</v>
      </c>
      <c r="AM8" s="55">
        <f t="shared" ref="AM8" si="31">F8-AL8-AK8-AI8</f>
        <v>35</v>
      </c>
      <c r="AN8" s="57">
        <f t="shared" ref="AN8" si="32">IF($F8="","",((AI8+AJ8+AK8+AL8)/$F8))</f>
        <v>0.73282442748091603</v>
      </c>
      <c r="AO8" s="57">
        <f t="shared" ref="AO8" si="33">IF($F8="","",(AL8/$F8))</f>
        <v>0.66412213740458015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106</v>
      </c>
      <c r="D9" s="55"/>
      <c r="E9" s="55"/>
      <c r="F9" s="55">
        <f t="shared" si="0"/>
        <v>106</v>
      </c>
      <c r="G9" s="73">
        <v>86</v>
      </c>
      <c r="I9" s="73">
        <v>6</v>
      </c>
      <c r="J9" s="77">
        <v>0</v>
      </c>
      <c r="K9" s="55">
        <f t="shared" si="1"/>
        <v>14</v>
      </c>
      <c r="L9" s="57">
        <f t="shared" si="2"/>
        <v>0.86792452830188682</v>
      </c>
      <c r="M9" s="57">
        <f t="shared" si="3"/>
        <v>0</v>
      </c>
      <c r="N9" s="73">
        <v>74</v>
      </c>
      <c r="P9" s="73">
        <v>3</v>
      </c>
      <c r="Q9" s="77">
        <v>0</v>
      </c>
      <c r="R9" s="55">
        <f t="shared" si="4"/>
        <v>29</v>
      </c>
      <c r="S9" s="58">
        <f>IF($F9="","",((N9+O9+P9+Q9)/$F9))</f>
        <v>0.72641509433962259</v>
      </c>
      <c r="T9" s="57">
        <f t="shared" si="6"/>
        <v>0</v>
      </c>
      <c r="U9" s="79">
        <v>65</v>
      </c>
      <c r="W9" s="79">
        <v>1</v>
      </c>
      <c r="X9" s="77">
        <v>10</v>
      </c>
      <c r="Y9" s="55">
        <f t="shared" si="7"/>
        <v>30</v>
      </c>
      <c r="Z9" s="57">
        <f t="shared" si="8"/>
        <v>0.71698113207547165</v>
      </c>
      <c r="AA9" s="57">
        <f t="shared" si="9"/>
        <v>9.4339622641509441E-2</v>
      </c>
      <c r="AB9" s="79">
        <v>21</v>
      </c>
      <c r="AD9" s="79">
        <v>4</v>
      </c>
      <c r="AE9" s="77">
        <v>47</v>
      </c>
      <c r="AF9" s="55">
        <f t="shared" si="10"/>
        <v>34</v>
      </c>
      <c r="AG9" s="58">
        <f t="shared" si="11"/>
        <v>0.67924528301886788</v>
      </c>
      <c r="AH9" s="57">
        <f t="shared" si="12"/>
        <v>0.44339622641509435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115</v>
      </c>
      <c r="D10" s="55"/>
      <c r="E10" s="55"/>
      <c r="F10" s="55">
        <f t="shared" si="0"/>
        <v>115</v>
      </c>
      <c r="G10" s="73">
        <v>92</v>
      </c>
      <c r="I10" s="73">
        <v>4</v>
      </c>
      <c r="J10" s="25">
        <v>0</v>
      </c>
      <c r="K10" s="55">
        <f t="shared" si="1"/>
        <v>19</v>
      </c>
      <c r="L10" s="57">
        <f t="shared" si="2"/>
        <v>0.83478260869565213</v>
      </c>
      <c r="M10" s="57">
        <f t="shared" si="3"/>
        <v>0</v>
      </c>
      <c r="N10" s="79">
        <v>82</v>
      </c>
      <c r="P10" s="73">
        <v>2</v>
      </c>
      <c r="Q10" s="77">
        <v>0</v>
      </c>
      <c r="R10" s="55">
        <f t="shared" si="4"/>
        <v>31</v>
      </c>
      <c r="S10" s="58">
        <f>IF($F10="","",((N10+O10+P10+Q10)/$F10))</f>
        <v>0.73043478260869565</v>
      </c>
      <c r="T10" s="57">
        <f t="shared" si="6"/>
        <v>0</v>
      </c>
      <c r="U10" s="79">
        <v>73</v>
      </c>
      <c r="W10" s="73">
        <v>0</v>
      </c>
      <c r="X10" s="73">
        <v>4</v>
      </c>
      <c r="Y10" s="55">
        <f t="shared" si="7"/>
        <v>38</v>
      </c>
      <c r="Z10" s="57">
        <f t="shared" si="8"/>
        <v>0.66956521739130437</v>
      </c>
      <c r="AA10" s="57">
        <f t="shared" si="9"/>
        <v>3.4782608695652174E-2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142</v>
      </c>
      <c r="D11" s="55"/>
      <c r="E11" s="55"/>
      <c r="F11" s="55">
        <f t="shared" si="0"/>
        <v>142</v>
      </c>
      <c r="G11" s="55">
        <v>116</v>
      </c>
      <c r="H11" s="55"/>
      <c r="I11" s="55">
        <v>2</v>
      </c>
      <c r="J11" s="55">
        <v>0</v>
      </c>
      <c r="K11" s="55">
        <f t="shared" si="1"/>
        <v>24</v>
      </c>
      <c r="L11" s="57">
        <f t="shared" si="2"/>
        <v>0.83098591549295775</v>
      </c>
      <c r="M11" s="57">
        <f t="shared" si="3"/>
        <v>0</v>
      </c>
      <c r="N11" s="55">
        <v>96</v>
      </c>
      <c r="O11" s="55"/>
      <c r="P11" s="55">
        <v>3</v>
      </c>
      <c r="Q11" s="55">
        <v>0</v>
      </c>
      <c r="R11" s="55">
        <f t="shared" si="4"/>
        <v>43</v>
      </c>
      <c r="S11" s="58">
        <f>IF($F11="","",((N11+O11+P11+Q11)/$F11))</f>
        <v>0.69718309859154926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105</v>
      </c>
      <c r="D12" s="55"/>
      <c r="E12" s="55"/>
      <c r="F12" s="55">
        <f t="shared" si="0"/>
        <v>105</v>
      </c>
      <c r="G12" s="55">
        <v>78</v>
      </c>
      <c r="H12" s="55"/>
      <c r="I12" s="55">
        <v>1</v>
      </c>
      <c r="J12" s="55">
        <v>0</v>
      </c>
      <c r="K12" s="55">
        <f t="shared" ref="K12" si="34">F12-(G12+I12+J12)</f>
        <v>26</v>
      </c>
      <c r="L12" s="57">
        <f t="shared" ref="L12" si="35">IF($F12="","",((G12+H12+I12+J12)/$F12))</f>
        <v>0.75238095238095237</v>
      </c>
      <c r="M12" s="57">
        <f t="shared" ref="M12" si="36">IF($F12="","",(J12/$F12))</f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69</v>
      </c>
      <c r="D13" s="55"/>
      <c r="E13" s="55"/>
      <c r="F13" s="55">
        <f t="shared" si="0"/>
        <v>69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Computer Science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27</v>
      </c>
      <c r="D19" s="55"/>
      <c r="E19" s="55"/>
      <c r="F19" s="55">
        <f t="shared" ref="F19:F27" si="37">C19-D19-E19</f>
        <v>27</v>
      </c>
      <c r="G19" s="73">
        <v>21</v>
      </c>
      <c r="H19" s="55"/>
      <c r="I19" s="73">
        <v>3</v>
      </c>
      <c r="J19" s="77">
        <v>0</v>
      </c>
      <c r="K19" s="55">
        <f t="shared" ref="K19:K26" si="38">F19-I19-G19-J19</f>
        <v>3</v>
      </c>
      <c r="L19" s="57">
        <f t="shared" ref="L19:L26" si="39">IF($F19="","",((G19+H19+I19+J19)/$F19))</f>
        <v>0.88888888888888884</v>
      </c>
      <c r="M19" s="57">
        <f t="shared" ref="M19:M26" si="40">IF($F19="","",(J19/$F19))</f>
        <v>0</v>
      </c>
      <c r="N19" s="73">
        <v>19</v>
      </c>
      <c r="O19" s="55"/>
      <c r="P19" s="73">
        <v>1</v>
      </c>
      <c r="Q19" s="73">
        <v>2</v>
      </c>
      <c r="R19" s="55">
        <f t="shared" ref="R19:R25" si="41">F19-N19-O19-P19-Q19</f>
        <v>5</v>
      </c>
      <c r="S19" s="58">
        <f t="shared" ref="S19:S25" si="42">IF($F19="","",((N19+O19+P19+Q19)/$F19))</f>
        <v>0.81481481481481477</v>
      </c>
      <c r="T19" s="57">
        <f t="shared" ref="T19:T25" si="43">IF($F19="","",(Q19/$F19))</f>
        <v>7.407407407407407E-2</v>
      </c>
      <c r="U19" s="73">
        <v>4</v>
      </c>
      <c r="V19" s="55"/>
      <c r="W19" s="78">
        <v>0</v>
      </c>
      <c r="X19" s="73">
        <v>14</v>
      </c>
      <c r="Y19" s="55">
        <f t="shared" ref="Y19:Y24" si="44">F19-(U19+W19+X19)</f>
        <v>9</v>
      </c>
      <c r="Z19" s="57">
        <f t="shared" ref="Z19:Z24" si="45">IF($F19="","",((U19+V19+W19+X19)/$F19))</f>
        <v>0.66666666666666663</v>
      </c>
      <c r="AA19" s="57">
        <f t="shared" ref="AA19:AA24" si="46">IF($F19="","",(X19/$F19))</f>
        <v>0.51851851851851849</v>
      </c>
      <c r="AB19" s="78">
        <v>0</v>
      </c>
      <c r="AC19" s="55"/>
      <c r="AD19" s="78">
        <v>1</v>
      </c>
      <c r="AE19" s="73">
        <v>17</v>
      </c>
      <c r="AF19" s="55">
        <f t="shared" ref="AF19:AF23" si="47">F19-(AB19+AD19+AE19)</f>
        <v>9</v>
      </c>
      <c r="AG19" s="58">
        <f t="shared" ref="AG19:AG23" si="48">IF($F19="","",((AB19+AC19+AD19+AE19)/$F19))</f>
        <v>0.66666666666666663</v>
      </c>
      <c r="AH19" s="57">
        <f t="shared" ref="AH19:AH23" si="49">IF($F19="","",(AE19/$F19))</f>
        <v>0.62962962962962965</v>
      </c>
      <c r="AI19" s="79">
        <v>0</v>
      </c>
      <c r="AJ19" s="55"/>
      <c r="AK19" s="77">
        <v>0</v>
      </c>
      <c r="AL19" s="73">
        <v>18</v>
      </c>
      <c r="AM19" s="55">
        <f t="shared" ref="AM19:AM21" si="50">F19-AL19-AK19-AI19</f>
        <v>9</v>
      </c>
      <c r="AN19" s="57">
        <f t="shared" ref="AN19:AN21" si="51">IF($F19="","",((AI19+AJ19+AK19+AL19)/$F19))</f>
        <v>0.66666666666666663</v>
      </c>
      <c r="AO19" s="57">
        <f t="shared" ref="AO19:AO21" si="52">IF($F19="","",(AL19/$F19))</f>
        <v>0.66666666666666663</v>
      </c>
      <c r="AP19" s="79">
        <v>0</v>
      </c>
      <c r="AQ19" s="55"/>
      <c r="AR19" s="77">
        <v>0</v>
      </c>
      <c r="AS19" s="73">
        <v>18</v>
      </c>
      <c r="AT19" s="55">
        <f t="shared" ref="AT19" si="53">F19-AS19-AR19-AP19</f>
        <v>9</v>
      </c>
      <c r="AU19" s="58">
        <f t="shared" ref="AU19" si="54">IF($F19="","",((AP19+AQ19+AR19+AS19)/$F19))</f>
        <v>0.66666666666666663</v>
      </c>
      <c r="AV19" s="57">
        <f t="shared" ref="AV19" si="55">IF($F19="","",(AS19/$F19))</f>
        <v>0.66666666666666663</v>
      </c>
      <c r="AW19" s="79">
        <v>0</v>
      </c>
      <c r="AX19" s="55"/>
      <c r="AY19" s="77">
        <v>0</v>
      </c>
      <c r="AZ19" s="77">
        <v>18</v>
      </c>
      <c r="BA19" s="55">
        <f t="shared" ref="BA19" si="56">F19-AZ19-AW19</f>
        <v>9</v>
      </c>
      <c r="BB19" s="57">
        <f t="shared" ref="BB19" si="57">IF($F19="","",((AW19+AX19+AY19+AZ19)/$F19))</f>
        <v>0.66666666666666663</v>
      </c>
      <c r="BC19" s="57">
        <f t="shared" ref="BC19" si="58">IF($F19="","",(AZ19/$F19))</f>
        <v>0.66666666666666663</v>
      </c>
    </row>
    <row r="20" spans="2:55">
      <c r="B20" s="55" t="s">
        <v>21</v>
      </c>
      <c r="C20" s="73">
        <v>22</v>
      </c>
      <c r="D20" s="55"/>
      <c r="E20" s="55"/>
      <c r="F20" s="55">
        <f t="shared" si="37"/>
        <v>22</v>
      </c>
      <c r="G20" s="73">
        <v>20</v>
      </c>
      <c r="H20" s="55"/>
      <c r="I20" s="73">
        <v>1</v>
      </c>
      <c r="J20" s="77">
        <v>0</v>
      </c>
      <c r="K20" s="55">
        <f t="shared" si="38"/>
        <v>1</v>
      </c>
      <c r="L20" s="58">
        <f t="shared" si="39"/>
        <v>0.95454545454545459</v>
      </c>
      <c r="M20" s="57">
        <f t="shared" si="40"/>
        <v>0</v>
      </c>
      <c r="N20" s="73">
        <v>16</v>
      </c>
      <c r="O20" s="55"/>
      <c r="P20" s="78">
        <v>0</v>
      </c>
      <c r="Q20" s="73">
        <v>1</v>
      </c>
      <c r="R20" s="55">
        <f t="shared" si="41"/>
        <v>5</v>
      </c>
      <c r="S20" s="58">
        <f t="shared" si="42"/>
        <v>0.77272727272727271</v>
      </c>
      <c r="T20" s="57">
        <f t="shared" si="43"/>
        <v>4.5454545454545456E-2</v>
      </c>
      <c r="U20" s="73">
        <v>5</v>
      </c>
      <c r="V20" s="55"/>
      <c r="W20" s="73">
        <v>2</v>
      </c>
      <c r="X20" s="73">
        <v>11</v>
      </c>
      <c r="Y20" s="55">
        <f t="shared" si="44"/>
        <v>4</v>
      </c>
      <c r="Z20" s="58">
        <f t="shared" si="45"/>
        <v>0.81818181818181823</v>
      </c>
      <c r="AA20" s="57">
        <f t="shared" si="46"/>
        <v>0.5</v>
      </c>
      <c r="AB20" s="78">
        <v>0</v>
      </c>
      <c r="AC20" s="55"/>
      <c r="AD20" s="78">
        <v>0</v>
      </c>
      <c r="AE20" s="73">
        <v>17</v>
      </c>
      <c r="AF20" s="55">
        <f t="shared" si="47"/>
        <v>5</v>
      </c>
      <c r="AG20" s="58">
        <f t="shared" si="48"/>
        <v>0.77272727272727271</v>
      </c>
      <c r="AH20" s="57">
        <f t="shared" si="49"/>
        <v>0.77272727272727271</v>
      </c>
      <c r="AI20" s="79">
        <v>0</v>
      </c>
      <c r="AJ20" s="55"/>
      <c r="AK20" s="77">
        <v>0</v>
      </c>
      <c r="AL20" s="73">
        <v>17</v>
      </c>
      <c r="AM20" s="55">
        <f t="shared" si="50"/>
        <v>5</v>
      </c>
      <c r="AN20" s="57">
        <f t="shared" si="51"/>
        <v>0.77272727272727271</v>
      </c>
      <c r="AO20" s="57">
        <f t="shared" si="52"/>
        <v>0.77272727272727271</v>
      </c>
      <c r="AP20" s="79">
        <v>0</v>
      </c>
      <c r="AQ20" s="55"/>
      <c r="AR20" s="77">
        <v>0</v>
      </c>
      <c r="AS20" s="77">
        <v>17</v>
      </c>
      <c r="AT20" s="55">
        <f t="shared" ref="AT20" si="59">F20-AS20-AR20-AP20</f>
        <v>5</v>
      </c>
      <c r="AU20" s="58">
        <f t="shared" ref="AU20" si="60">IF($F20="","",((AP20+AQ20+AR20+AS20)/$F20))</f>
        <v>0.77272727272727271</v>
      </c>
      <c r="AV20" s="57">
        <f t="shared" ref="AV20" si="61">IF($F20="","",(AS20/$F20))</f>
        <v>0.77272727272727271</v>
      </c>
      <c r="AW20" s="79">
        <v>0</v>
      </c>
      <c r="AX20" s="55"/>
      <c r="AY20" s="77">
        <v>0</v>
      </c>
      <c r="AZ20" s="77">
        <v>17</v>
      </c>
      <c r="BA20" s="55">
        <f t="shared" ref="BA20" si="62">F20-AZ20-AW20</f>
        <v>5</v>
      </c>
      <c r="BB20" s="57">
        <f t="shared" ref="BB20" si="63">IF($F20="","",((AW20+AX20+AY20+AZ20)/$F20))</f>
        <v>0.77272727272727271</v>
      </c>
      <c r="BC20" s="57">
        <f t="shared" ref="BC20" si="64">IF($F20="","",(AZ20/$F20))</f>
        <v>0.77272727272727271</v>
      </c>
    </row>
    <row r="21" spans="2:55">
      <c r="B21" s="55" t="s">
        <v>22</v>
      </c>
      <c r="C21" s="73">
        <v>36</v>
      </c>
      <c r="D21" s="55"/>
      <c r="E21" s="55"/>
      <c r="F21" s="55">
        <f t="shared" si="37"/>
        <v>36</v>
      </c>
      <c r="G21" s="73">
        <v>29</v>
      </c>
      <c r="H21" s="55"/>
      <c r="I21" s="73">
        <v>2</v>
      </c>
      <c r="J21" s="79">
        <v>0</v>
      </c>
      <c r="K21" s="55">
        <f t="shared" si="38"/>
        <v>5</v>
      </c>
      <c r="L21" s="57">
        <f t="shared" si="39"/>
        <v>0.86111111111111116</v>
      </c>
      <c r="M21" s="57">
        <f t="shared" si="40"/>
        <v>0</v>
      </c>
      <c r="N21" s="73">
        <v>26</v>
      </c>
      <c r="O21" s="55"/>
      <c r="P21" s="78">
        <v>0</v>
      </c>
      <c r="Q21" s="73">
        <v>2</v>
      </c>
      <c r="R21" s="55">
        <f t="shared" si="41"/>
        <v>8</v>
      </c>
      <c r="S21" s="58">
        <f t="shared" si="42"/>
        <v>0.77777777777777779</v>
      </c>
      <c r="T21" s="57">
        <f t="shared" si="43"/>
        <v>5.5555555555555552E-2</v>
      </c>
      <c r="U21" s="73">
        <v>13</v>
      </c>
      <c r="V21" s="55"/>
      <c r="W21" s="78">
        <v>0</v>
      </c>
      <c r="X21" s="73">
        <v>13</v>
      </c>
      <c r="Y21" s="55">
        <f t="shared" si="44"/>
        <v>10</v>
      </c>
      <c r="Z21" s="58">
        <f t="shared" si="45"/>
        <v>0.72222222222222221</v>
      </c>
      <c r="AA21" s="57">
        <f t="shared" si="46"/>
        <v>0.3611111111111111</v>
      </c>
      <c r="AB21" s="73">
        <v>3</v>
      </c>
      <c r="AC21" s="55"/>
      <c r="AD21" s="73">
        <v>2</v>
      </c>
      <c r="AE21" s="73">
        <v>21</v>
      </c>
      <c r="AF21" s="55">
        <f t="shared" si="47"/>
        <v>10</v>
      </c>
      <c r="AG21" s="58">
        <f t="shared" si="48"/>
        <v>0.72222222222222221</v>
      </c>
      <c r="AH21" s="57">
        <f t="shared" si="49"/>
        <v>0.58333333333333337</v>
      </c>
      <c r="AI21" s="79">
        <v>0</v>
      </c>
      <c r="AJ21" s="55"/>
      <c r="AK21" s="77">
        <v>2</v>
      </c>
      <c r="AL21" s="79">
        <v>24</v>
      </c>
      <c r="AM21" s="55">
        <f t="shared" si="50"/>
        <v>10</v>
      </c>
      <c r="AN21" s="57">
        <f t="shared" si="51"/>
        <v>0.72222222222222221</v>
      </c>
      <c r="AO21" s="57">
        <f t="shared" si="52"/>
        <v>0.66666666666666663</v>
      </c>
      <c r="AP21" s="79">
        <v>0</v>
      </c>
      <c r="AQ21" s="55"/>
      <c r="AR21" s="77">
        <v>0</v>
      </c>
      <c r="AS21" s="79">
        <v>24</v>
      </c>
      <c r="AT21" s="55">
        <f t="shared" ref="AT21" si="65">F21-AS21-AR21-AP21</f>
        <v>12</v>
      </c>
      <c r="AU21" s="58">
        <f t="shared" ref="AU21" si="66">IF($F21="","",((AP21+AQ21+AR21+AS21)/$F21))</f>
        <v>0.66666666666666663</v>
      </c>
      <c r="AV21" s="57">
        <f t="shared" ref="AV21" si="67">IF($F21="","",(AS21/$F21))</f>
        <v>0.66666666666666663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35</v>
      </c>
      <c r="D22" s="55"/>
      <c r="E22" s="55"/>
      <c r="F22" s="55">
        <f t="shared" si="37"/>
        <v>35</v>
      </c>
      <c r="G22" s="73">
        <v>27</v>
      </c>
      <c r="I22" s="73">
        <v>4</v>
      </c>
      <c r="J22" s="77">
        <v>0</v>
      </c>
      <c r="K22" s="55">
        <f t="shared" si="38"/>
        <v>4</v>
      </c>
      <c r="L22" s="57">
        <f t="shared" si="39"/>
        <v>0.88571428571428568</v>
      </c>
      <c r="M22" s="57">
        <f t="shared" si="40"/>
        <v>0</v>
      </c>
      <c r="N22" s="73">
        <v>21</v>
      </c>
      <c r="P22" s="73">
        <v>2</v>
      </c>
      <c r="Q22" s="73">
        <v>5</v>
      </c>
      <c r="R22" s="55">
        <f t="shared" si="41"/>
        <v>7</v>
      </c>
      <c r="S22" s="58">
        <f t="shared" si="42"/>
        <v>0.8</v>
      </c>
      <c r="T22" s="57">
        <f t="shared" si="43"/>
        <v>0.14285714285714285</v>
      </c>
      <c r="U22" s="73">
        <v>8</v>
      </c>
      <c r="W22" s="78">
        <v>1</v>
      </c>
      <c r="X22" s="73">
        <v>18</v>
      </c>
      <c r="Y22" s="55">
        <f t="shared" si="44"/>
        <v>8</v>
      </c>
      <c r="Z22" s="58">
        <f t="shared" si="45"/>
        <v>0.77142857142857146</v>
      </c>
      <c r="AA22" s="57">
        <f t="shared" si="46"/>
        <v>0.51428571428571423</v>
      </c>
      <c r="AB22" s="79">
        <v>3</v>
      </c>
      <c r="AD22" s="77">
        <v>2</v>
      </c>
      <c r="AE22" s="77">
        <v>22</v>
      </c>
      <c r="AF22" s="55">
        <f t="shared" si="47"/>
        <v>8</v>
      </c>
      <c r="AG22" s="58">
        <f t="shared" si="48"/>
        <v>0.77142857142857146</v>
      </c>
      <c r="AH22" s="57">
        <f t="shared" si="49"/>
        <v>0.62857142857142856</v>
      </c>
      <c r="AI22" s="79">
        <v>1</v>
      </c>
      <c r="AK22" s="77">
        <v>2</v>
      </c>
      <c r="AL22" s="77">
        <v>23</v>
      </c>
      <c r="AM22" s="55">
        <f t="shared" ref="AM22" si="68">F22-AL22-AK22-AI22</f>
        <v>9</v>
      </c>
      <c r="AN22" s="57">
        <f t="shared" ref="AN22" si="69">IF($F22="","",((AI22+AJ22+AK22+AL22)/$F22))</f>
        <v>0.74285714285714288</v>
      </c>
      <c r="AO22" s="57">
        <f t="shared" ref="AO22" si="70">IF($F22="","",(AL22/$F22))</f>
        <v>0.65714285714285714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16</v>
      </c>
      <c r="D23" s="55"/>
      <c r="E23" s="55"/>
      <c r="F23" s="55">
        <f t="shared" si="37"/>
        <v>16</v>
      </c>
      <c r="G23" s="73">
        <v>11</v>
      </c>
      <c r="I23" s="73">
        <v>1</v>
      </c>
      <c r="J23" s="77">
        <v>0</v>
      </c>
      <c r="K23" s="55">
        <f t="shared" si="38"/>
        <v>4</v>
      </c>
      <c r="L23" s="57">
        <f t="shared" si="39"/>
        <v>0.75</v>
      </c>
      <c r="M23" s="57">
        <f t="shared" si="40"/>
        <v>0</v>
      </c>
      <c r="N23" s="73">
        <v>9</v>
      </c>
      <c r="P23" s="73">
        <v>1</v>
      </c>
      <c r="Q23" s="73">
        <v>1</v>
      </c>
      <c r="R23" s="55">
        <f t="shared" si="41"/>
        <v>5</v>
      </c>
      <c r="S23" s="58">
        <f t="shared" si="42"/>
        <v>0.6875</v>
      </c>
      <c r="T23" s="57">
        <f t="shared" si="43"/>
        <v>6.25E-2</v>
      </c>
      <c r="U23" s="79">
        <v>3</v>
      </c>
      <c r="W23" s="79">
        <v>0</v>
      </c>
      <c r="X23" s="77">
        <v>6</v>
      </c>
      <c r="Y23" s="55">
        <f t="shared" si="44"/>
        <v>7</v>
      </c>
      <c r="Z23" s="58">
        <f t="shared" si="45"/>
        <v>0.5625</v>
      </c>
      <c r="AA23" s="57">
        <f t="shared" si="46"/>
        <v>0.375</v>
      </c>
      <c r="AB23" s="79">
        <v>0</v>
      </c>
      <c r="AD23" s="79">
        <v>0</v>
      </c>
      <c r="AE23" s="77">
        <v>10</v>
      </c>
      <c r="AF23" s="55">
        <f t="shared" si="47"/>
        <v>6</v>
      </c>
      <c r="AG23" s="58">
        <f t="shared" si="48"/>
        <v>0.625</v>
      </c>
      <c r="AH23" s="57">
        <f t="shared" si="49"/>
        <v>0.625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19</v>
      </c>
      <c r="D24" s="55"/>
      <c r="E24" s="55"/>
      <c r="F24" s="55">
        <f t="shared" si="37"/>
        <v>19</v>
      </c>
      <c r="G24" s="73">
        <v>16</v>
      </c>
      <c r="I24" s="73">
        <v>2</v>
      </c>
      <c r="J24" s="77">
        <v>0</v>
      </c>
      <c r="K24" s="55">
        <f t="shared" si="38"/>
        <v>1</v>
      </c>
      <c r="L24" s="57">
        <f t="shared" si="39"/>
        <v>0.94736842105263153</v>
      </c>
      <c r="M24" s="57">
        <f t="shared" si="40"/>
        <v>0</v>
      </c>
      <c r="N24" s="79">
        <v>12</v>
      </c>
      <c r="P24" s="73">
        <v>0</v>
      </c>
      <c r="Q24" s="73">
        <v>2</v>
      </c>
      <c r="R24" s="55">
        <f t="shared" si="41"/>
        <v>5</v>
      </c>
      <c r="S24" s="58">
        <f t="shared" si="42"/>
        <v>0.73684210526315785</v>
      </c>
      <c r="T24" s="57">
        <f t="shared" si="43"/>
        <v>0.10526315789473684</v>
      </c>
      <c r="U24" s="79">
        <v>7</v>
      </c>
      <c r="W24" s="78">
        <v>1</v>
      </c>
      <c r="X24" s="73">
        <v>6</v>
      </c>
      <c r="Y24" s="55">
        <f t="shared" si="44"/>
        <v>5</v>
      </c>
      <c r="Z24" s="58">
        <f t="shared" si="45"/>
        <v>0.73684210526315785</v>
      </c>
      <c r="AA24" s="57">
        <f t="shared" si="46"/>
        <v>0.31578947368421051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25</v>
      </c>
      <c r="D25" s="55"/>
      <c r="E25" s="55"/>
      <c r="F25" s="55">
        <f t="shared" si="37"/>
        <v>25</v>
      </c>
      <c r="G25" s="55">
        <v>20</v>
      </c>
      <c r="H25" s="55"/>
      <c r="I25" s="55">
        <v>1</v>
      </c>
      <c r="J25" s="55">
        <v>0</v>
      </c>
      <c r="K25" s="55">
        <f t="shared" si="38"/>
        <v>4</v>
      </c>
      <c r="L25" s="57">
        <f t="shared" si="39"/>
        <v>0.84</v>
      </c>
      <c r="M25" s="57">
        <f t="shared" si="40"/>
        <v>0</v>
      </c>
      <c r="N25" s="55">
        <v>9</v>
      </c>
      <c r="O25" s="55"/>
      <c r="P25" s="55">
        <v>1</v>
      </c>
      <c r="Q25" s="55">
        <v>9</v>
      </c>
      <c r="R25" s="55">
        <f t="shared" si="41"/>
        <v>6</v>
      </c>
      <c r="S25" s="58">
        <f t="shared" si="42"/>
        <v>0.76</v>
      </c>
      <c r="T25" s="57">
        <f t="shared" si="43"/>
        <v>0.36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21</v>
      </c>
      <c r="F26" s="55">
        <f t="shared" si="37"/>
        <v>21</v>
      </c>
      <c r="G26" s="73">
        <v>17</v>
      </c>
      <c r="I26" s="73">
        <v>0</v>
      </c>
      <c r="J26" s="77">
        <v>0</v>
      </c>
      <c r="K26" s="55">
        <f t="shared" si="38"/>
        <v>4</v>
      </c>
      <c r="L26" s="57">
        <f t="shared" si="39"/>
        <v>0.80952380952380953</v>
      </c>
      <c r="M26" s="57">
        <f t="shared" si="40"/>
        <v>0</v>
      </c>
    </row>
    <row r="27" spans="2:55">
      <c r="B27" s="55" t="s">
        <v>28</v>
      </c>
      <c r="C27" s="73">
        <v>30</v>
      </c>
      <c r="F27" s="55">
        <f t="shared" si="37"/>
        <v>30</v>
      </c>
    </row>
    <row r="30" spans="2:55">
      <c r="B30" s="25" t="str">
        <f>"Graduate  Retention - "&amp;$A$1</f>
        <v>Graduate  Retention - Computer Science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Computer Science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Computer Science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506D8-8A7D-4CC6-8F6C-70D860394A75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49</v>
      </c>
    </row>
    <row r="2" spans="1:55">
      <c r="B2" s="25" t="str">
        <f>"Freshmen Retention - "&amp;$A$1</f>
        <v>Freshmen Retention - Electrical &amp; Computer Engrg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59</v>
      </c>
      <c r="D5" s="73"/>
      <c r="E5" s="55"/>
      <c r="F5" s="55">
        <f t="shared" ref="F5:F13" si="0">C5-D5-E5</f>
        <v>59</v>
      </c>
      <c r="G5" s="73">
        <v>42</v>
      </c>
      <c r="H5" s="55"/>
      <c r="I5" s="78">
        <v>0</v>
      </c>
      <c r="J5" s="77">
        <v>0</v>
      </c>
      <c r="K5" s="55">
        <f t="shared" ref="K5:K12" si="1">F5-(G5+I5+J5)</f>
        <v>17</v>
      </c>
      <c r="L5" s="57">
        <f t="shared" ref="L5:L12" si="2">IF($F5="","",((G5+H5+I5+J5)/$F5))</f>
        <v>0.71186440677966101</v>
      </c>
      <c r="M5" s="57">
        <f t="shared" ref="M5:M12" si="3">IF($F5="","",(J5/$F5))</f>
        <v>0</v>
      </c>
      <c r="N5" s="73">
        <v>32</v>
      </c>
      <c r="O5" s="55"/>
      <c r="P5" s="78">
        <v>0</v>
      </c>
      <c r="Q5" s="77">
        <v>0</v>
      </c>
      <c r="R5" s="55">
        <f t="shared" ref="R5:R11" si="4">F5-Q5-P5-N5</f>
        <v>27</v>
      </c>
      <c r="S5" s="58">
        <f t="shared" ref="S5:S7" si="5">IF($F5="","",((N5+O5+P5+Q5)/$F5))</f>
        <v>0.5423728813559322</v>
      </c>
      <c r="T5" s="57">
        <f t="shared" ref="T5:T11" si="6">IF($F5="","",(Q5/$F5))</f>
        <v>0</v>
      </c>
      <c r="U5" s="73">
        <v>27</v>
      </c>
      <c r="V5" s="55"/>
      <c r="W5" s="78">
        <v>0</v>
      </c>
      <c r="X5" s="73">
        <v>1</v>
      </c>
      <c r="Y5" s="55">
        <f t="shared" ref="Y5:Y10" si="7">F5-(U5+W5+X5)</f>
        <v>31</v>
      </c>
      <c r="Z5" s="57">
        <f t="shared" ref="Z5:Z10" si="8">IF($F5="","",((U5+V5+W5+X5)/$F5))</f>
        <v>0.47457627118644069</v>
      </c>
      <c r="AA5" s="57">
        <f t="shared" ref="AA5:AA10" si="9">IF($F5="","",(X5/$F5))</f>
        <v>1.6949152542372881E-2</v>
      </c>
      <c r="AB5" s="73">
        <v>12</v>
      </c>
      <c r="AC5" s="55"/>
      <c r="AD5" s="78">
        <v>0</v>
      </c>
      <c r="AE5" s="73">
        <v>16</v>
      </c>
      <c r="AF5" s="55">
        <f t="shared" ref="AF5:AF9" si="10">F5-(AB5+AD5+AE5)</f>
        <v>31</v>
      </c>
      <c r="AG5" s="58">
        <f t="shared" ref="AG5:AG9" si="11">IF($F5="","",((AB5+AC5+AD5+AE5)/$F5))</f>
        <v>0.47457627118644069</v>
      </c>
      <c r="AH5" s="57">
        <f t="shared" ref="AH5:AH9" si="12">IF($F5="","",(AE5/$F5))</f>
        <v>0.2711864406779661</v>
      </c>
      <c r="AI5" s="78">
        <v>0</v>
      </c>
      <c r="AJ5" s="55"/>
      <c r="AK5" s="78">
        <v>0</v>
      </c>
      <c r="AL5" s="73">
        <v>27</v>
      </c>
      <c r="AM5" s="55">
        <f t="shared" ref="AM5:AM7" si="13">F5-AL5-AK5-AI5</f>
        <v>32</v>
      </c>
      <c r="AN5" s="57">
        <f t="shared" ref="AN5:AN7" si="14">IF($F5="","",((AI5+AJ5+AK5+AL5)/$F5))</f>
        <v>0.4576271186440678</v>
      </c>
      <c r="AO5" s="57">
        <f t="shared" ref="AO5:AO7" si="15">IF($F5="","",(AL5/$F5))</f>
        <v>0.4576271186440678</v>
      </c>
      <c r="AP5" s="79">
        <v>0</v>
      </c>
      <c r="AQ5" s="55"/>
      <c r="AR5" s="77">
        <v>0</v>
      </c>
      <c r="AS5" s="73">
        <v>28</v>
      </c>
      <c r="AT5" s="55">
        <f t="shared" ref="AT5" si="16">F5-AP5-AR5-AS5</f>
        <v>31</v>
      </c>
      <c r="AU5" s="58">
        <f t="shared" ref="AU5" si="17">IF($F5="","",((AP5+AQ5+AR5+AS5)/$F5))</f>
        <v>0.47457627118644069</v>
      </c>
      <c r="AV5" s="57">
        <f t="shared" ref="AV5" si="18">IF($F5="","",(AS5/$F5))</f>
        <v>0.47457627118644069</v>
      </c>
      <c r="AW5" s="79">
        <v>0</v>
      </c>
      <c r="AX5" s="55"/>
      <c r="AY5" s="77">
        <v>1</v>
      </c>
      <c r="AZ5" s="77">
        <v>28</v>
      </c>
      <c r="BA5" s="55">
        <f t="shared" ref="BA5" si="19">F5-AZ5-AW5</f>
        <v>31</v>
      </c>
      <c r="BB5" s="57">
        <f t="shared" ref="BB5" si="20">IF($F5="","",((AW5+AX5+AY5+AZ5)/$F5))</f>
        <v>0.49152542372881358</v>
      </c>
      <c r="BC5" s="57">
        <f t="shared" ref="BC5" si="21">IF($F5="","",(AZ5/$F5))</f>
        <v>0.47457627118644069</v>
      </c>
    </row>
    <row r="6" spans="1:55">
      <c r="B6" s="71" t="s">
        <v>21</v>
      </c>
      <c r="C6" s="73">
        <v>55</v>
      </c>
      <c r="D6" s="55"/>
      <c r="E6" s="55"/>
      <c r="F6" s="55">
        <f t="shared" si="0"/>
        <v>55</v>
      </c>
      <c r="G6" s="73">
        <v>43</v>
      </c>
      <c r="H6" s="55"/>
      <c r="I6" s="73">
        <v>1</v>
      </c>
      <c r="J6" s="77">
        <v>0</v>
      </c>
      <c r="K6" s="55">
        <f t="shared" si="1"/>
        <v>11</v>
      </c>
      <c r="L6" s="57">
        <f t="shared" si="2"/>
        <v>0.8</v>
      </c>
      <c r="M6" s="57">
        <f t="shared" si="3"/>
        <v>0</v>
      </c>
      <c r="N6" s="73">
        <v>33</v>
      </c>
      <c r="O6" s="55"/>
      <c r="P6" s="73">
        <v>1</v>
      </c>
      <c r="Q6" s="77">
        <v>0</v>
      </c>
      <c r="R6" s="55">
        <f t="shared" si="4"/>
        <v>21</v>
      </c>
      <c r="S6" s="58">
        <f t="shared" si="5"/>
        <v>0.61818181818181817</v>
      </c>
      <c r="T6" s="57">
        <f t="shared" si="6"/>
        <v>0</v>
      </c>
      <c r="U6" s="73">
        <v>32</v>
      </c>
      <c r="V6" s="55"/>
      <c r="W6" s="78">
        <v>0</v>
      </c>
      <c r="X6" s="73">
        <v>1</v>
      </c>
      <c r="Y6" s="55">
        <f t="shared" si="7"/>
        <v>22</v>
      </c>
      <c r="Z6" s="57">
        <f t="shared" si="8"/>
        <v>0.6</v>
      </c>
      <c r="AA6" s="57">
        <f t="shared" si="9"/>
        <v>1.8181818181818181E-2</v>
      </c>
      <c r="AB6" s="73">
        <v>15</v>
      </c>
      <c r="AC6" s="55"/>
      <c r="AD6" s="73">
        <v>1</v>
      </c>
      <c r="AE6" s="73">
        <v>17</v>
      </c>
      <c r="AF6" s="55">
        <f t="shared" si="10"/>
        <v>22</v>
      </c>
      <c r="AG6" s="58">
        <f t="shared" si="11"/>
        <v>0.6</v>
      </c>
      <c r="AH6" s="57">
        <f t="shared" si="12"/>
        <v>0.30909090909090908</v>
      </c>
      <c r="AI6" s="73">
        <v>4</v>
      </c>
      <c r="AJ6" s="55"/>
      <c r="AK6" s="78">
        <v>1</v>
      </c>
      <c r="AL6" s="73">
        <v>28</v>
      </c>
      <c r="AM6" s="55">
        <f t="shared" si="13"/>
        <v>22</v>
      </c>
      <c r="AN6" s="57">
        <f t="shared" si="14"/>
        <v>0.6</v>
      </c>
      <c r="AO6" s="57">
        <f t="shared" si="15"/>
        <v>0.50909090909090904</v>
      </c>
      <c r="AP6" s="79">
        <v>0</v>
      </c>
      <c r="AQ6" s="55"/>
      <c r="AR6" s="77">
        <v>1</v>
      </c>
      <c r="AS6" s="77">
        <v>32</v>
      </c>
      <c r="AT6" s="55">
        <f t="shared" ref="AT6" si="22">F6-AP6-AR6-AS6</f>
        <v>22</v>
      </c>
      <c r="AU6" s="58">
        <f t="shared" ref="AU6" si="23">IF($F6="","",((AP6+AQ6+AR6+AS6)/$F6))</f>
        <v>0.6</v>
      </c>
      <c r="AV6" s="57">
        <f t="shared" ref="AV6" si="24">IF($F6="","",(AS6/$F6))</f>
        <v>0.58181818181818179</v>
      </c>
      <c r="AW6" s="79">
        <v>0</v>
      </c>
      <c r="AX6" s="55"/>
      <c r="AY6" s="77">
        <v>0</v>
      </c>
      <c r="AZ6" s="77">
        <v>32</v>
      </c>
      <c r="BA6" s="55">
        <f t="shared" ref="BA6" si="25">F6-AZ6-AW6</f>
        <v>23</v>
      </c>
      <c r="BB6" s="57">
        <f t="shared" ref="BB6" si="26">IF($F6="","",((AW6+AX6+AY6+AZ6)/$F6))</f>
        <v>0.58181818181818179</v>
      </c>
      <c r="BC6" s="57">
        <f t="shared" ref="BC6" si="27">IF($F6="","",(AZ6/$F6))</f>
        <v>0.58181818181818179</v>
      </c>
    </row>
    <row r="7" spans="1:55">
      <c r="B7" s="71" t="s">
        <v>22</v>
      </c>
      <c r="C7" s="73">
        <v>66</v>
      </c>
      <c r="D7" s="55"/>
      <c r="E7" s="55"/>
      <c r="F7" s="55">
        <f t="shared" si="0"/>
        <v>66</v>
      </c>
      <c r="G7" s="73">
        <v>50</v>
      </c>
      <c r="H7" s="55"/>
      <c r="I7" s="78">
        <v>0</v>
      </c>
      <c r="J7" s="79">
        <v>0</v>
      </c>
      <c r="K7" s="55">
        <f t="shared" si="1"/>
        <v>16</v>
      </c>
      <c r="L7" s="57">
        <f t="shared" si="2"/>
        <v>0.75757575757575757</v>
      </c>
      <c r="M7" s="57">
        <f t="shared" si="3"/>
        <v>0</v>
      </c>
      <c r="N7" s="73">
        <v>40</v>
      </c>
      <c r="O7" s="55"/>
      <c r="P7" s="73">
        <v>1</v>
      </c>
      <c r="Q7" s="79">
        <v>0</v>
      </c>
      <c r="R7" s="55">
        <f t="shared" si="4"/>
        <v>25</v>
      </c>
      <c r="S7" s="58">
        <f t="shared" si="5"/>
        <v>0.62121212121212122</v>
      </c>
      <c r="T7" s="57">
        <f t="shared" si="6"/>
        <v>0</v>
      </c>
      <c r="U7" s="73">
        <v>37</v>
      </c>
      <c r="V7" s="55"/>
      <c r="W7" s="78">
        <v>0</v>
      </c>
      <c r="X7" s="73">
        <v>2</v>
      </c>
      <c r="Y7" s="55">
        <f t="shared" si="7"/>
        <v>27</v>
      </c>
      <c r="Z7" s="57">
        <f t="shared" si="8"/>
        <v>0.59090909090909094</v>
      </c>
      <c r="AA7" s="57">
        <f t="shared" si="9"/>
        <v>3.0303030303030304E-2</v>
      </c>
      <c r="AB7" s="73">
        <v>25</v>
      </c>
      <c r="AC7" s="55"/>
      <c r="AD7" s="73">
        <v>1</v>
      </c>
      <c r="AE7" s="73">
        <v>12</v>
      </c>
      <c r="AF7" s="55">
        <f t="shared" si="10"/>
        <v>28</v>
      </c>
      <c r="AG7" s="58">
        <f t="shared" si="11"/>
        <v>0.5757575757575758</v>
      </c>
      <c r="AH7" s="57">
        <f t="shared" si="12"/>
        <v>0.18181818181818182</v>
      </c>
      <c r="AI7" s="79">
        <v>3</v>
      </c>
      <c r="AJ7" s="55"/>
      <c r="AK7" s="77">
        <v>1</v>
      </c>
      <c r="AL7" s="79">
        <v>33</v>
      </c>
      <c r="AM7" s="55">
        <f t="shared" si="13"/>
        <v>29</v>
      </c>
      <c r="AN7" s="57">
        <f t="shared" si="14"/>
        <v>0.56060606060606055</v>
      </c>
      <c r="AO7" s="57">
        <f t="shared" si="15"/>
        <v>0.5</v>
      </c>
      <c r="AP7" s="79">
        <v>0</v>
      </c>
      <c r="AQ7" s="55"/>
      <c r="AR7" s="77">
        <v>0</v>
      </c>
      <c r="AS7" s="79">
        <v>35</v>
      </c>
      <c r="AT7" s="55">
        <f t="shared" ref="AT7" si="28">F7-AP7-AR7-AS7</f>
        <v>31</v>
      </c>
      <c r="AU7" s="58">
        <f t="shared" ref="AU7" si="29">IF($F7="","",((AP7+AQ7+AR7+AS7)/$F7))</f>
        <v>0.53030303030303028</v>
      </c>
      <c r="AV7" s="57">
        <f t="shared" ref="AV7" si="30">IF($F7="","",(AS7/$F7))</f>
        <v>0.53030303030303028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48</v>
      </c>
      <c r="D8" s="55"/>
      <c r="E8" s="55"/>
      <c r="F8" s="55">
        <f t="shared" si="0"/>
        <v>48</v>
      </c>
      <c r="G8" s="73">
        <v>41</v>
      </c>
      <c r="I8" s="73">
        <v>2</v>
      </c>
      <c r="J8" s="77">
        <v>0</v>
      </c>
      <c r="K8" s="55">
        <f t="shared" si="1"/>
        <v>5</v>
      </c>
      <c r="L8" s="57">
        <f t="shared" si="2"/>
        <v>0.89583333333333337</v>
      </c>
      <c r="M8" s="57">
        <f t="shared" si="3"/>
        <v>0</v>
      </c>
      <c r="N8" s="73">
        <v>36</v>
      </c>
      <c r="P8" s="73">
        <v>1</v>
      </c>
      <c r="Q8" s="77">
        <v>0</v>
      </c>
      <c r="R8" s="55">
        <f t="shared" si="4"/>
        <v>11</v>
      </c>
      <c r="S8" s="58">
        <f>IF($F8="","",((N8+O8+P8+Q8)/$F8))</f>
        <v>0.77083333333333337</v>
      </c>
      <c r="T8" s="57">
        <f t="shared" si="6"/>
        <v>0</v>
      </c>
      <c r="U8" s="73">
        <v>31</v>
      </c>
      <c r="W8" s="73">
        <v>2</v>
      </c>
      <c r="X8" s="78">
        <v>0</v>
      </c>
      <c r="Y8" s="55">
        <f t="shared" si="7"/>
        <v>15</v>
      </c>
      <c r="Z8" s="57">
        <f t="shared" si="8"/>
        <v>0.6875</v>
      </c>
      <c r="AA8" s="57">
        <f t="shared" si="9"/>
        <v>0</v>
      </c>
      <c r="AB8" s="79">
        <v>16</v>
      </c>
      <c r="AD8" s="77">
        <v>0</v>
      </c>
      <c r="AE8" s="77">
        <v>15</v>
      </c>
      <c r="AF8" s="55">
        <f t="shared" si="10"/>
        <v>17</v>
      </c>
      <c r="AG8" s="58">
        <f t="shared" si="11"/>
        <v>0.64583333333333337</v>
      </c>
      <c r="AH8" s="57">
        <f t="shared" si="12"/>
        <v>0.3125</v>
      </c>
      <c r="AI8" s="79">
        <v>2</v>
      </c>
      <c r="AK8" s="77"/>
      <c r="AL8" s="77">
        <v>27</v>
      </c>
      <c r="AM8" s="55">
        <f t="shared" ref="AM8" si="31">F8-AL8-AK8-AI8</f>
        <v>19</v>
      </c>
      <c r="AN8" s="57">
        <f t="shared" ref="AN8" si="32">IF($F8="","",((AI8+AJ8+AK8+AL8)/$F8))</f>
        <v>0.60416666666666663</v>
      </c>
      <c r="AO8" s="57">
        <f t="shared" ref="AO8" si="33">IF($F8="","",(AL8/$F8))</f>
        <v>0.5625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54</v>
      </c>
      <c r="D9" s="55"/>
      <c r="E9" s="55"/>
      <c r="F9" s="55">
        <f t="shared" si="0"/>
        <v>54</v>
      </c>
      <c r="G9" s="73">
        <v>40</v>
      </c>
      <c r="I9" s="73">
        <v>2</v>
      </c>
      <c r="J9" s="77">
        <v>0</v>
      </c>
      <c r="K9" s="55">
        <f t="shared" si="1"/>
        <v>12</v>
      </c>
      <c r="L9" s="57">
        <f t="shared" si="2"/>
        <v>0.77777777777777779</v>
      </c>
      <c r="M9" s="57">
        <f t="shared" si="3"/>
        <v>0</v>
      </c>
      <c r="N9" s="73">
        <v>35</v>
      </c>
      <c r="P9" s="73">
        <v>1</v>
      </c>
      <c r="Q9" s="77">
        <v>0</v>
      </c>
      <c r="R9" s="55">
        <f t="shared" si="4"/>
        <v>18</v>
      </c>
      <c r="S9" s="58">
        <f>IF($F9="","",((N9+O9+P9+Q9)/$F9))</f>
        <v>0.66666666666666663</v>
      </c>
      <c r="T9" s="57">
        <f t="shared" si="6"/>
        <v>0</v>
      </c>
      <c r="U9" s="79">
        <v>32</v>
      </c>
      <c r="W9" s="79">
        <v>0</v>
      </c>
      <c r="X9" s="77">
        <v>0</v>
      </c>
      <c r="Y9" s="55">
        <f t="shared" si="7"/>
        <v>22</v>
      </c>
      <c r="Z9" s="57">
        <f t="shared" si="8"/>
        <v>0.59259259259259256</v>
      </c>
      <c r="AA9" s="57">
        <f t="shared" si="9"/>
        <v>0</v>
      </c>
      <c r="AB9" s="79">
        <v>16</v>
      </c>
      <c r="AD9" s="79">
        <v>0</v>
      </c>
      <c r="AE9" s="77">
        <v>15</v>
      </c>
      <c r="AF9" s="55">
        <f t="shared" si="10"/>
        <v>23</v>
      </c>
      <c r="AG9" s="58">
        <f t="shared" si="11"/>
        <v>0.57407407407407407</v>
      </c>
      <c r="AH9" s="57">
        <f t="shared" si="12"/>
        <v>0.27777777777777779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33</v>
      </c>
      <c r="D10" s="55"/>
      <c r="E10" s="55"/>
      <c r="F10" s="55">
        <f t="shared" si="0"/>
        <v>33</v>
      </c>
      <c r="G10" s="73">
        <v>25</v>
      </c>
      <c r="I10" s="78">
        <v>0</v>
      </c>
      <c r="J10" s="77">
        <v>0</v>
      </c>
      <c r="K10" s="55">
        <f t="shared" si="1"/>
        <v>8</v>
      </c>
      <c r="L10" s="57">
        <f t="shared" si="2"/>
        <v>0.75757575757575757</v>
      </c>
      <c r="M10" s="57">
        <f t="shared" si="3"/>
        <v>0</v>
      </c>
      <c r="N10" s="79">
        <v>25</v>
      </c>
      <c r="P10" s="73">
        <v>0</v>
      </c>
      <c r="Q10" s="77">
        <v>0</v>
      </c>
      <c r="R10" s="55">
        <f t="shared" si="4"/>
        <v>8</v>
      </c>
      <c r="S10" s="58">
        <f>IF($F10="","",((N10+O10+P10+Q10)/$F10))</f>
        <v>0.75757575757575757</v>
      </c>
      <c r="T10" s="57">
        <f t="shared" si="6"/>
        <v>0</v>
      </c>
      <c r="U10" s="79">
        <v>19</v>
      </c>
      <c r="W10" s="78">
        <v>1</v>
      </c>
      <c r="X10" s="73">
        <v>2</v>
      </c>
      <c r="Y10" s="55">
        <f t="shared" si="7"/>
        <v>11</v>
      </c>
      <c r="Z10" s="57">
        <f t="shared" si="8"/>
        <v>0.66666666666666663</v>
      </c>
      <c r="AA10" s="57">
        <f t="shared" si="9"/>
        <v>6.0606060606060608E-2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48</v>
      </c>
      <c r="D11" s="55"/>
      <c r="E11" s="55"/>
      <c r="F11" s="55">
        <f t="shared" si="0"/>
        <v>48</v>
      </c>
      <c r="G11" s="55">
        <v>31</v>
      </c>
      <c r="H11" s="55"/>
      <c r="I11" s="55">
        <v>2</v>
      </c>
      <c r="J11" s="55">
        <v>0</v>
      </c>
      <c r="K11" s="55">
        <f t="shared" si="1"/>
        <v>15</v>
      </c>
      <c r="L11" s="57">
        <f t="shared" si="2"/>
        <v>0.6875</v>
      </c>
      <c r="M11" s="57">
        <f t="shared" si="3"/>
        <v>0</v>
      </c>
      <c r="N11" s="55">
        <v>27</v>
      </c>
      <c r="O11" s="55"/>
      <c r="P11" s="55">
        <v>1</v>
      </c>
      <c r="Q11" s="55">
        <v>0</v>
      </c>
      <c r="R11" s="55">
        <f t="shared" si="4"/>
        <v>20</v>
      </c>
      <c r="S11" s="58">
        <f>IF($F11="","",((N11+O11+P11+Q11)/$F11))</f>
        <v>0.58333333333333337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45</v>
      </c>
      <c r="D12" s="55">
        <v>1</v>
      </c>
      <c r="E12" s="55"/>
      <c r="F12" s="55">
        <f t="shared" si="0"/>
        <v>44</v>
      </c>
      <c r="G12" s="55">
        <v>33</v>
      </c>
      <c r="H12" s="55"/>
      <c r="I12" s="55">
        <v>1</v>
      </c>
      <c r="J12" s="55">
        <v>0</v>
      </c>
      <c r="K12" s="55">
        <f t="shared" si="1"/>
        <v>10</v>
      </c>
      <c r="L12" s="57">
        <f t="shared" si="2"/>
        <v>0.77272727272727271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41</v>
      </c>
      <c r="D13" s="55"/>
      <c r="E13" s="55"/>
      <c r="F13" s="55">
        <f t="shared" si="0"/>
        <v>41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Electrical &amp; Computer Engrg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44</v>
      </c>
      <c r="D19" s="55"/>
      <c r="E19" s="55"/>
      <c r="F19" s="55">
        <f t="shared" ref="F19:F27" si="34">C19-D19-E19</f>
        <v>44</v>
      </c>
      <c r="G19" s="73">
        <v>37</v>
      </c>
      <c r="H19" s="55"/>
      <c r="I19" s="78">
        <v>0</v>
      </c>
      <c r="J19" s="77">
        <v>0</v>
      </c>
      <c r="K19" s="55">
        <f t="shared" ref="K19:K24" si="35">F19-I19-G19-J19</f>
        <v>7</v>
      </c>
      <c r="L19" s="57">
        <f t="shared" ref="L19:L24" si="36">IF($F19="","",((G19+H19+I19+J19)/$F19))</f>
        <v>0.84090909090909094</v>
      </c>
      <c r="M19" s="57">
        <f t="shared" ref="M19:M24" si="37">IF($F19="","",(J19/$F19))</f>
        <v>0</v>
      </c>
      <c r="N19" s="73">
        <v>27</v>
      </c>
      <c r="O19" s="55"/>
      <c r="P19" s="73">
        <v>1</v>
      </c>
      <c r="Q19" s="73">
        <v>8</v>
      </c>
      <c r="R19" s="55">
        <f t="shared" ref="R19:R25" si="38">F19-N19-O19-P19-Q19</f>
        <v>8</v>
      </c>
      <c r="S19" s="58">
        <f t="shared" ref="S19:S25" si="39">IF($F19="","",((N19+O19+P19+Q19)/$F19))</f>
        <v>0.81818181818181823</v>
      </c>
      <c r="T19" s="57">
        <f t="shared" ref="T19:T25" si="40">IF($F19="","",(Q19/$F19))</f>
        <v>0.18181818181818182</v>
      </c>
      <c r="U19" s="73">
        <v>11</v>
      </c>
      <c r="V19" s="55"/>
      <c r="W19" s="73">
        <v>0</v>
      </c>
      <c r="X19" s="73">
        <v>24</v>
      </c>
      <c r="Y19" s="55">
        <f t="shared" ref="Y19:Y24" si="41">F19-(U19+W19+X19)</f>
        <v>9</v>
      </c>
      <c r="Z19" s="57">
        <f t="shared" ref="Z19:Z24" si="42">IF($F19="","",((U19+V19+W19+X19)/$F19))</f>
        <v>0.79545454545454541</v>
      </c>
      <c r="AA19" s="57">
        <f t="shared" ref="AA19:AA24" si="43">IF($F19="","",(X19/$F19))</f>
        <v>0.54545454545454541</v>
      </c>
      <c r="AB19" s="73">
        <v>2</v>
      </c>
      <c r="AC19" s="55"/>
      <c r="AD19" s="73">
        <v>0</v>
      </c>
      <c r="AE19" s="73">
        <v>31</v>
      </c>
      <c r="AF19" s="55">
        <f t="shared" ref="AF19:AF23" si="44">F19-(AB19+AD19+AE19)</f>
        <v>11</v>
      </c>
      <c r="AG19" s="58">
        <f t="shared" ref="AG19:AG23" si="45">IF($F19="","",((AB19+AC19+AD19+AE19)/$F19))</f>
        <v>0.75</v>
      </c>
      <c r="AH19" s="57">
        <f t="shared" ref="AH19:AH23" si="46">IF($F19="","",(AE19/$F19))</f>
        <v>0.70454545454545459</v>
      </c>
      <c r="AI19" s="79">
        <v>0</v>
      </c>
      <c r="AJ19" s="55"/>
      <c r="AK19" s="77">
        <v>0</v>
      </c>
      <c r="AL19" s="73">
        <v>33</v>
      </c>
      <c r="AM19" s="55">
        <f t="shared" ref="AM19:AM21" si="47">F19-AL19-AK19-AI19</f>
        <v>11</v>
      </c>
      <c r="AN19" s="57">
        <f t="shared" ref="AN19:AN21" si="48">IF($F19="","",((AI19+AJ19+AK19+AL19)/$F19))</f>
        <v>0.75</v>
      </c>
      <c r="AO19" s="57">
        <f t="shared" ref="AO19:AO21" si="49">IF($F19="","",(AL19/$F19))</f>
        <v>0.75</v>
      </c>
      <c r="AP19" s="79">
        <v>0</v>
      </c>
      <c r="AQ19" s="55"/>
      <c r="AR19" s="77">
        <v>0</v>
      </c>
      <c r="AS19" s="73">
        <v>33</v>
      </c>
      <c r="AT19" s="55">
        <f t="shared" ref="AT19" si="50">F19-AS19-AR19-AP19</f>
        <v>11</v>
      </c>
      <c r="AU19" s="58">
        <f t="shared" ref="AU19" si="51">IF($F19="","",((AP19+AQ19+AR19+AS19)/$F19))</f>
        <v>0.75</v>
      </c>
      <c r="AV19" s="57">
        <f t="shared" ref="AV19" si="52">IF($F19="","",(AS19/$F19))</f>
        <v>0.75</v>
      </c>
      <c r="AW19" s="79">
        <v>0</v>
      </c>
      <c r="AX19" s="55"/>
      <c r="AY19" s="77">
        <v>0</v>
      </c>
      <c r="AZ19" s="77">
        <v>33</v>
      </c>
      <c r="BA19" s="55">
        <f t="shared" ref="BA19" si="53">F19-AZ19-AW19</f>
        <v>11</v>
      </c>
      <c r="BB19" s="57">
        <f t="shared" ref="BB19" si="54">IF($F19="","",((AW19+AX19+AY19+AZ19)/$F19))</f>
        <v>0.75</v>
      </c>
      <c r="BC19" s="57">
        <f t="shared" ref="BC19" si="55">IF($F19="","",(AZ19/$F19))</f>
        <v>0.75</v>
      </c>
    </row>
    <row r="20" spans="2:55">
      <c r="B20" s="55" t="s">
        <v>21</v>
      </c>
      <c r="C20" s="73">
        <v>24</v>
      </c>
      <c r="D20" s="55"/>
      <c r="E20" s="55"/>
      <c r="F20" s="55">
        <f t="shared" si="34"/>
        <v>24</v>
      </c>
      <c r="G20" s="73">
        <v>18</v>
      </c>
      <c r="H20" s="55"/>
      <c r="I20" s="78">
        <v>0</v>
      </c>
      <c r="J20" s="77">
        <v>0</v>
      </c>
      <c r="K20" s="55">
        <f t="shared" si="35"/>
        <v>6</v>
      </c>
      <c r="L20" s="58">
        <f t="shared" si="36"/>
        <v>0.75</v>
      </c>
      <c r="M20" s="57">
        <f t="shared" si="37"/>
        <v>0</v>
      </c>
      <c r="N20" s="73">
        <v>7</v>
      </c>
      <c r="O20" s="55"/>
      <c r="P20" s="73">
        <v>2</v>
      </c>
      <c r="Q20" s="73">
        <v>5</v>
      </c>
      <c r="R20" s="55">
        <f t="shared" si="38"/>
        <v>10</v>
      </c>
      <c r="S20" s="58">
        <f t="shared" si="39"/>
        <v>0.58333333333333337</v>
      </c>
      <c r="T20" s="57">
        <f t="shared" si="40"/>
        <v>0.20833333333333334</v>
      </c>
      <c r="U20" s="73">
        <v>3</v>
      </c>
      <c r="V20" s="55"/>
      <c r="W20" s="73">
        <v>0</v>
      </c>
      <c r="X20" s="73">
        <v>11</v>
      </c>
      <c r="Y20" s="55">
        <f t="shared" si="41"/>
        <v>10</v>
      </c>
      <c r="Z20" s="58">
        <f t="shared" si="42"/>
        <v>0.58333333333333337</v>
      </c>
      <c r="AA20" s="57">
        <f t="shared" si="43"/>
        <v>0.45833333333333331</v>
      </c>
      <c r="AB20" s="73">
        <v>1</v>
      </c>
      <c r="AC20" s="55"/>
      <c r="AD20" s="73">
        <v>1</v>
      </c>
      <c r="AE20" s="73">
        <v>12</v>
      </c>
      <c r="AF20" s="55">
        <f t="shared" si="44"/>
        <v>10</v>
      </c>
      <c r="AG20" s="58">
        <f t="shared" si="45"/>
        <v>0.58333333333333337</v>
      </c>
      <c r="AH20" s="57">
        <f t="shared" si="46"/>
        <v>0.5</v>
      </c>
      <c r="AI20" s="79">
        <v>0</v>
      </c>
      <c r="AJ20" s="55"/>
      <c r="AK20" s="77">
        <v>0</v>
      </c>
      <c r="AL20" s="73">
        <v>14</v>
      </c>
      <c r="AM20" s="55">
        <f t="shared" si="47"/>
        <v>10</v>
      </c>
      <c r="AN20" s="57">
        <f t="shared" si="48"/>
        <v>0.58333333333333337</v>
      </c>
      <c r="AO20" s="57">
        <f t="shared" si="49"/>
        <v>0.58333333333333337</v>
      </c>
      <c r="AP20" s="79">
        <v>0</v>
      </c>
      <c r="AQ20" s="55"/>
      <c r="AR20" s="77">
        <v>0</v>
      </c>
      <c r="AS20" s="77">
        <v>14</v>
      </c>
      <c r="AT20" s="55">
        <f t="shared" ref="AT20" si="56">F20-AS20-AR20-AP20</f>
        <v>10</v>
      </c>
      <c r="AU20" s="58">
        <f t="shared" ref="AU20" si="57">IF($F20="","",((AP20+AQ20+AR20+AS20)/$F20))</f>
        <v>0.58333333333333337</v>
      </c>
      <c r="AV20" s="57">
        <f t="shared" ref="AV20" si="58">IF($F20="","",(AS20/$F20))</f>
        <v>0.58333333333333337</v>
      </c>
      <c r="AW20" s="79">
        <v>0</v>
      </c>
      <c r="AX20" s="55"/>
      <c r="AY20" s="77">
        <v>0</v>
      </c>
      <c r="AZ20" s="77">
        <v>14</v>
      </c>
      <c r="BA20" s="55">
        <f t="shared" ref="BA20" si="59">F20-AZ20-AW20</f>
        <v>10</v>
      </c>
      <c r="BB20" s="57">
        <f t="shared" ref="BB20" si="60">IF($F20="","",((AW20+AX20+AY20+AZ20)/$F20))</f>
        <v>0.58333333333333337</v>
      </c>
      <c r="BC20" s="57">
        <f t="shared" ref="BC20" si="61">IF($F20="","",(AZ20/$F20))</f>
        <v>0.58333333333333337</v>
      </c>
    </row>
    <row r="21" spans="2:55">
      <c r="B21" s="55" t="s">
        <v>22</v>
      </c>
      <c r="C21" s="73">
        <v>23</v>
      </c>
      <c r="D21" s="55"/>
      <c r="E21" s="55"/>
      <c r="F21" s="55">
        <f t="shared" si="34"/>
        <v>23</v>
      </c>
      <c r="G21" s="73">
        <v>20</v>
      </c>
      <c r="H21" s="55"/>
      <c r="I21" s="78">
        <v>0</v>
      </c>
      <c r="J21" s="79">
        <v>0</v>
      </c>
      <c r="K21" s="55">
        <f t="shared" si="35"/>
        <v>3</v>
      </c>
      <c r="L21" s="57">
        <f t="shared" si="36"/>
        <v>0.86956521739130432</v>
      </c>
      <c r="M21" s="57">
        <f t="shared" si="37"/>
        <v>0</v>
      </c>
      <c r="N21" s="73">
        <v>13</v>
      </c>
      <c r="O21" s="55"/>
      <c r="P21" s="73">
        <v>1</v>
      </c>
      <c r="Q21" s="73">
        <v>5</v>
      </c>
      <c r="R21" s="55">
        <f t="shared" si="38"/>
        <v>4</v>
      </c>
      <c r="S21" s="58">
        <f t="shared" si="39"/>
        <v>0.82608695652173914</v>
      </c>
      <c r="T21" s="57">
        <f t="shared" si="40"/>
        <v>0.21739130434782608</v>
      </c>
      <c r="U21" s="73">
        <v>2</v>
      </c>
      <c r="V21" s="55"/>
      <c r="W21" s="73">
        <v>0</v>
      </c>
      <c r="X21" s="73">
        <v>16</v>
      </c>
      <c r="Y21" s="55">
        <f t="shared" si="41"/>
        <v>5</v>
      </c>
      <c r="Z21" s="58">
        <f t="shared" si="42"/>
        <v>0.78260869565217395</v>
      </c>
      <c r="AA21" s="57">
        <f t="shared" si="43"/>
        <v>0.69565217391304346</v>
      </c>
      <c r="AB21" s="73">
        <v>1</v>
      </c>
      <c r="AC21" s="55"/>
      <c r="AD21" s="73">
        <v>0</v>
      </c>
      <c r="AE21" s="73">
        <v>17</v>
      </c>
      <c r="AF21" s="55">
        <f t="shared" si="44"/>
        <v>5</v>
      </c>
      <c r="AG21" s="58">
        <f t="shared" si="45"/>
        <v>0.78260869565217395</v>
      </c>
      <c r="AH21" s="57">
        <f t="shared" si="46"/>
        <v>0.73913043478260865</v>
      </c>
      <c r="AI21" s="79">
        <v>0</v>
      </c>
      <c r="AJ21" s="55"/>
      <c r="AK21" s="77">
        <v>0</v>
      </c>
      <c r="AL21" s="79">
        <v>18</v>
      </c>
      <c r="AM21" s="55">
        <f t="shared" si="47"/>
        <v>5</v>
      </c>
      <c r="AN21" s="57">
        <f t="shared" si="48"/>
        <v>0.78260869565217395</v>
      </c>
      <c r="AO21" s="57">
        <f t="shared" si="49"/>
        <v>0.78260869565217395</v>
      </c>
      <c r="AP21" s="79">
        <v>0</v>
      </c>
      <c r="AQ21" s="55"/>
      <c r="AR21" s="77">
        <v>0</v>
      </c>
      <c r="AS21" s="79">
        <v>18</v>
      </c>
      <c r="AT21" s="55">
        <f t="shared" ref="AT21" si="62">F21-AS21-AR21-AP21</f>
        <v>5</v>
      </c>
      <c r="AU21" s="58">
        <f t="shared" ref="AU21" si="63">IF($F21="","",((AP21+AQ21+AR21+AS21)/$F21))</f>
        <v>0.78260869565217395</v>
      </c>
      <c r="AV21" s="57">
        <f t="shared" ref="AV21" si="64">IF($F21="","",(AS21/$F21))</f>
        <v>0.78260869565217395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17</v>
      </c>
      <c r="D22" s="55"/>
      <c r="E22" s="55"/>
      <c r="F22" s="55">
        <f t="shared" si="34"/>
        <v>17</v>
      </c>
      <c r="G22" s="73">
        <v>15</v>
      </c>
      <c r="I22" s="73">
        <v>1</v>
      </c>
      <c r="J22" s="77">
        <v>0</v>
      </c>
      <c r="K22" s="55">
        <f t="shared" si="35"/>
        <v>1</v>
      </c>
      <c r="L22" s="57">
        <f t="shared" si="36"/>
        <v>0.94117647058823528</v>
      </c>
      <c r="M22" s="57">
        <f t="shared" si="37"/>
        <v>0</v>
      </c>
      <c r="N22" s="73">
        <v>12</v>
      </c>
      <c r="P22" s="73">
        <v>2</v>
      </c>
      <c r="Q22" s="73">
        <v>1</v>
      </c>
      <c r="R22" s="55">
        <f t="shared" si="38"/>
        <v>2</v>
      </c>
      <c r="S22" s="58">
        <f t="shared" si="39"/>
        <v>0.88235294117647056</v>
      </c>
      <c r="T22" s="57">
        <f t="shared" si="40"/>
        <v>5.8823529411764705E-2</v>
      </c>
      <c r="U22" s="73">
        <v>4</v>
      </c>
      <c r="W22" s="73">
        <v>0</v>
      </c>
      <c r="X22" s="73">
        <v>8</v>
      </c>
      <c r="Y22" s="55">
        <f t="shared" si="41"/>
        <v>5</v>
      </c>
      <c r="Z22" s="58">
        <f t="shared" si="42"/>
        <v>0.70588235294117652</v>
      </c>
      <c r="AA22" s="57">
        <f t="shared" si="43"/>
        <v>0.47058823529411764</v>
      </c>
      <c r="AB22" s="79">
        <v>1</v>
      </c>
      <c r="AD22" s="77">
        <v>0</v>
      </c>
      <c r="AE22" s="77">
        <v>11</v>
      </c>
      <c r="AF22" s="55">
        <f t="shared" si="44"/>
        <v>5</v>
      </c>
      <c r="AG22" s="58">
        <f t="shared" si="45"/>
        <v>0.70588235294117652</v>
      </c>
      <c r="AH22" s="57">
        <f t="shared" si="46"/>
        <v>0.6470588235294118</v>
      </c>
      <c r="AI22" s="79">
        <v>0</v>
      </c>
      <c r="AK22" s="77">
        <v>0</v>
      </c>
      <c r="AL22" s="77">
        <v>12</v>
      </c>
      <c r="AM22" s="55">
        <f t="shared" ref="AM22" si="65">F22-AL22-AK22-AI22</f>
        <v>5</v>
      </c>
      <c r="AN22" s="57">
        <f t="shared" ref="AN22" si="66">IF($F22="","",((AI22+AJ22+AK22+AL22)/$F22))</f>
        <v>0.70588235294117652</v>
      </c>
      <c r="AO22" s="57">
        <f t="shared" ref="AO22" si="67">IF($F22="","",(AL22/$F22))</f>
        <v>0.70588235294117652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22</v>
      </c>
      <c r="D23" s="55"/>
      <c r="E23" s="55"/>
      <c r="F23" s="55">
        <f t="shared" si="34"/>
        <v>22</v>
      </c>
      <c r="G23" s="73">
        <v>16</v>
      </c>
      <c r="I23" s="73">
        <v>2</v>
      </c>
      <c r="J23" s="77">
        <v>0</v>
      </c>
      <c r="K23" s="55">
        <f t="shared" si="35"/>
        <v>4</v>
      </c>
      <c r="L23" s="57">
        <f t="shared" si="36"/>
        <v>0.81818181818181823</v>
      </c>
      <c r="M23" s="57">
        <f t="shared" si="37"/>
        <v>0</v>
      </c>
      <c r="N23" s="73">
        <v>11</v>
      </c>
      <c r="P23" s="78">
        <v>0</v>
      </c>
      <c r="Q23" s="73">
        <v>5</v>
      </c>
      <c r="R23" s="55">
        <f t="shared" si="38"/>
        <v>6</v>
      </c>
      <c r="S23" s="58">
        <f t="shared" si="39"/>
        <v>0.72727272727272729</v>
      </c>
      <c r="T23" s="57">
        <f t="shared" si="40"/>
        <v>0.22727272727272727</v>
      </c>
      <c r="U23" s="79">
        <v>4</v>
      </c>
      <c r="W23" s="79">
        <v>0</v>
      </c>
      <c r="X23" s="77">
        <v>12</v>
      </c>
      <c r="Y23" s="55">
        <f t="shared" si="41"/>
        <v>6</v>
      </c>
      <c r="Z23" s="58">
        <f t="shared" si="42"/>
        <v>0.72727272727272729</v>
      </c>
      <c r="AA23" s="57">
        <f t="shared" si="43"/>
        <v>0.54545454545454541</v>
      </c>
      <c r="AB23" s="79">
        <v>0</v>
      </c>
      <c r="AD23" s="79">
        <v>0</v>
      </c>
      <c r="AE23" s="77">
        <v>15</v>
      </c>
      <c r="AF23" s="55">
        <f t="shared" si="44"/>
        <v>7</v>
      </c>
      <c r="AG23" s="58">
        <f t="shared" si="45"/>
        <v>0.68181818181818177</v>
      </c>
      <c r="AH23" s="57">
        <f t="shared" si="46"/>
        <v>0.68181818181818177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10</v>
      </c>
      <c r="D24" s="55"/>
      <c r="E24" s="55"/>
      <c r="F24" s="55">
        <f t="shared" si="34"/>
        <v>10</v>
      </c>
      <c r="G24" s="73">
        <v>9</v>
      </c>
      <c r="I24" s="25">
        <v>0</v>
      </c>
      <c r="J24" s="25">
        <v>0</v>
      </c>
      <c r="K24" s="55">
        <f t="shared" si="35"/>
        <v>1</v>
      </c>
      <c r="L24" s="57">
        <f t="shared" si="36"/>
        <v>0.9</v>
      </c>
      <c r="M24" s="57">
        <f t="shared" si="37"/>
        <v>0</v>
      </c>
      <c r="N24" s="79">
        <v>8</v>
      </c>
      <c r="P24" s="73">
        <v>0</v>
      </c>
      <c r="Q24" s="73">
        <v>1</v>
      </c>
      <c r="R24" s="55">
        <f t="shared" si="38"/>
        <v>1</v>
      </c>
      <c r="S24" s="58">
        <f t="shared" si="39"/>
        <v>0.9</v>
      </c>
      <c r="T24" s="57">
        <f t="shared" si="40"/>
        <v>0.1</v>
      </c>
      <c r="U24" s="79">
        <v>1</v>
      </c>
      <c r="W24" s="73">
        <v>0</v>
      </c>
      <c r="X24" s="73">
        <v>8</v>
      </c>
      <c r="Y24" s="55">
        <f t="shared" si="41"/>
        <v>1</v>
      </c>
      <c r="Z24" s="58">
        <f t="shared" si="42"/>
        <v>0.9</v>
      </c>
      <c r="AA24" s="57">
        <f t="shared" si="43"/>
        <v>0.8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14</v>
      </c>
      <c r="D25" s="55"/>
      <c r="E25" s="55"/>
      <c r="F25" s="55">
        <f t="shared" si="34"/>
        <v>14</v>
      </c>
      <c r="G25" s="55">
        <v>12</v>
      </c>
      <c r="H25" s="55"/>
      <c r="I25" s="55">
        <v>1</v>
      </c>
      <c r="J25" s="55">
        <v>0</v>
      </c>
      <c r="K25" s="55">
        <f t="shared" ref="K25" si="68">F25-I25-G25-J25</f>
        <v>1</v>
      </c>
      <c r="L25" s="57">
        <f t="shared" ref="L25" si="69">IF($F25="","",((G25+H25+I25+J25)/$F25))</f>
        <v>0.9285714285714286</v>
      </c>
      <c r="M25" s="57">
        <f t="shared" ref="M25" si="70">IF($F25="","",(J25/$F25))</f>
        <v>0</v>
      </c>
      <c r="N25" s="55">
        <v>10</v>
      </c>
      <c r="O25" s="55"/>
      <c r="P25" s="55">
        <v>0</v>
      </c>
      <c r="Q25" s="55">
        <v>1</v>
      </c>
      <c r="R25" s="55">
        <f t="shared" si="38"/>
        <v>3</v>
      </c>
      <c r="S25" s="58">
        <f t="shared" si="39"/>
        <v>0.7857142857142857</v>
      </c>
      <c r="T25" s="57">
        <f t="shared" si="40"/>
        <v>7.1428571428571425E-2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11</v>
      </c>
      <c r="F26" s="55">
        <f t="shared" si="34"/>
        <v>11</v>
      </c>
      <c r="G26" s="73">
        <v>8</v>
      </c>
      <c r="I26" s="25">
        <v>1</v>
      </c>
      <c r="J26" s="25">
        <v>0</v>
      </c>
      <c r="K26" s="55">
        <f t="shared" ref="K26" si="71">F26-I26-G26-J26</f>
        <v>2</v>
      </c>
      <c r="L26" s="57">
        <f t="shared" ref="L26" si="72">IF($F26="","",((G26+H26+I26+J26)/$F26))</f>
        <v>0.81818181818181823</v>
      </c>
      <c r="M26" s="57">
        <f t="shared" ref="M26" si="73">IF($F26="","",(J26/$F26))</f>
        <v>0</v>
      </c>
    </row>
    <row r="27" spans="2:55">
      <c r="B27" s="55" t="s">
        <v>28</v>
      </c>
      <c r="C27" s="73">
        <v>7</v>
      </c>
      <c r="F27" s="55">
        <f t="shared" si="34"/>
        <v>7</v>
      </c>
    </row>
    <row r="30" spans="2:55">
      <c r="B30" s="25" t="str">
        <f>"Graduate  Retention - "&amp;$A$1</f>
        <v>Graduate  Retention - Electrical &amp; Computer Engrg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4">IF($F33="","",((G33+H33+I33+J33)/$F33))</f>
        <v>#DIV/0!</v>
      </c>
      <c r="M33" s="50" t="e">
        <f t="shared" ref="M33:M39" si="75">IF($F33="","",(J33/$F33))</f>
        <v>#DIV/0!</v>
      </c>
      <c r="N33" s="38"/>
      <c r="O33" s="39"/>
      <c r="P33" s="39"/>
      <c r="Q33" s="39"/>
      <c r="R33" s="36">
        <f t="shared" ref="R33:R38" si="76">$F33-(N33+P33+Q33)</f>
        <v>0</v>
      </c>
      <c r="S33" s="37" t="e">
        <f t="shared" ref="S33:S37" si="77">IF($F33="","",((N33+O33+P33+Q33)/$F33))</f>
        <v>#DIV/0!</v>
      </c>
      <c r="T33" s="44" t="e">
        <f t="shared" ref="T33:T38" si="78">IF($F33="","",(Q33/$F33))</f>
        <v>#DIV/0!</v>
      </c>
      <c r="U33" s="38"/>
      <c r="V33" s="39"/>
      <c r="W33" s="39"/>
      <c r="X33" s="39"/>
      <c r="Y33" s="36">
        <f t="shared" ref="Y33:Y37" si="79">$F33-(U33+W33+X33)</f>
        <v>0</v>
      </c>
      <c r="Z33" s="49" t="e">
        <f t="shared" ref="Z33:Z40" si="80">IF($F33="","",((U33+V33+W33+X33)/$F33))</f>
        <v>#DIV/0!</v>
      </c>
      <c r="AA33" s="51" t="e">
        <f t="shared" ref="AA33:AA40" si="81">IF($F33="","",(X33/$F33))</f>
        <v>#DIV/0!</v>
      </c>
      <c r="AB33" s="38"/>
      <c r="AC33" s="39"/>
      <c r="AD33" s="39"/>
      <c r="AE33" s="39"/>
      <c r="AF33" s="36">
        <f t="shared" ref="AF33:AF36" si="82">$F33-(AB33+AD33+AE33)</f>
        <v>0</v>
      </c>
      <c r="AG33" s="37" t="e">
        <f t="shared" ref="AG33:AG40" si="83">IF($F33="","",((AB33+AC33+AD33+AE33)/$F33))</f>
        <v>#DIV/0!</v>
      </c>
      <c r="AH33" s="44" t="e">
        <f t="shared" ref="AH33:AH40" si="84">IF($F33="","",(AE33/$F33))</f>
        <v>#DIV/0!</v>
      </c>
      <c r="AI33" s="38"/>
      <c r="AJ33" s="39"/>
      <c r="AK33" s="39"/>
      <c r="AL33" s="39"/>
      <c r="AM33" s="36">
        <f t="shared" ref="AM33:AM36" si="85">$F33-(AI33+AK33+AL33)</f>
        <v>0</v>
      </c>
      <c r="AN33" s="49" t="e">
        <f t="shared" ref="AN33:AN40" si="86">IF($F33="","",((AI33+AJ33+AK33+AL33)/$F33))</f>
        <v>#DIV/0!</v>
      </c>
      <c r="AO33" s="51" t="e">
        <f t="shared" ref="AO33:AO40" si="87">IF($F33="","",(AL33/$F33))</f>
        <v>#DIV/0!</v>
      </c>
      <c r="AP33" s="38"/>
      <c r="AQ33" s="39"/>
      <c r="AR33" s="39"/>
      <c r="AS33" s="39"/>
      <c r="AT33" s="36">
        <f t="shared" ref="AT33:AT36" si="88">$F33-(AP33+AR33+AS33)</f>
        <v>0</v>
      </c>
      <c r="AU33" s="37" t="e">
        <f t="shared" ref="AU33:AU40" si="89">IF($F33="","",((AP33+AQ33+AR33+AS33)/$F33))</f>
        <v>#DIV/0!</v>
      </c>
      <c r="AV33" s="44" t="e">
        <f t="shared" ref="AV33:AV40" si="90">IF($F33="","",(AS33/$F33))</f>
        <v>#DIV/0!</v>
      </c>
      <c r="AW33" s="38"/>
      <c r="AX33" s="39"/>
      <c r="AY33" s="39"/>
      <c r="AZ33" s="39"/>
      <c r="BA33" s="36">
        <f t="shared" ref="BA33:BA36" si="91">$F33-(AW33+AY33+AZ33)</f>
        <v>0</v>
      </c>
      <c r="BB33" s="49" t="e">
        <f t="shared" ref="BB33:BB40" si="92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3">C34-D34-E34</f>
        <v>0</v>
      </c>
      <c r="G34" s="38"/>
      <c r="H34" s="39"/>
      <c r="I34" s="39"/>
      <c r="J34" s="39"/>
      <c r="K34" s="36">
        <f t="shared" ref="K34:K39" si="94">$F34-(G34+I34+J34)</f>
        <v>0</v>
      </c>
      <c r="L34" s="49" t="e">
        <f t="shared" si="74"/>
        <v>#DIV/0!</v>
      </c>
      <c r="M34" s="50" t="e">
        <f t="shared" si="75"/>
        <v>#DIV/0!</v>
      </c>
      <c r="N34" s="38"/>
      <c r="O34" s="39"/>
      <c r="P34" s="39"/>
      <c r="Q34" s="39"/>
      <c r="R34" s="36">
        <f t="shared" si="76"/>
        <v>0</v>
      </c>
      <c r="S34" s="37" t="e">
        <f t="shared" si="77"/>
        <v>#DIV/0!</v>
      </c>
      <c r="T34" s="44" t="e">
        <f t="shared" si="78"/>
        <v>#DIV/0!</v>
      </c>
      <c r="U34" s="38"/>
      <c r="V34" s="39"/>
      <c r="W34" s="39"/>
      <c r="X34" s="39"/>
      <c r="Y34" s="36">
        <f t="shared" si="79"/>
        <v>0</v>
      </c>
      <c r="Z34" s="49" t="e">
        <f t="shared" si="80"/>
        <v>#DIV/0!</v>
      </c>
      <c r="AA34" s="51" t="e">
        <f t="shared" si="81"/>
        <v>#DIV/0!</v>
      </c>
      <c r="AB34" s="38"/>
      <c r="AC34" s="39"/>
      <c r="AD34" s="39"/>
      <c r="AE34" s="39"/>
      <c r="AF34" s="36">
        <f t="shared" si="82"/>
        <v>0</v>
      </c>
      <c r="AG34" s="37" t="e">
        <f t="shared" si="83"/>
        <v>#DIV/0!</v>
      </c>
      <c r="AH34" s="44" t="e">
        <f t="shared" si="84"/>
        <v>#DIV/0!</v>
      </c>
      <c r="AI34" s="38"/>
      <c r="AJ34" s="39"/>
      <c r="AK34" s="39"/>
      <c r="AL34" s="39"/>
      <c r="AM34" s="36">
        <f t="shared" si="85"/>
        <v>0</v>
      </c>
      <c r="AN34" s="49" t="e">
        <f t="shared" si="86"/>
        <v>#DIV/0!</v>
      </c>
      <c r="AO34" s="51" t="e">
        <f t="shared" si="87"/>
        <v>#DIV/0!</v>
      </c>
      <c r="AP34" s="38"/>
      <c r="AQ34" s="39"/>
      <c r="AR34" s="39"/>
      <c r="AS34" s="39"/>
      <c r="AT34" s="36">
        <f t="shared" si="88"/>
        <v>0</v>
      </c>
      <c r="AU34" s="37" t="e">
        <f t="shared" si="89"/>
        <v>#DIV/0!</v>
      </c>
      <c r="AV34" s="44" t="e">
        <f t="shared" si="90"/>
        <v>#DIV/0!</v>
      </c>
      <c r="AW34" s="38"/>
      <c r="AX34" s="39"/>
      <c r="AY34" s="39"/>
      <c r="AZ34" s="39"/>
      <c r="BA34" s="36">
        <f t="shared" si="91"/>
        <v>0</v>
      </c>
      <c r="BB34" s="49" t="e">
        <f t="shared" si="92"/>
        <v>#DIV/0!</v>
      </c>
      <c r="BC34" s="51" t="e">
        <f t="shared" ref="BC34:BC40" si="95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3"/>
        <v>0</v>
      </c>
      <c r="G35" s="43"/>
      <c r="H35" s="36"/>
      <c r="I35" s="36"/>
      <c r="J35" s="36"/>
      <c r="K35" s="36">
        <f t="shared" si="94"/>
        <v>0</v>
      </c>
      <c r="L35" s="47" t="e">
        <f t="shared" si="74"/>
        <v>#DIV/0!</v>
      </c>
      <c r="M35" s="48" t="e">
        <f t="shared" si="75"/>
        <v>#DIV/0!</v>
      </c>
      <c r="N35" s="43"/>
      <c r="O35" s="36"/>
      <c r="P35" s="36"/>
      <c r="Q35" s="36"/>
      <c r="R35" s="36">
        <f t="shared" si="76"/>
        <v>0</v>
      </c>
      <c r="S35" s="37" t="e">
        <f t="shared" si="77"/>
        <v>#DIV/0!</v>
      </c>
      <c r="T35" s="44" t="e">
        <f t="shared" si="78"/>
        <v>#DIV/0!</v>
      </c>
      <c r="U35" s="43"/>
      <c r="V35" s="36"/>
      <c r="W35" s="36"/>
      <c r="X35" s="36"/>
      <c r="Y35" s="36">
        <f t="shared" si="79"/>
        <v>0</v>
      </c>
      <c r="Z35" s="47" t="e">
        <f t="shared" si="80"/>
        <v>#DIV/0!</v>
      </c>
      <c r="AA35" s="48" t="e">
        <f t="shared" si="81"/>
        <v>#DIV/0!</v>
      </c>
      <c r="AB35" s="43"/>
      <c r="AC35" s="36"/>
      <c r="AD35" s="36"/>
      <c r="AE35" s="36"/>
      <c r="AF35" s="36">
        <f t="shared" si="82"/>
        <v>0</v>
      </c>
      <c r="AG35" s="37" t="e">
        <f t="shared" si="83"/>
        <v>#DIV/0!</v>
      </c>
      <c r="AH35" s="44" t="e">
        <f t="shared" si="84"/>
        <v>#DIV/0!</v>
      </c>
      <c r="AI35" s="43"/>
      <c r="AJ35" s="36"/>
      <c r="AK35" s="36"/>
      <c r="AL35" s="36"/>
      <c r="AM35" s="36">
        <f t="shared" si="85"/>
        <v>0</v>
      </c>
      <c r="AN35" s="47" t="e">
        <f t="shared" si="86"/>
        <v>#DIV/0!</v>
      </c>
      <c r="AO35" s="48" t="e">
        <f t="shared" si="87"/>
        <v>#DIV/0!</v>
      </c>
      <c r="AP35" s="43"/>
      <c r="AQ35" s="36"/>
      <c r="AR35" s="36"/>
      <c r="AS35" s="36"/>
      <c r="AT35" s="36">
        <f t="shared" si="88"/>
        <v>0</v>
      </c>
      <c r="AU35" s="37" t="e">
        <f t="shared" si="89"/>
        <v>#DIV/0!</v>
      </c>
      <c r="AV35" s="46" t="e">
        <f t="shared" si="90"/>
        <v>#DIV/0!</v>
      </c>
      <c r="AW35" s="43"/>
      <c r="AX35" s="36"/>
      <c r="AY35" s="36"/>
      <c r="AZ35" s="36"/>
      <c r="BA35" s="36">
        <f t="shared" si="91"/>
        <v>0</v>
      </c>
      <c r="BB35" s="47" t="e">
        <f t="shared" si="92"/>
        <v>#DIV/0!</v>
      </c>
      <c r="BC35" s="48" t="e">
        <f t="shared" si="95"/>
        <v>#DIV/0!</v>
      </c>
    </row>
    <row r="36" spans="2:55">
      <c r="B36" s="41" t="s">
        <v>22</v>
      </c>
      <c r="C36" s="35"/>
      <c r="D36" s="35"/>
      <c r="E36" s="35"/>
      <c r="F36" s="42">
        <f t="shared" si="93"/>
        <v>0</v>
      </c>
      <c r="G36" s="43"/>
      <c r="H36" s="36"/>
      <c r="I36" s="36"/>
      <c r="J36" s="36"/>
      <c r="K36" s="36">
        <f t="shared" si="94"/>
        <v>0</v>
      </c>
      <c r="L36" s="47" t="e">
        <f t="shared" si="74"/>
        <v>#DIV/0!</v>
      </c>
      <c r="M36" s="48" t="e">
        <f t="shared" si="75"/>
        <v>#DIV/0!</v>
      </c>
      <c r="N36" s="43"/>
      <c r="O36" s="36"/>
      <c r="P36" s="36"/>
      <c r="Q36" s="36"/>
      <c r="R36" s="36">
        <f t="shared" si="76"/>
        <v>0</v>
      </c>
      <c r="S36" s="37" t="e">
        <f t="shared" si="77"/>
        <v>#DIV/0!</v>
      </c>
      <c r="T36" s="44" t="e">
        <f t="shared" si="78"/>
        <v>#DIV/0!</v>
      </c>
      <c r="U36" s="43"/>
      <c r="V36" s="36"/>
      <c r="W36" s="36"/>
      <c r="X36" s="36"/>
      <c r="Y36" s="36">
        <f t="shared" si="79"/>
        <v>0</v>
      </c>
      <c r="Z36" s="47" t="e">
        <f t="shared" si="80"/>
        <v>#DIV/0!</v>
      </c>
      <c r="AA36" s="48" t="e">
        <f t="shared" si="81"/>
        <v>#DIV/0!</v>
      </c>
      <c r="AB36" s="43"/>
      <c r="AC36" s="36"/>
      <c r="AD36" s="36"/>
      <c r="AE36" s="36"/>
      <c r="AF36" s="36">
        <f t="shared" si="82"/>
        <v>0</v>
      </c>
      <c r="AG36" s="37" t="e">
        <f t="shared" si="83"/>
        <v>#DIV/0!</v>
      </c>
      <c r="AH36" s="44" t="e">
        <f t="shared" si="84"/>
        <v>#DIV/0!</v>
      </c>
      <c r="AI36" s="43"/>
      <c r="AJ36" s="36"/>
      <c r="AK36" s="36"/>
      <c r="AL36" s="36"/>
      <c r="AM36" s="36">
        <f t="shared" si="85"/>
        <v>0</v>
      </c>
      <c r="AN36" s="47" t="e">
        <f t="shared" si="86"/>
        <v>#DIV/0!</v>
      </c>
      <c r="AO36" s="48" t="e">
        <f t="shared" si="87"/>
        <v>#DIV/0!</v>
      </c>
      <c r="AP36" s="43"/>
      <c r="AQ36" s="36"/>
      <c r="AR36" s="36"/>
      <c r="AS36" s="36"/>
      <c r="AT36" s="36">
        <f t="shared" si="88"/>
        <v>0</v>
      </c>
      <c r="AU36" s="37" t="e">
        <f t="shared" si="89"/>
        <v>#DIV/0!</v>
      </c>
      <c r="AV36" s="46" t="e">
        <f t="shared" si="90"/>
        <v>#DIV/0!</v>
      </c>
      <c r="AW36" s="43"/>
      <c r="AX36" s="36"/>
      <c r="AY36" s="36"/>
      <c r="AZ36" s="36"/>
      <c r="BA36" s="36">
        <f t="shared" si="91"/>
        <v>0</v>
      </c>
      <c r="BB36" s="47" t="e">
        <f t="shared" si="92"/>
        <v>#DIV/0!</v>
      </c>
      <c r="BC36" s="48" t="e">
        <f t="shared" si="95"/>
        <v>#DIV/0!</v>
      </c>
    </row>
    <row r="37" spans="2:55">
      <c r="B37" s="41" t="s">
        <v>23</v>
      </c>
      <c r="C37" s="35"/>
      <c r="D37" s="35"/>
      <c r="E37" s="35"/>
      <c r="F37" s="42">
        <f t="shared" si="93"/>
        <v>0</v>
      </c>
      <c r="G37" s="52"/>
      <c r="H37" s="40"/>
      <c r="I37" s="40"/>
      <c r="J37" s="40"/>
      <c r="K37" s="36">
        <f t="shared" si="94"/>
        <v>0</v>
      </c>
      <c r="L37" s="53" t="e">
        <f t="shared" si="74"/>
        <v>#DIV/0!</v>
      </c>
      <c r="M37" s="54" t="e">
        <f t="shared" si="75"/>
        <v>#DIV/0!</v>
      </c>
      <c r="N37" s="52"/>
      <c r="O37" s="40"/>
      <c r="P37" s="40"/>
      <c r="Q37" s="40"/>
      <c r="R37" s="36">
        <f t="shared" si="76"/>
        <v>0</v>
      </c>
      <c r="S37" s="37" t="e">
        <f t="shared" si="77"/>
        <v>#DIV/0!</v>
      </c>
      <c r="T37" s="44" t="e">
        <f t="shared" si="78"/>
        <v>#DIV/0!</v>
      </c>
      <c r="U37" s="52"/>
      <c r="V37" s="40"/>
      <c r="W37" s="40"/>
      <c r="X37" s="40"/>
      <c r="Y37" s="40">
        <f t="shared" si="79"/>
        <v>0</v>
      </c>
      <c r="Z37" s="53" t="e">
        <f t="shared" si="80"/>
        <v>#DIV/0!</v>
      </c>
      <c r="AA37" s="54" t="e">
        <f t="shared" si="81"/>
        <v>#DIV/0!</v>
      </c>
      <c r="AB37" s="52"/>
      <c r="AC37" s="40"/>
      <c r="AD37" s="40"/>
      <c r="AE37" s="40"/>
      <c r="AF37" s="36"/>
      <c r="AG37" s="37" t="e">
        <f t="shared" si="83"/>
        <v>#DIV/0!</v>
      </c>
      <c r="AH37" s="44" t="e">
        <f t="shared" si="84"/>
        <v>#DIV/0!</v>
      </c>
      <c r="AI37" s="52"/>
      <c r="AJ37" s="40"/>
      <c r="AK37" s="40"/>
      <c r="AL37" s="40"/>
      <c r="AM37" s="40"/>
      <c r="AN37" s="53" t="e">
        <f t="shared" si="86"/>
        <v>#DIV/0!</v>
      </c>
      <c r="AO37" s="54" t="e">
        <f t="shared" si="87"/>
        <v>#DIV/0!</v>
      </c>
      <c r="AP37" s="52"/>
      <c r="AQ37" s="40"/>
      <c r="AR37" s="40"/>
      <c r="AS37" s="40"/>
      <c r="AT37" s="36"/>
      <c r="AU37" s="37" t="e">
        <f t="shared" si="89"/>
        <v>#DIV/0!</v>
      </c>
      <c r="AV37" s="46" t="e">
        <f t="shared" si="90"/>
        <v>#DIV/0!</v>
      </c>
      <c r="AW37" s="52"/>
      <c r="AX37" s="40"/>
      <c r="AY37" s="40"/>
      <c r="AZ37" s="40"/>
      <c r="BA37" s="40"/>
      <c r="BB37" s="53" t="e">
        <f t="shared" si="92"/>
        <v>#DIV/0!</v>
      </c>
      <c r="BC37" s="54" t="e">
        <f t="shared" si="95"/>
        <v>#DIV/0!</v>
      </c>
    </row>
    <row r="38" spans="2:55">
      <c r="B38" s="55" t="s">
        <v>24</v>
      </c>
      <c r="C38" s="56"/>
      <c r="D38" s="56"/>
      <c r="E38" s="56"/>
      <c r="F38" s="56">
        <f t="shared" si="93"/>
        <v>0</v>
      </c>
      <c r="G38" s="38"/>
      <c r="I38" s="55"/>
      <c r="J38" s="39"/>
      <c r="K38" s="36">
        <f t="shared" si="94"/>
        <v>0</v>
      </c>
      <c r="L38" s="53" t="e">
        <f t="shared" si="74"/>
        <v>#DIV/0!</v>
      </c>
      <c r="M38" s="54" t="e">
        <f t="shared" si="75"/>
        <v>#DIV/0!</v>
      </c>
      <c r="N38" s="38"/>
      <c r="P38" s="55"/>
      <c r="Q38" s="39"/>
      <c r="R38" s="36">
        <f t="shared" si="76"/>
        <v>0</v>
      </c>
      <c r="S38" s="37" t="e">
        <f>IF($F38="","",((N38+O38+P38+Q38)/$F38))</f>
        <v>#DIV/0!</v>
      </c>
      <c r="T38" s="57" t="e">
        <f t="shared" si="78"/>
        <v>#DIV/0!</v>
      </c>
      <c r="U38" s="38"/>
      <c r="W38" s="55"/>
      <c r="X38" s="39"/>
      <c r="Y38" s="55"/>
      <c r="Z38" s="57" t="e">
        <f t="shared" si="80"/>
        <v>#DIV/0!</v>
      </c>
      <c r="AA38" s="57" t="e">
        <f t="shared" si="81"/>
        <v>#DIV/0!</v>
      </c>
      <c r="AB38" s="38"/>
      <c r="AD38" s="55"/>
      <c r="AE38" s="39"/>
      <c r="AF38" s="55"/>
      <c r="AG38" s="58" t="e">
        <f t="shared" si="83"/>
        <v>#DIV/0!</v>
      </c>
      <c r="AH38" s="57" t="e">
        <f t="shared" si="84"/>
        <v>#DIV/0!</v>
      </c>
      <c r="AI38" s="38"/>
      <c r="AK38" s="55"/>
      <c r="AL38" s="39"/>
      <c r="AM38" s="55"/>
      <c r="AN38" s="57" t="e">
        <f t="shared" si="86"/>
        <v>#DIV/0!</v>
      </c>
      <c r="AO38" s="57" t="e">
        <f t="shared" si="87"/>
        <v>#DIV/0!</v>
      </c>
      <c r="AP38" s="38"/>
      <c r="AR38" s="55"/>
      <c r="AS38" s="39"/>
      <c r="AT38" s="55"/>
      <c r="AU38" s="58" t="e">
        <f t="shared" si="89"/>
        <v>#DIV/0!</v>
      </c>
      <c r="AV38" s="57" t="e">
        <f t="shared" si="90"/>
        <v>#DIV/0!</v>
      </c>
      <c r="AW38" s="38"/>
      <c r="AY38" s="55"/>
      <c r="AZ38" s="39"/>
      <c r="BA38" s="55"/>
      <c r="BB38" s="57" t="e">
        <f t="shared" si="92"/>
        <v>#DIV/0!</v>
      </c>
      <c r="BC38" s="57" t="e">
        <f t="shared" si="95"/>
        <v>#DIV/0!</v>
      </c>
    </row>
    <row r="39" spans="2:55">
      <c r="B39" s="55" t="s">
        <v>25</v>
      </c>
      <c r="C39" s="56"/>
      <c r="D39" s="56"/>
      <c r="E39" s="56"/>
      <c r="F39" s="56">
        <f t="shared" si="93"/>
        <v>0</v>
      </c>
      <c r="G39" s="38"/>
      <c r="I39" s="55"/>
      <c r="J39" s="39"/>
      <c r="K39" s="36">
        <f t="shared" si="94"/>
        <v>0</v>
      </c>
      <c r="L39" s="53" t="e">
        <f t="shared" si="74"/>
        <v>#DIV/0!</v>
      </c>
      <c r="M39" s="54" t="e">
        <f t="shared" si="75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0"/>
        <v>#DIV/0!</v>
      </c>
      <c r="AA39" s="57" t="e">
        <f t="shared" si="81"/>
        <v>#DIV/0!</v>
      </c>
      <c r="AB39" s="38"/>
      <c r="AD39" s="55"/>
      <c r="AE39" s="39"/>
      <c r="AF39" s="55"/>
      <c r="AG39" s="58" t="e">
        <f t="shared" si="83"/>
        <v>#DIV/0!</v>
      </c>
      <c r="AH39" s="57" t="e">
        <f t="shared" si="84"/>
        <v>#DIV/0!</v>
      </c>
      <c r="AI39" s="38"/>
      <c r="AK39" s="55"/>
      <c r="AL39" s="39"/>
      <c r="AM39" s="55"/>
      <c r="AN39" s="57" t="e">
        <f t="shared" si="86"/>
        <v>#DIV/0!</v>
      </c>
      <c r="AO39" s="57" t="e">
        <f t="shared" si="87"/>
        <v>#DIV/0!</v>
      </c>
      <c r="AP39" s="38"/>
      <c r="AR39" s="55"/>
      <c r="AS39" s="39"/>
      <c r="AT39" s="55"/>
      <c r="AU39" s="58" t="e">
        <f t="shared" si="89"/>
        <v>#DIV/0!</v>
      </c>
      <c r="AV39" s="57" t="e">
        <f t="shared" si="90"/>
        <v>#DIV/0!</v>
      </c>
      <c r="AW39" s="38"/>
      <c r="AY39" s="55"/>
      <c r="AZ39" s="39"/>
      <c r="BA39" s="55"/>
      <c r="BB39" s="57" t="e">
        <f t="shared" si="92"/>
        <v>#DIV/0!</v>
      </c>
      <c r="BC39" s="57" t="e">
        <f t="shared" si="95"/>
        <v>#DIV/0!</v>
      </c>
    </row>
    <row r="40" spans="2:55">
      <c r="B40" s="55" t="s">
        <v>26</v>
      </c>
      <c r="C40" s="56"/>
      <c r="F40" s="56">
        <f t="shared" si="93"/>
        <v>0</v>
      </c>
      <c r="Z40" s="57" t="e">
        <f t="shared" si="80"/>
        <v>#DIV/0!</v>
      </c>
      <c r="AA40" s="57" t="e">
        <f t="shared" si="81"/>
        <v>#DIV/0!</v>
      </c>
      <c r="AG40" s="58" t="e">
        <f t="shared" si="83"/>
        <v>#DIV/0!</v>
      </c>
      <c r="AH40" s="57" t="e">
        <f t="shared" si="84"/>
        <v>#DIV/0!</v>
      </c>
      <c r="AN40" s="57" t="e">
        <f t="shared" si="86"/>
        <v>#DIV/0!</v>
      </c>
      <c r="AO40" s="57" t="e">
        <f t="shared" si="87"/>
        <v>#DIV/0!</v>
      </c>
      <c r="AU40" s="58" t="e">
        <f t="shared" si="89"/>
        <v>#DIV/0!</v>
      </c>
      <c r="AV40" s="57" t="e">
        <f t="shared" si="90"/>
        <v>#DIV/0!</v>
      </c>
      <c r="BB40" s="57" t="e">
        <f t="shared" si="92"/>
        <v>#DIV/0!</v>
      </c>
      <c r="BC40" s="57" t="e">
        <f t="shared" si="95"/>
        <v>#DIV/0!</v>
      </c>
    </row>
    <row r="43" spans="2:55">
      <c r="B43" s="25" t="str">
        <f>"Graduate PHD/JD Retention - "&amp;$A$1</f>
        <v>Graduate PHD/JD Retention - Electrical &amp; Computer Engrg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6">C46-D46-E46</f>
        <v>0</v>
      </c>
      <c r="G46" s="38"/>
      <c r="H46" s="39"/>
      <c r="I46" s="39"/>
      <c r="J46" s="39"/>
      <c r="K46" s="36">
        <f t="shared" ref="K46:K52" si="97">$F46-(G46+I46+J46)</f>
        <v>0</v>
      </c>
      <c r="L46" s="49" t="e">
        <f t="shared" ref="L46:L52" si="98">IF($F46="","",((G46+H46+I46+J46)/$F46))</f>
        <v>#DIV/0!</v>
      </c>
      <c r="M46" s="50" t="e">
        <f t="shared" ref="M46:M52" si="99">IF($F46="","",(J46/$F46))</f>
        <v>#DIV/0!</v>
      </c>
      <c r="N46" s="38"/>
      <c r="O46" s="39"/>
      <c r="P46" s="39"/>
      <c r="Q46" s="39"/>
      <c r="R46" s="36">
        <f t="shared" ref="R46:R51" si="100">$F46-(N46+P46+Q46)</f>
        <v>0</v>
      </c>
      <c r="S46" s="37" t="e">
        <f t="shared" ref="S46:S51" si="101">IF($F46="","",((N46+O46+P46+Q46)/$F46))</f>
        <v>#DIV/0!</v>
      </c>
      <c r="T46" s="44" t="e">
        <f t="shared" ref="T46:T51" si="102">IF($F46="","",(Q46/$F46))</f>
        <v>#DIV/0!</v>
      </c>
      <c r="U46" s="38"/>
      <c r="V46" s="39"/>
      <c r="W46" s="39"/>
      <c r="X46" s="39"/>
      <c r="Y46" s="36">
        <f t="shared" ref="Y46:Y50" si="103">$F46-(U46+W46+X46)</f>
        <v>0</v>
      </c>
      <c r="Z46" s="49" t="e">
        <f t="shared" ref="Z46:Z51" si="104">IF($F46="","",((U46+V46+W46+X46)/$F46))</f>
        <v>#DIV/0!</v>
      </c>
      <c r="AA46" s="51" t="e">
        <f t="shared" ref="AA46:AA51" si="105">IF($F46="","",(X46/$F46))</f>
        <v>#DIV/0!</v>
      </c>
      <c r="AB46" s="38"/>
      <c r="AC46" s="39"/>
      <c r="AD46" s="39"/>
      <c r="AE46" s="39"/>
      <c r="AF46" s="36">
        <f t="shared" ref="AF46:AF49" si="106">$F46-(AB46+AD46+AE46)</f>
        <v>0</v>
      </c>
      <c r="AG46" s="37" t="e">
        <f t="shared" ref="AG46:AG51" si="107">IF($F46="","",((AB46+AC46+AD46+AE46)/$F46))</f>
        <v>#DIV/0!</v>
      </c>
      <c r="AH46" s="44" t="e">
        <f t="shared" ref="AH46:AH51" si="108">IF($F46="","",(AE46/$F46))</f>
        <v>#DIV/0!</v>
      </c>
      <c r="AI46" s="38"/>
      <c r="AJ46" s="39"/>
      <c r="AK46" s="39"/>
      <c r="AL46" s="39"/>
      <c r="AM46" s="36">
        <f t="shared" ref="AM46:AM49" si="109">$F46-(AI46+AK46+AL46)</f>
        <v>0</v>
      </c>
      <c r="AN46" s="49" t="e">
        <f t="shared" ref="AN46:AN51" si="110">IF($F46="","",((AI46+AJ46+AK46+AL46)/$F46))</f>
        <v>#DIV/0!</v>
      </c>
      <c r="AO46" s="51" t="e">
        <f t="shared" ref="AO46:AO51" si="111">IF($F46="","",(AL46/$F46))</f>
        <v>#DIV/0!</v>
      </c>
      <c r="AP46" s="38"/>
      <c r="AQ46" s="39"/>
      <c r="AR46" s="39"/>
      <c r="AS46" s="39"/>
      <c r="AT46" s="36">
        <f t="shared" ref="AT46:AT49" si="112">$F46-(AP46+AR46+AS46)</f>
        <v>0</v>
      </c>
      <c r="AU46" s="37" t="e">
        <f t="shared" ref="AU46:AU51" si="113">IF($F46="","",((AP46+AQ46+AR46+AS46)/$F46))</f>
        <v>#DIV/0!</v>
      </c>
      <c r="AV46" s="44" t="e">
        <f t="shared" ref="AV46:AV51" si="114">IF($F46="","",(AS46/$F46))</f>
        <v>#DIV/0!</v>
      </c>
      <c r="AW46" s="38"/>
      <c r="AX46" s="39"/>
      <c r="AY46" s="39"/>
      <c r="AZ46" s="39"/>
      <c r="BA46" s="36">
        <f t="shared" ref="BA46:BA49" si="115">$F46-(AW46+AY46+AZ46)</f>
        <v>0</v>
      </c>
      <c r="BB46" s="49" t="e">
        <f t="shared" ref="BB46:BB51" si="116">IF($F46="","",((AW46+AX46+AY46+AZ46)/$F46))</f>
        <v>#DIV/0!</v>
      </c>
      <c r="BC46" s="51" t="e">
        <f t="shared" ref="BC46:BC51" si="117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6"/>
        <v>0</v>
      </c>
      <c r="G47" s="38"/>
      <c r="H47" s="39"/>
      <c r="I47" s="39"/>
      <c r="J47" s="39"/>
      <c r="K47" s="36">
        <f t="shared" si="97"/>
        <v>0</v>
      </c>
      <c r="L47" s="49" t="e">
        <f t="shared" si="98"/>
        <v>#DIV/0!</v>
      </c>
      <c r="M47" s="50" t="e">
        <f t="shared" si="99"/>
        <v>#DIV/0!</v>
      </c>
      <c r="N47" s="38"/>
      <c r="O47" s="39"/>
      <c r="P47" s="39"/>
      <c r="Q47" s="39"/>
      <c r="R47" s="36">
        <f t="shared" si="100"/>
        <v>0</v>
      </c>
      <c r="S47" s="37" t="e">
        <f t="shared" si="101"/>
        <v>#DIV/0!</v>
      </c>
      <c r="T47" s="44" t="e">
        <f t="shared" si="102"/>
        <v>#DIV/0!</v>
      </c>
      <c r="U47" s="38"/>
      <c r="V47" s="39"/>
      <c r="W47" s="39"/>
      <c r="X47" s="39"/>
      <c r="Y47" s="36">
        <f t="shared" si="103"/>
        <v>0</v>
      </c>
      <c r="Z47" s="49" t="e">
        <f t="shared" si="104"/>
        <v>#DIV/0!</v>
      </c>
      <c r="AA47" s="51" t="e">
        <f t="shared" si="105"/>
        <v>#DIV/0!</v>
      </c>
      <c r="AB47" s="38"/>
      <c r="AC47" s="39"/>
      <c r="AD47" s="39"/>
      <c r="AE47" s="39"/>
      <c r="AF47" s="36">
        <f t="shared" si="106"/>
        <v>0</v>
      </c>
      <c r="AG47" s="37" t="e">
        <f t="shared" si="107"/>
        <v>#DIV/0!</v>
      </c>
      <c r="AH47" s="44" t="e">
        <f t="shared" si="108"/>
        <v>#DIV/0!</v>
      </c>
      <c r="AI47" s="38"/>
      <c r="AJ47" s="39"/>
      <c r="AK47" s="39"/>
      <c r="AL47" s="39"/>
      <c r="AM47" s="36">
        <f t="shared" si="109"/>
        <v>0</v>
      </c>
      <c r="AN47" s="49" t="e">
        <f t="shared" si="110"/>
        <v>#DIV/0!</v>
      </c>
      <c r="AO47" s="51" t="e">
        <f t="shared" si="111"/>
        <v>#DIV/0!</v>
      </c>
      <c r="AP47" s="38"/>
      <c r="AQ47" s="39"/>
      <c r="AR47" s="39"/>
      <c r="AS47" s="39"/>
      <c r="AT47" s="36">
        <f t="shared" si="112"/>
        <v>0</v>
      </c>
      <c r="AU47" s="37" t="e">
        <f t="shared" si="113"/>
        <v>#DIV/0!</v>
      </c>
      <c r="AV47" s="44" t="e">
        <f t="shared" si="114"/>
        <v>#DIV/0!</v>
      </c>
      <c r="AW47" s="38"/>
      <c r="AX47" s="39"/>
      <c r="AY47" s="39"/>
      <c r="AZ47" s="39"/>
      <c r="BA47" s="36">
        <f t="shared" si="115"/>
        <v>0</v>
      </c>
      <c r="BB47" s="49" t="e">
        <f t="shared" si="116"/>
        <v>#DIV/0!</v>
      </c>
      <c r="BC47" s="51" t="e">
        <f t="shared" si="117"/>
        <v>#DIV/0!</v>
      </c>
    </row>
    <row r="48" spans="2:55">
      <c r="B48" s="41" t="s">
        <v>21</v>
      </c>
      <c r="C48" s="35"/>
      <c r="D48" s="35"/>
      <c r="E48" s="35"/>
      <c r="F48" s="42">
        <f t="shared" si="96"/>
        <v>0</v>
      </c>
      <c r="G48" s="43"/>
      <c r="H48" s="36"/>
      <c r="I48" s="36"/>
      <c r="J48" s="36"/>
      <c r="K48" s="36">
        <f t="shared" si="97"/>
        <v>0</v>
      </c>
      <c r="L48" s="47" t="e">
        <f t="shared" si="98"/>
        <v>#DIV/0!</v>
      </c>
      <c r="M48" s="48" t="e">
        <f t="shared" si="99"/>
        <v>#DIV/0!</v>
      </c>
      <c r="N48" s="43"/>
      <c r="O48" s="36"/>
      <c r="P48" s="36"/>
      <c r="Q48" s="36"/>
      <c r="R48" s="36">
        <f t="shared" si="100"/>
        <v>0</v>
      </c>
      <c r="S48" s="37" t="e">
        <f t="shared" si="101"/>
        <v>#DIV/0!</v>
      </c>
      <c r="T48" s="44" t="e">
        <f t="shared" si="102"/>
        <v>#DIV/0!</v>
      </c>
      <c r="U48" s="43"/>
      <c r="V48" s="36"/>
      <c r="W48" s="36"/>
      <c r="X48" s="36"/>
      <c r="Y48" s="36">
        <f t="shared" si="103"/>
        <v>0</v>
      </c>
      <c r="Z48" s="47" t="e">
        <f t="shared" si="104"/>
        <v>#DIV/0!</v>
      </c>
      <c r="AA48" s="48" t="e">
        <f t="shared" si="105"/>
        <v>#DIV/0!</v>
      </c>
      <c r="AB48" s="43"/>
      <c r="AC48" s="36"/>
      <c r="AD48" s="36"/>
      <c r="AE48" s="36"/>
      <c r="AF48" s="36">
        <f t="shared" si="106"/>
        <v>0</v>
      </c>
      <c r="AG48" s="37" t="e">
        <f t="shared" si="107"/>
        <v>#DIV/0!</v>
      </c>
      <c r="AH48" s="44" t="e">
        <f t="shared" si="108"/>
        <v>#DIV/0!</v>
      </c>
      <c r="AI48" s="43"/>
      <c r="AJ48" s="36"/>
      <c r="AK48" s="36"/>
      <c r="AL48" s="36"/>
      <c r="AM48" s="36">
        <f t="shared" si="109"/>
        <v>0</v>
      </c>
      <c r="AN48" s="47" t="e">
        <f t="shared" si="110"/>
        <v>#DIV/0!</v>
      </c>
      <c r="AO48" s="48" t="e">
        <f t="shared" si="111"/>
        <v>#DIV/0!</v>
      </c>
      <c r="AP48" s="43"/>
      <c r="AQ48" s="36"/>
      <c r="AR48" s="36"/>
      <c r="AS48" s="36"/>
      <c r="AT48" s="36">
        <f t="shared" si="112"/>
        <v>0</v>
      </c>
      <c r="AU48" s="37" t="e">
        <f t="shared" si="113"/>
        <v>#DIV/0!</v>
      </c>
      <c r="AV48" s="46" t="e">
        <f t="shared" si="114"/>
        <v>#DIV/0!</v>
      </c>
      <c r="AW48" s="43"/>
      <c r="AX48" s="36"/>
      <c r="AY48" s="36"/>
      <c r="AZ48" s="36"/>
      <c r="BA48" s="36">
        <f t="shared" si="115"/>
        <v>0</v>
      </c>
      <c r="BB48" s="47" t="e">
        <f t="shared" si="116"/>
        <v>#DIV/0!</v>
      </c>
      <c r="BC48" s="48" t="e">
        <f t="shared" si="117"/>
        <v>#DIV/0!</v>
      </c>
    </row>
    <row r="49" spans="2:55">
      <c r="B49" s="41" t="s">
        <v>22</v>
      </c>
      <c r="C49" s="35"/>
      <c r="D49" s="35"/>
      <c r="E49" s="35"/>
      <c r="F49" s="42">
        <f t="shared" si="96"/>
        <v>0</v>
      </c>
      <c r="G49" s="43"/>
      <c r="H49" s="36"/>
      <c r="I49" s="36"/>
      <c r="J49" s="36"/>
      <c r="K49" s="36">
        <f t="shared" si="97"/>
        <v>0</v>
      </c>
      <c r="L49" s="47" t="e">
        <f t="shared" si="98"/>
        <v>#DIV/0!</v>
      </c>
      <c r="M49" s="48" t="e">
        <f t="shared" si="99"/>
        <v>#DIV/0!</v>
      </c>
      <c r="N49" s="43"/>
      <c r="O49" s="36"/>
      <c r="P49" s="36"/>
      <c r="Q49" s="36"/>
      <c r="R49" s="36">
        <f t="shared" si="100"/>
        <v>0</v>
      </c>
      <c r="S49" s="37" t="e">
        <f t="shared" si="101"/>
        <v>#DIV/0!</v>
      </c>
      <c r="T49" s="44" t="e">
        <f t="shared" si="102"/>
        <v>#DIV/0!</v>
      </c>
      <c r="U49" s="43"/>
      <c r="V49" s="36"/>
      <c r="W49" s="36"/>
      <c r="X49" s="36"/>
      <c r="Y49" s="36">
        <f t="shared" si="103"/>
        <v>0</v>
      </c>
      <c r="Z49" s="47" t="e">
        <f t="shared" si="104"/>
        <v>#DIV/0!</v>
      </c>
      <c r="AA49" s="48" t="e">
        <f t="shared" si="105"/>
        <v>#DIV/0!</v>
      </c>
      <c r="AB49" s="43"/>
      <c r="AC49" s="36"/>
      <c r="AD49" s="36"/>
      <c r="AE49" s="36"/>
      <c r="AF49" s="36">
        <f t="shared" si="106"/>
        <v>0</v>
      </c>
      <c r="AG49" s="37" t="e">
        <f t="shared" si="107"/>
        <v>#DIV/0!</v>
      </c>
      <c r="AH49" s="44" t="e">
        <f t="shared" si="108"/>
        <v>#DIV/0!</v>
      </c>
      <c r="AI49" s="43"/>
      <c r="AJ49" s="36"/>
      <c r="AK49" s="36"/>
      <c r="AL49" s="36"/>
      <c r="AM49" s="36">
        <f t="shared" si="109"/>
        <v>0</v>
      </c>
      <c r="AN49" s="47" t="e">
        <f t="shared" si="110"/>
        <v>#DIV/0!</v>
      </c>
      <c r="AO49" s="48" t="e">
        <f t="shared" si="111"/>
        <v>#DIV/0!</v>
      </c>
      <c r="AP49" s="43"/>
      <c r="AQ49" s="36"/>
      <c r="AR49" s="36"/>
      <c r="AS49" s="36"/>
      <c r="AT49" s="36">
        <f t="shared" si="112"/>
        <v>0</v>
      </c>
      <c r="AU49" s="37" t="e">
        <f t="shared" si="113"/>
        <v>#DIV/0!</v>
      </c>
      <c r="AV49" s="46" t="e">
        <f t="shared" si="114"/>
        <v>#DIV/0!</v>
      </c>
      <c r="AW49" s="43"/>
      <c r="AX49" s="36"/>
      <c r="AY49" s="36"/>
      <c r="AZ49" s="36"/>
      <c r="BA49" s="36">
        <f t="shared" si="115"/>
        <v>0</v>
      </c>
      <c r="BB49" s="47" t="e">
        <f t="shared" si="116"/>
        <v>#DIV/0!</v>
      </c>
      <c r="BC49" s="48" t="e">
        <f t="shared" si="117"/>
        <v>#DIV/0!</v>
      </c>
    </row>
    <row r="50" spans="2:55">
      <c r="B50" s="41" t="s">
        <v>23</v>
      </c>
      <c r="C50" s="35"/>
      <c r="D50" s="35"/>
      <c r="E50" s="35"/>
      <c r="F50" s="42">
        <f t="shared" si="96"/>
        <v>0</v>
      </c>
      <c r="G50" s="52"/>
      <c r="H50" s="40"/>
      <c r="I50" s="40"/>
      <c r="J50" s="40"/>
      <c r="K50" s="36">
        <f t="shared" si="97"/>
        <v>0</v>
      </c>
      <c r="L50" s="53" t="e">
        <f t="shared" si="98"/>
        <v>#DIV/0!</v>
      </c>
      <c r="M50" s="54" t="e">
        <f t="shared" si="99"/>
        <v>#DIV/0!</v>
      </c>
      <c r="N50" s="52"/>
      <c r="O50" s="40"/>
      <c r="P50" s="40"/>
      <c r="Q50" s="40"/>
      <c r="R50" s="36">
        <f t="shared" si="100"/>
        <v>0</v>
      </c>
      <c r="S50" s="37" t="e">
        <f t="shared" si="101"/>
        <v>#DIV/0!</v>
      </c>
      <c r="T50" s="44" t="e">
        <f t="shared" si="102"/>
        <v>#DIV/0!</v>
      </c>
      <c r="U50" s="52"/>
      <c r="V50" s="40"/>
      <c r="W50" s="40"/>
      <c r="X50" s="40"/>
      <c r="Y50" s="36">
        <f t="shared" si="103"/>
        <v>0</v>
      </c>
      <c r="Z50" s="53" t="e">
        <f t="shared" si="104"/>
        <v>#DIV/0!</v>
      </c>
      <c r="AA50" s="54" t="e">
        <f t="shared" si="105"/>
        <v>#DIV/0!</v>
      </c>
      <c r="AB50" s="52"/>
      <c r="AC50" s="40"/>
      <c r="AD50" s="40"/>
      <c r="AE50" s="40"/>
      <c r="AF50" s="36"/>
      <c r="AG50" s="37" t="e">
        <f t="shared" si="107"/>
        <v>#DIV/0!</v>
      </c>
      <c r="AH50" s="44" t="e">
        <f t="shared" si="108"/>
        <v>#DIV/0!</v>
      </c>
      <c r="AI50" s="52"/>
      <c r="AJ50" s="40"/>
      <c r="AK50" s="40"/>
      <c r="AL50" s="40"/>
      <c r="AM50" s="40"/>
      <c r="AN50" s="53" t="e">
        <f t="shared" si="110"/>
        <v>#DIV/0!</v>
      </c>
      <c r="AO50" s="54" t="e">
        <f t="shared" si="111"/>
        <v>#DIV/0!</v>
      </c>
      <c r="AP50" s="52"/>
      <c r="AQ50" s="40"/>
      <c r="AR50" s="40"/>
      <c r="AS50" s="40"/>
      <c r="AT50" s="36"/>
      <c r="AU50" s="37" t="e">
        <f t="shared" si="113"/>
        <v>#DIV/0!</v>
      </c>
      <c r="AV50" s="46" t="e">
        <f t="shared" si="114"/>
        <v>#DIV/0!</v>
      </c>
      <c r="AW50" s="52"/>
      <c r="AX50" s="40"/>
      <c r="AY50" s="40"/>
      <c r="AZ50" s="40"/>
      <c r="BA50" s="40"/>
      <c r="BB50" s="53" t="e">
        <f t="shared" si="116"/>
        <v>#DIV/0!</v>
      </c>
      <c r="BC50" s="54" t="e">
        <f t="shared" si="117"/>
        <v>#DIV/0!</v>
      </c>
    </row>
    <row r="51" spans="2:55">
      <c r="B51" s="55" t="s">
        <v>24</v>
      </c>
      <c r="C51" s="59"/>
      <c r="F51" s="60">
        <f t="shared" si="96"/>
        <v>0</v>
      </c>
      <c r="G51" s="38"/>
      <c r="I51" s="55"/>
      <c r="J51" s="39"/>
      <c r="K51" s="39">
        <f t="shared" si="97"/>
        <v>0</v>
      </c>
      <c r="L51" s="49" t="e">
        <f t="shared" si="98"/>
        <v>#DIV/0!</v>
      </c>
      <c r="M51" s="50" t="e">
        <f t="shared" si="99"/>
        <v>#DIV/0!</v>
      </c>
      <c r="N51" s="38"/>
      <c r="P51" s="55"/>
      <c r="Q51" s="39"/>
      <c r="R51" s="36">
        <f t="shared" si="100"/>
        <v>0</v>
      </c>
      <c r="S51" s="61" t="e">
        <f t="shared" si="101"/>
        <v>#DIV/0!</v>
      </c>
      <c r="T51" s="50" t="e">
        <f t="shared" si="102"/>
        <v>#DIV/0!</v>
      </c>
      <c r="U51" s="38"/>
      <c r="W51" s="55"/>
      <c r="X51" s="39"/>
      <c r="Z51" s="49" t="e">
        <f t="shared" si="104"/>
        <v>#DIV/0!</v>
      </c>
      <c r="AA51" s="62" t="e">
        <f t="shared" si="105"/>
        <v>#DIV/0!</v>
      </c>
      <c r="AB51" s="38"/>
      <c r="AD51" s="55"/>
      <c r="AE51" s="39"/>
      <c r="AG51" s="61" t="e">
        <f t="shared" si="107"/>
        <v>#DIV/0!</v>
      </c>
      <c r="AH51" s="50" t="e">
        <f t="shared" si="108"/>
        <v>#DIV/0!</v>
      </c>
      <c r="AI51" s="38"/>
      <c r="AK51" s="55"/>
      <c r="AL51" s="39"/>
      <c r="AN51" s="49" t="e">
        <f t="shared" si="110"/>
        <v>#DIV/0!</v>
      </c>
      <c r="AO51" s="62" t="e">
        <f t="shared" si="111"/>
        <v>#DIV/0!</v>
      </c>
      <c r="AP51" s="38"/>
      <c r="AR51" s="55"/>
      <c r="AS51" s="39"/>
      <c r="AU51" s="61" t="e">
        <f t="shared" si="113"/>
        <v>#DIV/0!</v>
      </c>
      <c r="AV51" s="62" t="e">
        <f t="shared" si="114"/>
        <v>#DIV/0!</v>
      </c>
      <c r="AW51" s="38"/>
      <c r="AY51" s="55"/>
      <c r="AZ51" s="39"/>
      <c r="BB51" s="49" t="e">
        <f t="shared" si="116"/>
        <v>#DIV/0!</v>
      </c>
      <c r="BC51" s="62" t="e">
        <f t="shared" si="117"/>
        <v>#DIV/0!</v>
      </c>
    </row>
    <row r="52" spans="2:55">
      <c r="B52" s="55" t="s">
        <v>25</v>
      </c>
      <c r="C52" s="56"/>
      <c r="F52" s="60">
        <f t="shared" si="96"/>
        <v>0</v>
      </c>
      <c r="G52" s="38"/>
      <c r="I52" s="55"/>
      <c r="J52" s="39"/>
      <c r="K52" s="39">
        <f t="shared" si="97"/>
        <v>0</v>
      </c>
      <c r="L52" s="49" t="e">
        <f t="shared" si="98"/>
        <v>#DIV/0!</v>
      </c>
      <c r="M52" s="50" t="e">
        <f t="shared" si="99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6"/>
        <v>0</v>
      </c>
    </row>
    <row r="54" spans="2:55">
      <c r="B54" s="55"/>
    </row>
    <row r="56" spans="2:55">
      <c r="B56" s="25" t="str">
        <f>"Graduate MASTER Retention - "&amp;$A$1</f>
        <v>Graduate MASTER Retention - Electrical &amp; Computer Engrg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8">C59-D59-E59</f>
        <v>0</v>
      </c>
      <c r="G59" s="38"/>
      <c r="H59" s="39"/>
      <c r="I59" s="39"/>
      <c r="J59" s="39"/>
      <c r="K59" s="36">
        <f t="shared" ref="K59:K64" si="119">$F59-(G59+I59+J59)</f>
        <v>0</v>
      </c>
      <c r="L59" s="49" t="e">
        <f t="shared" ref="L59:L65" si="120">IF($F59="","",((G59+H59+I59+J59)/$F59))</f>
        <v>#DIV/0!</v>
      </c>
      <c r="M59" s="50" t="e">
        <f t="shared" ref="M59:M65" si="121">IF($F59="","",(J59/$F59))</f>
        <v>#DIV/0!</v>
      </c>
      <c r="N59" s="38"/>
      <c r="O59" s="39"/>
      <c r="P59" s="39"/>
      <c r="Q59" s="39"/>
      <c r="R59" s="36">
        <f t="shared" ref="R59:R64" si="122">$F59-(N59+P59+Q59)</f>
        <v>0</v>
      </c>
      <c r="S59" s="37" t="e">
        <f t="shared" ref="S59:S64" si="123">IF($F59="","",((N59+O59+P59+Q59)/$F59))</f>
        <v>#DIV/0!</v>
      </c>
      <c r="T59" s="44" t="e">
        <f t="shared" ref="T59:T64" si="124">IF($F59="","",(Q59/$F59))</f>
        <v>#DIV/0!</v>
      </c>
      <c r="U59" s="38"/>
      <c r="V59" s="39"/>
      <c r="W59" s="39"/>
      <c r="X59" s="39"/>
      <c r="Y59" s="36">
        <f t="shared" ref="Y59:Y63" si="125">$F59-(U59+W59+X59)</f>
        <v>0</v>
      </c>
      <c r="Z59" s="49" t="e">
        <f t="shared" ref="Z59:Z64" si="126">IF($F59="","",((U59+V59+W59+X59)/$F59))</f>
        <v>#DIV/0!</v>
      </c>
      <c r="AA59" s="51" t="e">
        <f t="shared" ref="AA59:AA64" si="127">IF($F59="","",(X59/$F59))</f>
        <v>#DIV/0!</v>
      </c>
      <c r="AB59" s="38"/>
      <c r="AC59" s="39"/>
      <c r="AD59" s="39"/>
      <c r="AE59" s="39"/>
      <c r="AF59" s="36">
        <f t="shared" ref="AF59:AF62" si="128">$F59-(AB59+AD59+AE59)</f>
        <v>0</v>
      </c>
      <c r="AG59" s="37" t="e">
        <f t="shared" ref="AG59:AG64" si="129">IF($F59="","",((AB59+AC59+AD59+AE59)/$F59))</f>
        <v>#DIV/0!</v>
      </c>
      <c r="AH59" s="44" t="e">
        <f t="shared" ref="AH59:AH64" si="130">IF($F59="","",(AE59/$F59))</f>
        <v>#DIV/0!</v>
      </c>
      <c r="AI59" s="38"/>
      <c r="AJ59" s="39"/>
      <c r="AK59" s="39"/>
      <c r="AL59" s="39"/>
      <c r="AM59" s="36">
        <f t="shared" ref="AM59:AM62" si="131">$F59-(AI59+AK59+AL59)</f>
        <v>0</v>
      </c>
      <c r="AN59" s="49" t="e">
        <f t="shared" ref="AN59:AN64" si="132">IF($F59="","",((AI59+AJ59+AK59+AL59)/$F59))</f>
        <v>#DIV/0!</v>
      </c>
      <c r="AO59" s="51" t="e">
        <f t="shared" ref="AO59:AO64" si="133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4">IF($F59="","",((AP59+AQ59+AR59+AS59)/$F59))</f>
        <v>#DIV/0!</v>
      </c>
      <c r="AV59" s="44" t="e">
        <f t="shared" ref="AV59:AV64" si="135">IF($F59="","",(AS59/$F59))</f>
        <v>#DIV/0!</v>
      </c>
      <c r="AW59" s="38"/>
      <c r="AX59" s="39"/>
      <c r="AY59" s="39"/>
      <c r="AZ59" s="39"/>
      <c r="BA59" s="36">
        <f t="shared" ref="BA59:BA62" si="136">$F59-(AW59+AY59+AZ59)</f>
        <v>0</v>
      </c>
      <c r="BB59" s="49" t="e">
        <f t="shared" ref="BB59:BB64" si="137">IF($F59="","",((AW59+AX59+AY59+AZ59)/$F59))</f>
        <v>#DIV/0!</v>
      </c>
      <c r="BC59" s="51" t="e">
        <f t="shared" ref="BC59:BC64" si="138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8"/>
        <v>0</v>
      </c>
      <c r="G60" s="38"/>
      <c r="H60" s="39"/>
      <c r="I60" s="39"/>
      <c r="J60" s="39"/>
      <c r="K60" s="36">
        <f t="shared" si="119"/>
        <v>0</v>
      </c>
      <c r="L60" s="49" t="e">
        <f t="shared" si="120"/>
        <v>#DIV/0!</v>
      </c>
      <c r="M60" s="50" t="e">
        <f t="shared" si="121"/>
        <v>#DIV/0!</v>
      </c>
      <c r="N60" s="38"/>
      <c r="O60" s="39"/>
      <c r="P60" s="39"/>
      <c r="Q60" s="39"/>
      <c r="R60" s="36">
        <f t="shared" si="122"/>
        <v>0</v>
      </c>
      <c r="S60" s="37" t="e">
        <f t="shared" si="123"/>
        <v>#DIV/0!</v>
      </c>
      <c r="T60" s="44" t="e">
        <f t="shared" si="124"/>
        <v>#DIV/0!</v>
      </c>
      <c r="U60" s="38"/>
      <c r="V60" s="39"/>
      <c r="W60" s="39"/>
      <c r="X60" s="39"/>
      <c r="Y60" s="36">
        <f t="shared" si="125"/>
        <v>0</v>
      </c>
      <c r="Z60" s="49" t="e">
        <f t="shared" si="126"/>
        <v>#DIV/0!</v>
      </c>
      <c r="AA60" s="51" t="e">
        <f t="shared" si="127"/>
        <v>#DIV/0!</v>
      </c>
      <c r="AB60" s="38"/>
      <c r="AC60" s="39"/>
      <c r="AD60" s="39"/>
      <c r="AE60" s="39"/>
      <c r="AF60" s="36">
        <f t="shared" si="128"/>
        <v>0</v>
      </c>
      <c r="AG60" s="37" t="e">
        <f t="shared" si="129"/>
        <v>#DIV/0!</v>
      </c>
      <c r="AH60" s="44" t="e">
        <f t="shared" si="130"/>
        <v>#DIV/0!</v>
      </c>
      <c r="AI60" s="38"/>
      <c r="AJ60" s="39"/>
      <c r="AK60" s="39"/>
      <c r="AL60" s="39"/>
      <c r="AM60" s="36">
        <f t="shared" si="131"/>
        <v>0</v>
      </c>
      <c r="AN60" s="49" t="e">
        <f t="shared" si="132"/>
        <v>#DIV/0!</v>
      </c>
      <c r="AO60" s="51" t="e">
        <f t="shared" si="133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4"/>
        <v>#DIV/0!</v>
      </c>
      <c r="AV60" s="44" t="e">
        <f t="shared" si="135"/>
        <v>#DIV/0!</v>
      </c>
      <c r="AW60" s="38"/>
      <c r="AX60" s="39"/>
      <c r="AY60" s="39"/>
      <c r="AZ60" s="39"/>
      <c r="BA60" s="36">
        <f t="shared" si="136"/>
        <v>0</v>
      </c>
      <c r="BB60" s="49" t="e">
        <f t="shared" si="137"/>
        <v>#DIV/0!</v>
      </c>
      <c r="BC60" s="51" t="e">
        <f t="shared" si="138"/>
        <v>#DIV/0!</v>
      </c>
    </row>
    <row r="61" spans="2:55">
      <c r="B61" s="41" t="s">
        <v>21</v>
      </c>
      <c r="C61" s="35"/>
      <c r="D61" s="35"/>
      <c r="E61" s="35"/>
      <c r="F61" s="42">
        <f t="shared" si="118"/>
        <v>0</v>
      </c>
      <c r="G61" s="43"/>
      <c r="H61" s="36"/>
      <c r="I61" s="36"/>
      <c r="J61" s="36"/>
      <c r="K61" s="36">
        <f t="shared" si="119"/>
        <v>0</v>
      </c>
      <c r="L61" s="47" t="e">
        <f t="shared" si="120"/>
        <v>#DIV/0!</v>
      </c>
      <c r="M61" s="48" t="e">
        <f t="shared" si="121"/>
        <v>#DIV/0!</v>
      </c>
      <c r="N61" s="43"/>
      <c r="O61" s="36"/>
      <c r="P61" s="36"/>
      <c r="Q61" s="36"/>
      <c r="R61" s="36">
        <f t="shared" si="122"/>
        <v>0</v>
      </c>
      <c r="S61" s="37" t="e">
        <f t="shared" si="123"/>
        <v>#DIV/0!</v>
      </c>
      <c r="T61" s="44" t="e">
        <f t="shared" si="124"/>
        <v>#DIV/0!</v>
      </c>
      <c r="U61" s="43"/>
      <c r="V61" s="36"/>
      <c r="W61" s="36"/>
      <c r="X61" s="36"/>
      <c r="Y61" s="36">
        <f t="shared" si="125"/>
        <v>0</v>
      </c>
      <c r="Z61" s="47" t="e">
        <f t="shared" si="126"/>
        <v>#DIV/0!</v>
      </c>
      <c r="AA61" s="48" t="e">
        <f t="shared" si="127"/>
        <v>#DIV/0!</v>
      </c>
      <c r="AB61" s="43"/>
      <c r="AC61" s="36"/>
      <c r="AD61" s="36"/>
      <c r="AE61" s="36"/>
      <c r="AF61" s="36">
        <f t="shared" si="128"/>
        <v>0</v>
      </c>
      <c r="AG61" s="37" t="e">
        <f t="shared" si="129"/>
        <v>#DIV/0!</v>
      </c>
      <c r="AH61" s="44" t="e">
        <f t="shared" si="130"/>
        <v>#DIV/0!</v>
      </c>
      <c r="AI61" s="43"/>
      <c r="AJ61" s="36"/>
      <c r="AK61" s="36"/>
      <c r="AL61" s="36"/>
      <c r="AM61" s="36">
        <f t="shared" si="131"/>
        <v>0</v>
      </c>
      <c r="AN61" s="47" t="e">
        <f t="shared" si="132"/>
        <v>#DIV/0!</v>
      </c>
      <c r="AO61" s="48" t="e">
        <f t="shared" si="133"/>
        <v>#DIV/0!</v>
      </c>
      <c r="AP61" s="43"/>
      <c r="AQ61" s="36"/>
      <c r="AR61" s="36"/>
      <c r="AS61" s="36"/>
      <c r="AT61" s="36">
        <f t="shared" ref="AT61:AT62" si="139">$F61-(AP61+AR61+AS61)</f>
        <v>0</v>
      </c>
      <c r="AU61" s="37" t="e">
        <f t="shared" si="134"/>
        <v>#DIV/0!</v>
      </c>
      <c r="AV61" s="46" t="e">
        <f t="shared" si="135"/>
        <v>#DIV/0!</v>
      </c>
      <c r="AW61" s="43"/>
      <c r="AX61" s="36"/>
      <c r="AY61" s="36"/>
      <c r="AZ61" s="36"/>
      <c r="BA61" s="36">
        <f t="shared" si="136"/>
        <v>0</v>
      </c>
      <c r="BB61" s="47" t="e">
        <f t="shared" si="137"/>
        <v>#DIV/0!</v>
      </c>
      <c r="BC61" s="48" t="e">
        <f t="shared" si="138"/>
        <v>#DIV/0!</v>
      </c>
    </row>
    <row r="62" spans="2:55">
      <c r="B62" s="41" t="s">
        <v>22</v>
      </c>
      <c r="C62" s="35"/>
      <c r="D62" s="35"/>
      <c r="E62" s="35"/>
      <c r="F62" s="42">
        <f t="shared" si="118"/>
        <v>0</v>
      </c>
      <c r="G62" s="43"/>
      <c r="H62" s="36"/>
      <c r="I62" s="36"/>
      <c r="J62" s="36"/>
      <c r="K62" s="36">
        <f t="shared" si="119"/>
        <v>0</v>
      </c>
      <c r="L62" s="47" t="e">
        <f t="shared" si="120"/>
        <v>#DIV/0!</v>
      </c>
      <c r="M62" s="48" t="e">
        <f t="shared" si="121"/>
        <v>#DIV/0!</v>
      </c>
      <c r="N62" s="43"/>
      <c r="O62" s="36"/>
      <c r="P62" s="36"/>
      <c r="Q62" s="36"/>
      <c r="R62" s="36">
        <f t="shared" si="122"/>
        <v>0</v>
      </c>
      <c r="S62" s="37" t="e">
        <f t="shared" si="123"/>
        <v>#DIV/0!</v>
      </c>
      <c r="T62" s="44" t="e">
        <f t="shared" si="124"/>
        <v>#DIV/0!</v>
      </c>
      <c r="U62" s="43"/>
      <c r="V62" s="36"/>
      <c r="W62" s="36"/>
      <c r="X62" s="36"/>
      <c r="Y62" s="36">
        <f t="shared" si="125"/>
        <v>0</v>
      </c>
      <c r="Z62" s="47" t="e">
        <f t="shared" si="126"/>
        <v>#DIV/0!</v>
      </c>
      <c r="AA62" s="48" t="e">
        <f t="shared" si="127"/>
        <v>#DIV/0!</v>
      </c>
      <c r="AB62" s="43"/>
      <c r="AC62" s="36"/>
      <c r="AD62" s="36"/>
      <c r="AE62" s="36"/>
      <c r="AF62" s="36">
        <f t="shared" si="128"/>
        <v>0</v>
      </c>
      <c r="AG62" s="37" t="e">
        <f t="shared" si="129"/>
        <v>#DIV/0!</v>
      </c>
      <c r="AH62" s="44" t="e">
        <f t="shared" si="130"/>
        <v>#DIV/0!</v>
      </c>
      <c r="AI62" s="43"/>
      <c r="AJ62" s="36"/>
      <c r="AK62" s="36"/>
      <c r="AL62" s="36"/>
      <c r="AM62" s="36">
        <f t="shared" si="131"/>
        <v>0</v>
      </c>
      <c r="AN62" s="47" t="e">
        <f t="shared" si="132"/>
        <v>#DIV/0!</v>
      </c>
      <c r="AO62" s="48" t="e">
        <f t="shared" si="133"/>
        <v>#DIV/0!</v>
      </c>
      <c r="AP62" s="43"/>
      <c r="AQ62" s="36"/>
      <c r="AR62" s="36"/>
      <c r="AS62" s="36"/>
      <c r="AT62" s="36">
        <f t="shared" si="139"/>
        <v>0</v>
      </c>
      <c r="AU62" s="37" t="e">
        <f t="shared" si="134"/>
        <v>#DIV/0!</v>
      </c>
      <c r="AV62" s="46" t="e">
        <f t="shared" si="135"/>
        <v>#DIV/0!</v>
      </c>
      <c r="AW62" s="43"/>
      <c r="AX62" s="36"/>
      <c r="AY62" s="36"/>
      <c r="AZ62" s="36"/>
      <c r="BA62" s="36">
        <f t="shared" si="136"/>
        <v>0</v>
      </c>
      <c r="BB62" s="47" t="e">
        <f t="shared" si="137"/>
        <v>#DIV/0!</v>
      </c>
      <c r="BC62" s="48" t="e">
        <f t="shared" si="138"/>
        <v>#DIV/0!</v>
      </c>
    </row>
    <row r="63" spans="2:55">
      <c r="B63" s="41" t="s">
        <v>23</v>
      </c>
      <c r="C63" s="35"/>
      <c r="D63" s="35"/>
      <c r="E63" s="35"/>
      <c r="F63" s="42">
        <f t="shared" si="118"/>
        <v>0</v>
      </c>
      <c r="G63" s="52"/>
      <c r="H63" s="40"/>
      <c r="I63" s="40"/>
      <c r="J63" s="40"/>
      <c r="K63" s="36">
        <f t="shared" si="119"/>
        <v>0</v>
      </c>
      <c r="L63" s="53" t="e">
        <f t="shared" si="120"/>
        <v>#DIV/0!</v>
      </c>
      <c r="M63" s="54" t="e">
        <f t="shared" si="121"/>
        <v>#DIV/0!</v>
      </c>
      <c r="N63" s="52"/>
      <c r="O63" s="40"/>
      <c r="P63" s="40"/>
      <c r="Q63" s="40"/>
      <c r="R63" s="36">
        <f t="shared" si="122"/>
        <v>0</v>
      </c>
      <c r="S63" s="37" t="e">
        <f t="shared" si="123"/>
        <v>#DIV/0!</v>
      </c>
      <c r="T63" s="44" t="e">
        <f t="shared" si="124"/>
        <v>#DIV/0!</v>
      </c>
      <c r="U63" s="52"/>
      <c r="V63" s="40"/>
      <c r="W63" s="40"/>
      <c r="X63" s="40"/>
      <c r="Y63" s="36">
        <f t="shared" si="125"/>
        <v>0</v>
      </c>
      <c r="Z63" s="53" t="e">
        <f t="shared" si="126"/>
        <v>#DIV/0!</v>
      </c>
      <c r="AA63" s="54" t="e">
        <f t="shared" si="127"/>
        <v>#DIV/0!</v>
      </c>
      <c r="AB63" s="52"/>
      <c r="AC63" s="40"/>
      <c r="AD63" s="40"/>
      <c r="AE63" s="40"/>
      <c r="AF63" s="36"/>
      <c r="AG63" s="37" t="e">
        <f t="shared" si="129"/>
        <v>#DIV/0!</v>
      </c>
      <c r="AH63" s="44" t="e">
        <f t="shared" si="130"/>
        <v>#DIV/0!</v>
      </c>
      <c r="AI63" s="52"/>
      <c r="AJ63" s="40"/>
      <c r="AK63" s="40"/>
      <c r="AL63" s="40"/>
      <c r="AM63" s="40"/>
      <c r="AN63" s="53" t="e">
        <f t="shared" si="132"/>
        <v>#DIV/0!</v>
      </c>
      <c r="AO63" s="54" t="e">
        <f t="shared" si="133"/>
        <v>#DIV/0!</v>
      </c>
      <c r="AP63" s="52"/>
      <c r="AQ63" s="40"/>
      <c r="AR63" s="40"/>
      <c r="AS63" s="40"/>
      <c r="AT63" s="36"/>
      <c r="AU63" s="37" t="e">
        <f t="shared" si="134"/>
        <v>#DIV/0!</v>
      </c>
      <c r="AV63" s="46" t="e">
        <f t="shared" si="135"/>
        <v>#DIV/0!</v>
      </c>
      <c r="AW63" s="52"/>
      <c r="AX63" s="40"/>
      <c r="AY63" s="40"/>
      <c r="AZ63" s="40"/>
      <c r="BA63" s="40"/>
      <c r="BB63" s="53" t="e">
        <f t="shared" si="137"/>
        <v>#DIV/0!</v>
      </c>
      <c r="BC63" s="54" t="e">
        <f t="shared" si="138"/>
        <v>#DIV/0!</v>
      </c>
    </row>
    <row r="64" spans="2:55">
      <c r="B64" s="55" t="s">
        <v>24</v>
      </c>
      <c r="C64" s="59"/>
      <c r="F64" s="60">
        <f t="shared" si="118"/>
        <v>0</v>
      </c>
      <c r="G64" s="38"/>
      <c r="I64" s="55"/>
      <c r="J64" s="39"/>
      <c r="K64" s="39">
        <f t="shared" si="119"/>
        <v>0</v>
      </c>
      <c r="L64" s="49" t="e">
        <f t="shared" si="120"/>
        <v>#DIV/0!</v>
      </c>
      <c r="M64" s="50" t="e">
        <f t="shared" si="121"/>
        <v>#DIV/0!</v>
      </c>
      <c r="N64" s="38"/>
      <c r="P64" s="55"/>
      <c r="Q64" s="39"/>
      <c r="R64" s="36">
        <f t="shared" si="122"/>
        <v>0</v>
      </c>
      <c r="S64" s="61" t="e">
        <f t="shared" si="123"/>
        <v>#DIV/0!</v>
      </c>
      <c r="T64" s="50" t="e">
        <f t="shared" si="124"/>
        <v>#DIV/0!</v>
      </c>
      <c r="U64" s="38"/>
      <c r="W64" s="55"/>
      <c r="X64" s="39"/>
      <c r="Z64" s="49" t="e">
        <f t="shared" si="126"/>
        <v>#DIV/0!</v>
      </c>
      <c r="AA64" s="62" t="e">
        <f t="shared" si="127"/>
        <v>#DIV/0!</v>
      </c>
      <c r="AB64" s="38"/>
      <c r="AD64" s="55"/>
      <c r="AE64" s="39"/>
      <c r="AG64" s="61" t="e">
        <f t="shared" si="129"/>
        <v>#DIV/0!</v>
      </c>
      <c r="AH64" s="50" t="e">
        <f t="shared" si="130"/>
        <v>#DIV/0!</v>
      </c>
      <c r="AI64" s="38"/>
      <c r="AK64" s="55"/>
      <c r="AL64" s="39"/>
      <c r="AN64" s="49" t="e">
        <f t="shared" si="132"/>
        <v>#DIV/0!</v>
      </c>
      <c r="AO64" s="62" t="e">
        <f t="shared" si="133"/>
        <v>#DIV/0!</v>
      </c>
      <c r="AP64" s="38"/>
      <c r="AR64" s="55"/>
      <c r="AS64" s="39"/>
      <c r="AU64" s="61" t="e">
        <f t="shared" si="134"/>
        <v>#DIV/0!</v>
      </c>
      <c r="AV64" s="62" t="e">
        <f t="shared" si="135"/>
        <v>#DIV/0!</v>
      </c>
      <c r="AW64" s="38"/>
      <c r="AY64" s="55"/>
      <c r="AZ64" s="39"/>
      <c r="BB64" s="49" t="e">
        <f t="shared" si="137"/>
        <v>#DIV/0!</v>
      </c>
      <c r="BC64" s="62" t="e">
        <f t="shared" si="138"/>
        <v>#DIV/0!</v>
      </c>
    </row>
    <row r="65" spans="2:52">
      <c r="B65" s="55" t="s">
        <v>25</v>
      </c>
      <c r="C65" s="56"/>
      <c r="F65" s="60">
        <f t="shared" si="118"/>
        <v>0</v>
      </c>
      <c r="G65" s="38"/>
      <c r="I65" s="55"/>
      <c r="J65" s="39"/>
      <c r="K65" s="39">
        <f>$F65-(G65+I65+J65)</f>
        <v>0</v>
      </c>
      <c r="L65" s="49" t="e">
        <f t="shared" si="120"/>
        <v>#DIV/0!</v>
      </c>
      <c r="M65" s="50" t="e">
        <f t="shared" si="121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8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69B48-DE9E-4790-B4B7-723ED7E2E1DF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50</v>
      </c>
    </row>
    <row r="2" spans="1:55">
      <c r="B2" s="25" t="str">
        <f>"Freshmen Retention - "&amp;$A$1</f>
        <v>Freshmen Retention - Food Science and Nutrition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9">
        <v>0</v>
      </c>
      <c r="D5" s="55"/>
      <c r="E5" s="55"/>
      <c r="F5" s="55">
        <f t="shared" ref="F5:F13" si="0">C5-D5-E5</f>
        <v>0</v>
      </c>
      <c r="G5" s="79">
        <v>0</v>
      </c>
      <c r="H5" s="55"/>
      <c r="I5" s="77">
        <v>0</v>
      </c>
      <c r="J5" s="77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79">
        <v>0</v>
      </c>
      <c r="O5" s="55"/>
      <c r="P5" s="77">
        <v>0</v>
      </c>
      <c r="Q5" s="77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79">
        <v>0</v>
      </c>
      <c r="V5" s="55"/>
      <c r="W5" s="77">
        <v>0</v>
      </c>
      <c r="X5" s="77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79">
        <v>0</v>
      </c>
      <c r="AC5" s="55"/>
      <c r="AD5" s="77">
        <v>0</v>
      </c>
      <c r="AE5" s="77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79">
        <v>0</v>
      </c>
      <c r="AJ5" s="55"/>
      <c r="AK5" s="77">
        <v>0</v>
      </c>
      <c r="AL5" s="77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79">
        <v>0</v>
      </c>
      <c r="AQ5" s="55"/>
      <c r="AR5" s="77">
        <v>0</v>
      </c>
      <c r="AS5" s="77">
        <v>0</v>
      </c>
      <c r="AT5" s="55">
        <f t="shared" ref="AT5:AT6" si="16">F5-AP5-AR5-AS5</f>
        <v>0</v>
      </c>
      <c r="AU5" s="58" t="e">
        <f t="shared" ref="AU5:AU6" si="17">IF($F5="","",((AP5+AQ5+AR5+AS5)/$F5))</f>
        <v>#DIV/0!</v>
      </c>
      <c r="AV5" s="57" t="e">
        <f t="shared" ref="AV5:AV6" si="18">IF($F5="","",(AS5/$F5))</f>
        <v>#DIV/0!</v>
      </c>
      <c r="AW5" s="79">
        <v>0</v>
      </c>
      <c r="AX5" s="55"/>
      <c r="AY5" s="77">
        <v>0</v>
      </c>
      <c r="AZ5" s="77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71" t="s">
        <v>21</v>
      </c>
      <c r="C6" s="79">
        <v>0</v>
      </c>
      <c r="D6" s="55"/>
      <c r="E6" s="55"/>
      <c r="F6" s="55">
        <f t="shared" si="0"/>
        <v>0</v>
      </c>
      <c r="G6" s="79">
        <v>0</v>
      </c>
      <c r="H6" s="55"/>
      <c r="I6" s="77">
        <v>0</v>
      </c>
      <c r="J6" s="77">
        <v>0</v>
      </c>
      <c r="K6" s="55">
        <f t="shared" si="1"/>
        <v>0</v>
      </c>
      <c r="L6" s="57" t="e">
        <f t="shared" si="2"/>
        <v>#DIV/0!</v>
      </c>
      <c r="M6" s="57" t="e">
        <f t="shared" si="3"/>
        <v>#DIV/0!</v>
      </c>
      <c r="N6" s="79">
        <v>0</v>
      </c>
      <c r="O6" s="55"/>
      <c r="P6" s="77">
        <v>0</v>
      </c>
      <c r="Q6" s="77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79">
        <v>0</v>
      </c>
      <c r="V6" s="55"/>
      <c r="W6" s="77">
        <v>0</v>
      </c>
      <c r="X6" s="77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79">
        <v>0</v>
      </c>
      <c r="AC6" s="55"/>
      <c r="AD6" s="77">
        <v>0</v>
      </c>
      <c r="AE6" s="77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79">
        <v>0</v>
      </c>
      <c r="AJ6" s="55"/>
      <c r="AK6" s="77">
        <v>0</v>
      </c>
      <c r="AL6" s="77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79">
        <v>0</v>
      </c>
      <c r="AQ6" s="55"/>
      <c r="AR6" s="77">
        <v>0</v>
      </c>
      <c r="AS6" s="77">
        <v>0</v>
      </c>
      <c r="AT6" s="55">
        <f t="shared" si="16"/>
        <v>0</v>
      </c>
      <c r="AU6" s="58" t="e">
        <f t="shared" si="17"/>
        <v>#DIV/0!</v>
      </c>
      <c r="AV6" s="57" t="e">
        <f t="shared" si="18"/>
        <v>#DIV/0!</v>
      </c>
      <c r="AW6" s="79">
        <v>0</v>
      </c>
      <c r="AX6" s="55"/>
      <c r="AY6" s="77">
        <v>0</v>
      </c>
      <c r="AZ6" s="77">
        <v>0</v>
      </c>
      <c r="BA6" s="55">
        <f t="shared" ref="BA6" si="22">F6-AZ6-AW6</f>
        <v>0</v>
      </c>
      <c r="BB6" s="57" t="e">
        <f t="shared" ref="BB6" si="23">IF($F6="","",((AW6+AX6+AY6+AZ6)/$F6))</f>
        <v>#DIV/0!</v>
      </c>
      <c r="BC6" s="57" t="e">
        <f t="shared" ref="BC6" si="24">IF($F6="","",(AZ6/$F6))</f>
        <v>#DIV/0!</v>
      </c>
    </row>
    <row r="7" spans="1:55">
      <c r="B7" s="71" t="s">
        <v>22</v>
      </c>
      <c r="C7" s="79">
        <v>0</v>
      </c>
      <c r="D7" s="55"/>
      <c r="E7" s="55"/>
      <c r="F7" s="55">
        <f t="shared" si="0"/>
        <v>0</v>
      </c>
      <c r="G7" s="73">
        <v>0</v>
      </c>
      <c r="H7" s="55"/>
      <c r="I7" s="77">
        <v>0</v>
      </c>
      <c r="J7" s="79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73">
        <v>0</v>
      </c>
      <c r="O7" s="55"/>
      <c r="P7" s="77">
        <v>0</v>
      </c>
      <c r="Q7" s="79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79">
        <v>0</v>
      </c>
      <c r="V7" s="55"/>
      <c r="W7" s="77">
        <v>0</v>
      </c>
      <c r="X7" s="79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79">
        <v>0</v>
      </c>
      <c r="AC7" s="55"/>
      <c r="AD7" s="77">
        <v>0</v>
      </c>
      <c r="AE7" s="79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79">
        <v>0</v>
      </c>
      <c r="AJ7" s="55"/>
      <c r="AK7" s="77">
        <v>0</v>
      </c>
      <c r="AL7" s="79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79">
        <v>0</v>
      </c>
      <c r="AQ7" s="55"/>
      <c r="AR7" s="77">
        <v>0</v>
      </c>
      <c r="AS7" s="79">
        <v>0</v>
      </c>
      <c r="AT7" s="55">
        <f t="shared" ref="AT7" si="25">F7-AP7-AR7-AS7</f>
        <v>0</v>
      </c>
      <c r="AU7" s="58" t="e">
        <f t="shared" ref="AU7" si="26">IF($F7="","",((AP7+AQ7+AR7+AS7)/$F7))</f>
        <v>#DIV/0!</v>
      </c>
      <c r="AV7" s="57" t="e">
        <f t="shared" ref="AV7" si="27">IF($F7="","",(AS7/$F7))</f>
        <v>#DIV/0!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9">
        <v>0</v>
      </c>
      <c r="D8" s="55"/>
      <c r="E8" s="55"/>
      <c r="F8" s="55">
        <f t="shared" si="0"/>
        <v>0</v>
      </c>
      <c r="G8" s="79">
        <v>0</v>
      </c>
      <c r="I8" s="77">
        <v>0</v>
      </c>
      <c r="J8" s="77">
        <v>0</v>
      </c>
      <c r="K8" s="55">
        <f t="shared" si="1"/>
        <v>0</v>
      </c>
      <c r="L8" s="57" t="e">
        <f t="shared" si="2"/>
        <v>#DIV/0!</v>
      </c>
      <c r="M8" s="57" t="e">
        <f t="shared" si="3"/>
        <v>#DIV/0!</v>
      </c>
      <c r="N8" s="79">
        <v>0</v>
      </c>
      <c r="P8" s="77">
        <v>0</v>
      </c>
      <c r="Q8" s="77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79">
        <v>0</v>
      </c>
      <c r="W8" s="77">
        <v>0</v>
      </c>
      <c r="X8" s="77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79">
        <v>0</v>
      </c>
      <c r="AD8" s="77">
        <v>0</v>
      </c>
      <c r="AE8" s="77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79">
        <v>0</v>
      </c>
      <c r="AK8" s="77">
        <v>0</v>
      </c>
      <c r="AL8" s="77">
        <v>0</v>
      </c>
      <c r="AM8" s="55">
        <f t="shared" ref="AM8" si="28">F8-AL8-AK8-AI8</f>
        <v>0</v>
      </c>
      <c r="AN8" s="57" t="e">
        <f t="shared" ref="AN8" si="29">IF($F8="","",((AI8+AJ8+AK8+AL8)/$F8))</f>
        <v>#DIV/0!</v>
      </c>
      <c r="AO8" s="57" t="e">
        <f t="shared" ref="AO8" si="30">IF($F8="","",(AL8/$F8))</f>
        <v>#DIV/0!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9">
        <v>0</v>
      </c>
      <c r="D9" s="55"/>
      <c r="E9" s="55"/>
      <c r="F9" s="55">
        <f t="shared" si="0"/>
        <v>0</v>
      </c>
      <c r="G9" s="73">
        <v>0</v>
      </c>
      <c r="I9" s="79">
        <v>0</v>
      </c>
      <c r="J9" s="77">
        <v>0</v>
      </c>
      <c r="K9" s="55">
        <f t="shared" si="1"/>
        <v>0</v>
      </c>
      <c r="L9" s="57" t="e">
        <f t="shared" si="2"/>
        <v>#DIV/0!</v>
      </c>
      <c r="M9" s="57" t="e">
        <f t="shared" si="3"/>
        <v>#DIV/0!</v>
      </c>
      <c r="N9" s="73">
        <v>0</v>
      </c>
      <c r="P9" s="79">
        <v>0</v>
      </c>
      <c r="Q9" s="77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79">
        <v>0</v>
      </c>
      <c r="W9" s="79">
        <v>0</v>
      </c>
      <c r="X9" s="77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79">
        <v>0</v>
      </c>
      <c r="AD9" s="79">
        <v>0</v>
      </c>
      <c r="AE9" s="77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9">
        <v>0</v>
      </c>
      <c r="D10" s="55"/>
      <c r="E10" s="55"/>
      <c r="F10" s="55">
        <f t="shared" si="0"/>
        <v>0</v>
      </c>
      <c r="G10" s="73">
        <v>0</v>
      </c>
      <c r="I10" s="77">
        <v>0</v>
      </c>
      <c r="J10" s="77">
        <v>0</v>
      </c>
      <c r="K10" s="55">
        <f t="shared" si="1"/>
        <v>0</v>
      </c>
      <c r="L10" s="57" t="e">
        <f t="shared" si="2"/>
        <v>#DIV/0!</v>
      </c>
      <c r="M10" s="57" t="e">
        <f t="shared" si="3"/>
        <v>#DIV/0!</v>
      </c>
      <c r="N10" s="79">
        <v>0</v>
      </c>
      <c r="P10" s="77">
        <v>0</v>
      </c>
      <c r="Q10" s="77">
        <v>0</v>
      </c>
      <c r="R10" s="55">
        <f t="shared" si="4"/>
        <v>0</v>
      </c>
      <c r="S10" s="58" t="e">
        <f>IF($F10="","",((N10+O10+P10+Q10)/$F10))</f>
        <v>#DIV/0!</v>
      </c>
      <c r="T10" s="57" t="e">
        <f t="shared" si="6"/>
        <v>#DIV/0!</v>
      </c>
      <c r="U10" s="79">
        <v>0</v>
      </c>
      <c r="W10" s="77">
        <v>0</v>
      </c>
      <c r="X10" s="77">
        <v>0</v>
      </c>
      <c r="Y10" s="55">
        <f t="shared" si="7"/>
        <v>0</v>
      </c>
      <c r="Z10" s="57" t="e">
        <f t="shared" si="8"/>
        <v>#DIV/0!</v>
      </c>
      <c r="AA10" s="57" t="e">
        <f t="shared" si="9"/>
        <v>#DIV/0!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9">
        <v>0</v>
      </c>
      <c r="D11" s="55"/>
      <c r="E11" s="55"/>
      <c r="F11" s="55">
        <f t="shared" si="0"/>
        <v>0</v>
      </c>
      <c r="G11" s="55">
        <v>0</v>
      </c>
      <c r="H11" s="55"/>
      <c r="I11" s="55">
        <v>0</v>
      </c>
      <c r="J11" s="55">
        <v>0</v>
      </c>
      <c r="K11" s="55">
        <f t="shared" si="1"/>
        <v>0</v>
      </c>
      <c r="L11" s="57" t="e">
        <f t="shared" si="2"/>
        <v>#DIV/0!</v>
      </c>
      <c r="M11" s="57" t="e">
        <f t="shared" si="3"/>
        <v>#DIV/0!</v>
      </c>
      <c r="N11" s="55">
        <v>0</v>
      </c>
      <c r="O11" s="55"/>
      <c r="P11" s="55">
        <v>0</v>
      </c>
      <c r="Q11" s="55">
        <v>0</v>
      </c>
      <c r="R11" s="55">
        <f t="shared" si="4"/>
        <v>0</v>
      </c>
      <c r="S11" s="58" t="e">
        <f>IF($F11="","",((N11+O11+P11+Q11)/$F11))</f>
        <v>#DIV/0!</v>
      </c>
      <c r="T11" s="57" t="e">
        <f t="shared" si="6"/>
        <v>#DIV/0!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9">
        <v>0</v>
      </c>
      <c r="D12" s="55"/>
      <c r="E12" s="55"/>
      <c r="F12" s="55">
        <f t="shared" si="0"/>
        <v>0</v>
      </c>
      <c r="G12" s="55">
        <v>0</v>
      </c>
      <c r="H12" s="55"/>
      <c r="I12" s="55">
        <v>0</v>
      </c>
      <c r="J12" s="55">
        <v>0</v>
      </c>
      <c r="K12" s="55">
        <f t="shared" si="1"/>
        <v>0</v>
      </c>
      <c r="L12" s="57" t="e">
        <f t="shared" si="2"/>
        <v>#DIV/0!</v>
      </c>
      <c r="M12" s="57" t="e">
        <f t="shared" si="3"/>
        <v>#DIV/0!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9">
        <v>1</v>
      </c>
      <c r="D13" s="55"/>
      <c r="E13" s="55"/>
      <c r="F13" s="55">
        <f t="shared" si="0"/>
        <v>1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Food Science and Nutrition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/>
      <c r="E19" s="55"/>
      <c r="F19" s="55">
        <f t="shared" ref="F19:F27" si="31">C19-D19-E19</f>
        <v>0</v>
      </c>
      <c r="G19" s="73">
        <v>0</v>
      </c>
      <c r="H19" s="55"/>
      <c r="I19" s="77">
        <v>0</v>
      </c>
      <c r="J19" s="77">
        <v>0</v>
      </c>
      <c r="K19" s="55">
        <f t="shared" ref="K19:K25" si="32">F19-I19-G19-J19</f>
        <v>0</v>
      </c>
      <c r="L19" s="57" t="e">
        <f t="shared" ref="L19:L25" si="33">IF($F19="","",((G19+H19+I19+J19)/$F19))</f>
        <v>#DIV/0!</v>
      </c>
      <c r="M19" s="57" t="e">
        <f t="shared" ref="M19:M25" si="34">IF($F19="","",(J19/$F19))</f>
        <v>#DIV/0!</v>
      </c>
      <c r="N19" s="73">
        <v>0</v>
      </c>
      <c r="O19" s="55"/>
      <c r="P19" s="73">
        <v>0</v>
      </c>
      <c r="Q19" s="73">
        <v>0</v>
      </c>
      <c r="R19" s="55">
        <f t="shared" ref="R19:R25" si="35">F19-N19-O19-P19-Q19</f>
        <v>0</v>
      </c>
      <c r="S19" s="58" t="e">
        <f t="shared" ref="S19:S25" si="36">IF($F19="","",((N19+O19+P19+Q19)/$F19))</f>
        <v>#DIV/0!</v>
      </c>
      <c r="T19" s="57" t="e">
        <f t="shared" ref="T19:T25" si="37">IF($F19="","",(Q19/$F19))</f>
        <v>#DIV/0!</v>
      </c>
      <c r="U19" s="73">
        <v>0</v>
      </c>
      <c r="V19" s="55"/>
      <c r="W19" s="77">
        <v>0</v>
      </c>
      <c r="X19" s="73">
        <v>0</v>
      </c>
      <c r="Y19" s="55">
        <f t="shared" ref="Y19:Y24" si="38">F19-(U19+W19+X19)</f>
        <v>0</v>
      </c>
      <c r="Z19" s="57" t="e">
        <f t="shared" ref="Z19:Z24" si="39">IF($F19="","",((U19+V19+W19+X19)/$F19))</f>
        <v>#DIV/0!</v>
      </c>
      <c r="AA19" s="57" t="e">
        <f t="shared" ref="AA19:AA24" si="40">IF($F19="","",(X19/$F19))</f>
        <v>#DIV/0!</v>
      </c>
      <c r="AB19" s="79">
        <v>0</v>
      </c>
      <c r="AC19" s="55"/>
      <c r="AD19" s="77">
        <v>0</v>
      </c>
      <c r="AE19" s="73">
        <v>0</v>
      </c>
      <c r="AF19" s="55">
        <f t="shared" ref="AF19:AF22" si="41">F19-(AB19+AD19+AE19)</f>
        <v>0</v>
      </c>
      <c r="AG19" s="58" t="e">
        <f t="shared" ref="AG19:AG22" si="42">IF($F19="","",((AB19+AC19+AD19+AE19)/$F19))</f>
        <v>#DIV/0!</v>
      </c>
      <c r="AH19" s="57" t="e">
        <f t="shared" ref="AH19:AH22" si="43">IF($F19="","",(AE19/$F19))</f>
        <v>#DIV/0!</v>
      </c>
      <c r="AI19" s="79">
        <v>0</v>
      </c>
      <c r="AJ19" s="55"/>
      <c r="AK19" s="77">
        <v>0</v>
      </c>
      <c r="AL19" s="73">
        <v>0</v>
      </c>
      <c r="AM19" s="55">
        <f t="shared" ref="AM19:AM21" si="44">F19-AL19-AK19-AI19</f>
        <v>0</v>
      </c>
      <c r="AN19" s="57" t="e">
        <f t="shared" ref="AN19:AN21" si="45">IF($F19="","",((AI19+AJ19+AK19+AL19)/$F19))</f>
        <v>#DIV/0!</v>
      </c>
      <c r="AO19" s="57" t="e">
        <f t="shared" ref="AO19:AO21" si="46">IF($F19="","",(AL19/$F19))</f>
        <v>#DIV/0!</v>
      </c>
      <c r="AP19" s="79">
        <v>0</v>
      </c>
      <c r="AQ19" s="55"/>
      <c r="AR19" s="77">
        <v>0</v>
      </c>
      <c r="AS19" s="73">
        <v>0</v>
      </c>
      <c r="AT19" s="55">
        <f t="shared" ref="AT19:AT20" si="47">F19-AS19-AR19-AP19</f>
        <v>0</v>
      </c>
      <c r="AU19" s="58" t="e">
        <f t="shared" ref="AU19:AU20" si="48">IF($F19="","",((AP19+AQ19+AR19+AS19)/$F19))</f>
        <v>#DIV/0!</v>
      </c>
      <c r="AV19" s="57" t="e">
        <f t="shared" ref="AV19:AV20" si="49">IF($F19="","",(AS19/$F19))</f>
        <v>#DIV/0!</v>
      </c>
      <c r="AW19" s="79">
        <v>0</v>
      </c>
      <c r="AX19" s="55"/>
      <c r="AY19" s="77">
        <v>0</v>
      </c>
      <c r="AZ19" s="73">
        <v>0</v>
      </c>
      <c r="BA19" s="55">
        <f t="shared" ref="BA19" si="50">F19-AZ19-AW19</f>
        <v>0</v>
      </c>
      <c r="BB19" s="57" t="e">
        <f t="shared" ref="BB19" si="51">IF($F19="","",((AW19+AX19+AY19+AZ19)/$F19))</f>
        <v>#DIV/0!</v>
      </c>
      <c r="BC19" s="57" t="e">
        <f t="shared" ref="BC19" si="52">IF($F19="","",(AZ19/$F19))</f>
        <v>#DIV/0!</v>
      </c>
    </row>
    <row r="20" spans="2:55">
      <c r="B20" s="55" t="s">
        <v>21</v>
      </c>
      <c r="C20" s="79">
        <v>0</v>
      </c>
      <c r="D20" s="55"/>
      <c r="E20" s="55"/>
      <c r="F20" s="55">
        <f t="shared" si="31"/>
        <v>0</v>
      </c>
      <c r="G20" s="79">
        <v>0</v>
      </c>
      <c r="H20" s="55"/>
      <c r="I20" s="77">
        <v>0</v>
      </c>
      <c r="J20" s="77">
        <v>0</v>
      </c>
      <c r="K20" s="55">
        <f t="shared" si="32"/>
        <v>0</v>
      </c>
      <c r="L20" s="58" t="e">
        <f t="shared" si="33"/>
        <v>#DIV/0!</v>
      </c>
      <c r="M20" s="57" t="e">
        <f t="shared" si="34"/>
        <v>#DIV/0!</v>
      </c>
      <c r="N20" s="79">
        <v>0</v>
      </c>
      <c r="O20" s="55"/>
      <c r="P20" s="77">
        <v>0</v>
      </c>
      <c r="Q20" s="77">
        <v>0</v>
      </c>
      <c r="R20" s="55">
        <f t="shared" si="35"/>
        <v>0</v>
      </c>
      <c r="S20" s="58" t="e">
        <f t="shared" si="36"/>
        <v>#DIV/0!</v>
      </c>
      <c r="T20" s="57" t="e">
        <f t="shared" si="37"/>
        <v>#DIV/0!</v>
      </c>
      <c r="U20" s="79">
        <v>0</v>
      </c>
      <c r="V20" s="55"/>
      <c r="W20" s="77">
        <v>0</v>
      </c>
      <c r="X20" s="77">
        <v>0</v>
      </c>
      <c r="Y20" s="55">
        <f t="shared" si="38"/>
        <v>0</v>
      </c>
      <c r="Z20" s="58" t="e">
        <f t="shared" si="39"/>
        <v>#DIV/0!</v>
      </c>
      <c r="AA20" s="57" t="e">
        <f t="shared" si="40"/>
        <v>#DIV/0!</v>
      </c>
      <c r="AB20" s="79">
        <v>0</v>
      </c>
      <c r="AC20" s="55"/>
      <c r="AD20" s="77">
        <v>0</v>
      </c>
      <c r="AE20" s="77">
        <v>0</v>
      </c>
      <c r="AF20" s="55">
        <f t="shared" si="41"/>
        <v>0</v>
      </c>
      <c r="AG20" s="58" t="e">
        <f t="shared" si="42"/>
        <v>#DIV/0!</v>
      </c>
      <c r="AH20" s="57" t="e">
        <f t="shared" si="43"/>
        <v>#DIV/0!</v>
      </c>
      <c r="AI20" s="79">
        <v>0</v>
      </c>
      <c r="AJ20" s="55"/>
      <c r="AK20" s="77">
        <v>0</v>
      </c>
      <c r="AL20" s="77">
        <v>0</v>
      </c>
      <c r="AM20" s="55">
        <f t="shared" si="44"/>
        <v>0</v>
      </c>
      <c r="AN20" s="57" t="e">
        <f t="shared" si="45"/>
        <v>#DIV/0!</v>
      </c>
      <c r="AO20" s="57" t="e">
        <f t="shared" si="46"/>
        <v>#DIV/0!</v>
      </c>
      <c r="AP20" s="79">
        <v>0</v>
      </c>
      <c r="AQ20" s="55"/>
      <c r="AR20" s="77">
        <v>0</v>
      </c>
      <c r="AS20" s="77">
        <v>0</v>
      </c>
      <c r="AT20" s="55">
        <f t="shared" si="47"/>
        <v>0</v>
      </c>
      <c r="AU20" s="58" t="e">
        <f t="shared" si="48"/>
        <v>#DIV/0!</v>
      </c>
      <c r="AV20" s="57" t="e">
        <f t="shared" si="49"/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53">F20-AZ20-AW20</f>
        <v>0</v>
      </c>
      <c r="BB20" s="57" t="e">
        <f t="shared" ref="BB20" si="54">IF($F20="","",((AW20+AX20+AY20+AZ20)/$F20))</f>
        <v>#DIV/0!</v>
      </c>
      <c r="BC20" s="57" t="e">
        <f t="shared" ref="BC20" si="55">IF($F20="","",(AZ20/$F20))</f>
        <v>#DIV/0!</v>
      </c>
    </row>
    <row r="21" spans="2:55">
      <c r="B21" s="55" t="s">
        <v>22</v>
      </c>
      <c r="C21" s="79">
        <v>0</v>
      </c>
      <c r="D21" s="55"/>
      <c r="E21" s="55"/>
      <c r="F21" s="55">
        <f t="shared" si="31"/>
        <v>0</v>
      </c>
      <c r="G21" s="79">
        <v>0</v>
      </c>
      <c r="H21" s="55"/>
      <c r="I21" s="77">
        <v>0</v>
      </c>
      <c r="J21" s="79">
        <v>0</v>
      </c>
      <c r="K21" s="55">
        <f t="shared" si="32"/>
        <v>0</v>
      </c>
      <c r="L21" s="57" t="e">
        <f t="shared" si="33"/>
        <v>#DIV/0!</v>
      </c>
      <c r="M21" s="57" t="e">
        <f t="shared" si="34"/>
        <v>#DIV/0!</v>
      </c>
      <c r="N21" s="79">
        <v>0</v>
      </c>
      <c r="O21" s="55"/>
      <c r="P21" s="77">
        <v>0</v>
      </c>
      <c r="Q21" s="79">
        <v>0</v>
      </c>
      <c r="R21" s="55">
        <f t="shared" si="35"/>
        <v>0</v>
      </c>
      <c r="S21" s="58" t="e">
        <f t="shared" si="36"/>
        <v>#DIV/0!</v>
      </c>
      <c r="T21" s="57" t="e">
        <f t="shared" si="37"/>
        <v>#DIV/0!</v>
      </c>
      <c r="U21" s="79">
        <v>0</v>
      </c>
      <c r="V21" s="55"/>
      <c r="W21" s="77">
        <v>0</v>
      </c>
      <c r="X21" s="79">
        <v>0</v>
      </c>
      <c r="Y21" s="55">
        <f t="shared" si="38"/>
        <v>0</v>
      </c>
      <c r="Z21" s="58" t="e">
        <f t="shared" si="39"/>
        <v>#DIV/0!</v>
      </c>
      <c r="AA21" s="57" t="e">
        <f t="shared" si="40"/>
        <v>#DIV/0!</v>
      </c>
      <c r="AB21" s="79">
        <v>0</v>
      </c>
      <c r="AC21" s="55"/>
      <c r="AD21" s="77">
        <v>0</v>
      </c>
      <c r="AE21" s="79">
        <v>0</v>
      </c>
      <c r="AF21" s="55">
        <f t="shared" si="41"/>
        <v>0</v>
      </c>
      <c r="AG21" s="58" t="e">
        <f t="shared" si="42"/>
        <v>#DIV/0!</v>
      </c>
      <c r="AH21" s="57" t="e">
        <f t="shared" si="43"/>
        <v>#DIV/0!</v>
      </c>
      <c r="AI21" s="79">
        <v>0</v>
      </c>
      <c r="AJ21" s="55"/>
      <c r="AK21" s="77">
        <v>0</v>
      </c>
      <c r="AL21" s="79">
        <v>0</v>
      </c>
      <c r="AM21" s="55">
        <f t="shared" si="44"/>
        <v>0</v>
      </c>
      <c r="AN21" s="57" t="e">
        <f t="shared" si="45"/>
        <v>#DIV/0!</v>
      </c>
      <c r="AO21" s="57" t="e">
        <f t="shared" si="46"/>
        <v>#DIV/0!</v>
      </c>
      <c r="AP21" s="79">
        <v>0</v>
      </c>
      <c r="AQ21" s="55"/>
      <c r="AR21" s="77">
        <v>0</v>
      </c>
      <c r="AS21" s="79">
        <v>0</v>
      </c>
      <c r="AT21" s="55">
        <f t="shared" ref="AT21" si="56">F21-AS21-AR21-AP21</f>
        <v>0</v>
      </c>
      <c r="AU21" s="58" t="e">
        <f t="shared" ref="AU21" si="57">IF($F21="","",((AP21+AQ21+AR21+AS21)/$F21))</f>
        <v>#DIV/0!</v>
      </c>
      <c r="AV21" s="57" t="e">
        <f t="shared" ref="AV21" si="58">IF($F21="","",(AS21/$F21))</f>
        <v>#DIV/0!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0</v>
      </c>
      <c r="D22" s="55"/>
      <c r="E22" s="55"/>
      <c r="F22" s="55">
        <f t="shared" si="31"/>
        <v>0</v>
      </c>
      <c r="G22" s="79">
        <v>0</v>
      </c>
      <c r="I22" s="77">
        <v>0</v>
      </c>
      <c r="J22" s="77">
        <v>0</v>
      </c>
      <c r="K22" s="55">
        <f t="shared" si="32"/>
        <v>0</v>
      </c>
      <c r="L22" s="57" t="e">
        <f t="shared" si="33"/>
        <v>#DIV/0!</v>
      </c>
      <c r="M22" s="57" t="e">
        <f t="shared" si="34"/>
        <v>#DIV/0!</v>
      </c>
      <c r="N22" s="79">
        <v>0</v>
      </c>
      <c r="P22" s="77">
        <v>0</v>
      </c>
      <c r="Q22" s="77">
        <v>0</v>
      </c>
      <c r="R22" s="55">
        <f t="shared" si="35"/>
        <v>0</v>
      </c>
      <c r="S22" s="58" t="e">
        <f t="shared" si="36"/>
        <v>#DIV/0!</v>
      </c>
      <c r="T22" s="57" t="e">
        <f t="shared" si="37"/>
        <v>#DIV/0!</v>
      </c>
      <c r="U22" s="79">
        <v>0</v>
      </c>
      <c r="W22" s="77">
        <v>0</v>
      </c>
      <c r="X22" s="77">
        <v>0</v>
      </c>
      <c r="Y22" s="55">
        <f t="shared" si="38"/>
        <v>0</v>
      </c>
      <c r="Z22" s="58" t="e">
        <f t="shared" si="39"/>
        <v>#DIV/0!</v>
      </c>
      <c r="AA22" s="57" t="e">
        <f t="shared" si="40"/>
        <v>#DIV/0!</v>
      </c>
      <c r="AB22" s="79">
        <v>0</v>
      </c>
      <c r="AD22" s="77">
        <v>0</v>
      </c>
      <c r="AE22" s="77">
        <v>0</v>
      </c>
      <c r="AF22" s="55">
        <f t="shared" si="41"/>
        <v>0</v>
      </c>
      <c r="AG22" s="58" t="e">
        <f t="shared" si="42"/>
        <v>#DIV/0!</v>
      </c>
      <c r="AH22" s="57" t="e">
        <f t="shared" si="43"/>
        <v>#DIV/0!</v>
      </c>
      <c r="AI22" s="79">
        <v>0</v>
      </c>
      <c r="AK22" s="77">
        <v>0</v>
      </c>
      <c r="AL22" s="77">
        <v>0</v>
      </c>
      <c r="AM22" s="55">
        <f t="shared" ref="AM22" si="59">F22-AL22-AK22-AI22</f>
        <v>0</v>
      </c>
      <c r="AN22" s="57" t="e">
        <f t="shared" ref="AN22" si="60">IF($F22="","",((AI22+AJ22+AK22+AL22)/$F22))</f>
        <v>#DIV/0!</v>
      </c>
      <c r="AO22" s="57" t="e">
        <f t="shared" ref="AO22" si="61">IF($F22="","",(AL22/$F22))</f>
        <v>#DIV/0!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31"/>
        <v>0</v>
      </c>
      <c r="G23" s="79">
        <v>0</v>
      </c>
      <c r="I23" s="79">
        <v>0</v>
      </c>
      <c r="J23" s="77">
        <v>0</v>
      </c>
      <c r="K23" s="55">
        <f t="shared" si="32"/>
        <v>0</v>
      </c>
      <c r="L23" s="57" t="e">
        <f t="shared" si="33"/>
        <v>#DIV/0!</v>
      </c>
      <c r="M23" s="57" t="e">
        <f t="shared" si="34"/>
        <v>#DIV/0!</v>
      </c>
      <c r="N23" s="79">
        <v>0</v>
      </c>
      <c r="P23" s="79">
        <v>0</v>
      </c>
      <c r="Q23" s="77">
        <v>0</v>
      </c>
      <c r="R23" s="55">
        <f t="shared" si="35"/>
        <v>0</v>
      </c>
      <c r="S23" s="58" t="e">
        <f t="shared" si="36"/>
        <v>#DIV/0!</v>
      </c>
      <c r="T23" s="57" t="e">
        <f t="shared" si="37"/>
        <v>#DIV/0!</v>
      </c>
      <c r="U23" s="79">
        <v>0</v>
      </c>
      <c r="W23" s="79">
        <v>0</v>
      </c>
      <c r="X23" s="77">
        <v>0</v>
      </c>
      <c r="Y23" s="55">
        <f t="shared" si="38"/>
        <v>0</v>
      </c>
      <c r="Z23" s="58" t="e">
        <f t="shared" si="39"/>
        <v>#DIV/0!</v>
      </c>
      <c r="AA23" s="57" t="e">
        <f t="shared" si="40"/>
        <v>#DIV/0!</v>
      </c>
      <c r="AB23" s="79">
        <v>0</v>
      </c>
      <c r="AD23" s="79">
        <v>0</v>
      </c>
      <c r="AE23" s="77">
        <v>0</v>
      </c>
      <c r="AF23" s="55"/>
      <c r="AG23" s="58"/>
      <c r="AH23" s="57"/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0</v>
      </c>
      <c r="D24" s="55"/>
      <c r="E24" s="55"/>
      <c r="F24" s="55">
        <f t="shared" si="31"/>
        <v>0</v>
      </c>
      <c r="G24" s="79">
        <v>0</v>
      </c>
      <c r="I24" s="25">
        <v>0</v>
      </c>
      <c r="J24" s="25">
        <v>0</v>
      </c>
      <c r="K24" s="55">
        <f t="shared" si="32"/>
        <v>0</v>
      </c>
      <c r="L24" s="57" t="e">
        <f t="shared" si="33"/>
        <v>#DIV/0!</v>
      </c>
      <c r="M24" s="57" t="e">
        <f t="shared" si="34"/>
        <v>#DIV/0!</v>
      </c>
      <c r="N24" s="79">
        <v>0</v>
      </c>
      <c r="P24" s="77">
        <v>0</v>
      </c>
      <c r="Q24" s="77">
        <v>0</v>
      </c>
      <c r="R24" s="55">
        <f t="shared" si="35"/>
        <v>0</v>
      </c>
      <c r="S24" s="58" t="e">
        <f t="shared" si="36"/>
        <v>#DIV/0!</v>
      </c>
      <c r="T24" s="57" t="e">
        <f t="shared" si="37"/>
        <v>#DIV/0!</v>
      </c>
      <c r="U24" s="79">
        <v>0</v>
      </c>
      <c r="W24" s="77">
        <v>0</v>
      </c>
      <c r="X24" s="77">
        <v>0</v>
      </c>
      <c r="Y24" s="55">
        <f t="shared" si="38"/>
        <v>0</v>
      </c>
      <c r="Z24" s="58" t="e">
        <f t="shared" si="39"/>
        <v>#DIV/0!</v>
      </c>
      <c r="AA24" s="57" t="e">
        <f t="shared" si="40"/>
        <v>#DIV/0!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0</v>
      </c>
      <c r="D25" s="55"/>
      <c r="E25" s="55"/>
      <c r="F25" s="55">
        <f t="shared" si="31"/>
        <v>0</v>
      </c>
      <c r="G25" s="55">
        <v>0</v>
      </c>
      <c r="H25" s="55"/>
      <c r="I25" s="55">
        <v>0</v>
      </c>
      <c r="J25" s="55">
        <v>0</v>
      </c>
      <c r="K25" s="55">
        <f t="shared" si="32"/>
        <v>0</v>
      </c>
      <c r="L25" s="57" t="e">
        <f t="shared" si="33"/>
        <v>#DIV/0!</v>
      </c>
      <c r="M25" s="57" t="e">
        <f t="shared" si="34"/>
        <v>#DIV/0!</v>
      </c>
      <c r="N25" s="55">
        <v>0</v>
      </c>
      <c r="O25" s="55"/>
      <c r="P25" s="55">
        <v>0</v>
      </c>
      <c r="Q25" s="55">
        <v>0</v>
      </c>
      <c r="R25" s="55">
        <f t="shared" si="35"/>
        <v>0</v>
      </c>
      <c r="S25" s="58" t="e">
        <f t="shared" si="36"/>
        <v>#DIV/0!</v>
      </c>
      <c r="T25" s="57" t="e">
        <f t="shared" si="37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0</v>
      </c>
      <c r="F26" s="55">
        <f t="shared" si="31"/>
        <v>0</v>
      </c>
      <c r="G26" s="79">
        <v>0</v>
      </c>
      <c r="I26" s="25">
        <v>0</v>
      </c>
      <c r="J26" s="25">
        <v>0</v>
      </c>
      <c r="K26" s="55">
        <f t="shared" ref="K26" si="62">F26-I26-G26-J26</f>
        <v>0</v>
      </c>
      <c r="L26" s="57" t="e">
        <f t="shared" ref="L26" si="63">IF($F26="","",((G26+H26+I26+J26)/$F26))</f>
        <v>#DIV/0!</v>
      </c>
      <c r="M26" s="57" t="e">
        <f t="shared" ref="M26" si="64">IF($F26="","",(J26/$F26))</f>
        <v>#DIV/0!</v>
      </c>
    </row>
    <row r="27" spans="2:55">
      <c r="B27" s="55" t="s">
        <v>28</v>
      </c>
      <c r="C27" s="79">
        <v>0</v>
      </c>
      <c r="F27" s="55">
        <f t="shared" si="31"/>
        <v>0</v>
      </c>
    </row>
    <row r="30" spans="2:55">
      <c r="B30" s="25" t="str">
        <f>"Graduate  Retention - "&amp;$A$1</f>
        <v>Graduate  Retention - Food Science and Nutrition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5">IF($F33="","",((G33+H33+I33+J33)/$F33))</f>
        <v>#DIV/0!</v>
      </c>
      <c r="M33" s="50" t="e">
        <f t="shared" ref="M33:M39" si="66">IF($F33="","",(J33/$F33))</f>
        <v>#DIV/0!</v>
      </c>
      <c r="N33" s="38"/>
      <c r="O33" s="39"/>
      <c r="P33" s="39"/>
      <c r="Q33" s="39"/>
      <c r="R33" s="36">
        <f t="shared" ref="R33:R38" si="67">$F33-(N33+P33+Q33)</f>
        <v>0</v>
      </c>
      <c r="S33" s="37" t="e">
        <f t="shared" ref="S33:S37" si="68">IF($F33="","",((N33+O33+P33+Q33)/$F33))</f>
        <v>#DIV/0!</v>
      </c>
      <c r="T33" s="44" t="e">
        <f t="shared" ref="T33:T38" si="69">IF($F33="","",(Q33/$F33))</f>
        <v>#DIV/0!</v>
      </c>
      <c r="U33" s="38"/>
      <c r="V33" s="39"/>
      <c r="W33" s="39"/>
      <c r="X33" s="39"/>
      <c r="Y33" s="36">
        <f t="shared" ref="Y33:Y37" si="70">$F33-(U33+W33+X33)</f>
        <v>0</v>
      </c>
      <c r="Z33" s="49" t="e">
        <f t="shared" ref="Z33:Z40" si="71">IF($F33="","",((U33+V33+W33+X33)/$F33))</f>
        <v>#DIV/0!</v>
      </c>
      <c r="AA33" s="51" t="e">
        <f t="shared" ref="AA33:AA40" si="72">IF($F33="","",(X33/$F33))</f>
        <v>#DIV/0!</v>
      </c>
      <c r="AB33" s="38"/>
      <c r="AC33" s="39"/>
      <c r="AD33" s="39"/>
      <c r="AE33" s="39"/>
      <c r="AF33" s="36">
        <f t="shared" ref="AF33:AF36" si="73">$F33-(AB33+AD33+AE33)</f>
        <v>0</v>
      </c>
      <c r="AG33" s="37" t="e">
        <f t="shared" ref="AG33:AG40" si="74">IF($F33="","",((AB33+AC33+AD33+AE33)/$F33))</f>
        <v>#DIV/0!</v>
      </c>
      <c r="AH33" s="44" t="e">
        <f t="shared" ref="AH33:AH40" si="75">IF($F33="","",(AE33/$F33))</f>
        <v>#DIV/0!</v>
      </c>
      <c r="AI33" s="38"/>
      <c r="AJ33" s="39"/>
      <c r="AK33" s="39"/>
      <c r="AL33" s="39"/>
      <c r="AM33" s="36">
        <f t="shared" ref="AM33:AM36" si="76">$F33-(AI33+AK33+AL33)</f>
        <v>0</v>
      </c>
      <c r="AN33" s="49" t="e">
        <f t="shared" ref="AN33:AN40" si="77">IF($F33="","",((AI33+AJ33+AK33+AL33)/$F33))</f>
        <v>#DIV/0!</v>
      </c>
      <c r="AO33" s="51" t="e">
        <f t="shared" ref="AO33:AO40" si="78">IF($F33="","",(AL33/$F33))</f>
        <v>#DIV/0!</v>
      </c>
      <c r="AP33" s="38"/>
      <c r="AQ33" s="39"/>
      <c r="AR33" s="39"/>
      <c r="AS33" s="39"/>
      <c r="AT33" s="36">
        <f t="shared" ref="AT33:AT36" si="79">$F33-(AP33+AR33+AS33)</f>
        <v>0</v>
      </c>
      <c r="AU33" s="37" t="e">
        <f t="shared" ref="AU33:AU40" si="80">IF($F33="","",((AP33+AQ33+AR33+AS33)/$F33))</f>
        <v>#DIV/0!</v>
      </c>
      <c r="AV33" s="44" t="e">
        <f t="shared" ref="AV33:AV40" si="81">IF($F33="","",(AS33/$F33))</f>
        <v>#DIV/0!</v>
      </c>
      <c r="AW33" s="38"/>
      <c r="AX33" s="39"/>
      <c r="AY33" s="39"/>
      <c r="AZ33" s="39"/>
      <c r="BA33" s="36">
        <f t="shared" ref="BA33:BA36" si="82">$F33-(AW33+AY33+AZ33)</f>
        <v>0</v>
      </c>
      <c r="BB33" s="49" t="e">
        <f t="shared" ref="BB33:BB40" si="83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4">C34-D34-E34</f>
        <v>0</v>
      </c>
      <c r="G34" s="38"/>
      <c r="H34" s="39"/>
      <c r="I34" s="39"/>
      <c r="J34" s="39"/>
      <c r="K34" s="36">
        <f t="shared" ref="K34:K39" si="85">$F34-(G34+I34+J34)</f>
        <v>0</v>
      </c>
      <c r="L34" s="49" t="e">
        <f t="shared" si="65"/>
        <v>#DIV/0!</v>
      </c>
      <c r="M34" s="50" t="e">
        <f t="shared" si="66"/>
        <v>#DIV/0!</v>
      </c>
      <c r="N34" s="38"/>
      <c r="O34" s="39"/>
      <c r="P34" s="39"/>
      <c r="Q34" s="39"/>
      <c r="R34" s="36">
        <f t="shared" si="67"/>
        <v>0</v>
      </c>
      <c r="S34" s="37" t="e">
        <f t="shared" si="68"/>
        <v>#DIV/0!</v>
      </c>
      <c r="T34" s="44" t="e">
        <f t="shared" si="69"/>
        <v>#DIV/0!</v>
      </c>
      <c r="U34" s="38"/>
      <c r="V34" s="39"/>
      <c r="W34" s="39"/>
      <c r="X34" s="39"/>
      <c r="Y34" s="36">
        <f t="shared" si="70"/>
        <v>0</v>
      </c>
      <c r="Z34" s="49" t="e">
        <f t="shared" si="71"/>
        <v>#DIV/0!</v>
      </c>
      <c r="AA34" s="51" t="e">
        <f t="shared" si="72"/>
        <v>#DIV/0!</v>
      </c>
      <c r="AB34" s="38"/>
      <c r="AC34" s="39"/>
      <c r="AD34" s="39"/>
      <c r="AE34" s="39"/>
      <c r="AF34" s="36">
        <f t="shared" si="73"/>
        <v>0</v>
      </c>
      <c r="AG34" s="37" t="e">
        <f t="shared" si="74"/>
        <v>#DIV/0!</v>
      </c>
      <c r="AH34" s="44" t="e">
        <f t="shared" si="75"/>
        <v>#DIV/0!</v>
      </c>
      <c r="AI34" s="38"/>
      <c r="AJ34" s="39"/>
      <c r="AK34" s="39"/>
      <c r="AL34" s="39"/>
      <c r="AM34" s="36">
        <f t="shared" si="76"/>
        <v>0</v>
      </c>
      <c r="AN34" s="49" t="e">
        <f t="shared" si="77"/>
        <v>#DIV/0!</v>
      </c>
      <c r="AO34" s="51" t="e">
        <f t="shared" si="78"/>
        <v>#DIV/0!</v>
      </c>
      <c r="AP34" s="38"/>
      <c r="AQ34" s="39"/>
      <c r="AR34" s="39"/>
      <c r="AS34" s="39"/>
      <c r="AT34" s="36">
        <f t="shared" si="79"/>
        <v>0</v>
      </c>
      <c r="AU34" s="37" t="e">
        <f t="shared" si="80"/>
        <v>#DIV/0!</v>
      </c>
      <c r="AV34" s="44" t="e">
        <f t="shared" si="81"/>
        <v>#DIV/0!</v>
      </c>
      <c r="AW34" s="38"/>
      <c r="AX34" s="39"/>
      <c r="AY34" s="39"/>
      <c r="AZ34" s="39"/>
      <c r="BA34" s="36">
        <f t="shared" si="82"/>
        <v>0</v>
      </c>
      <c r="BB34" s="49" t="e">
        <f t="shared" si="83"/>
        <v>#DIV/0!</v>
      </c>
      <c r="BC34" s="51" t="e">
        <f t="shared" ref="BC34:BC40" si="86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4"/>
        <v>0</v>
      </c>
      <c r="G35" s="43"/>
      <c r="H35" s="36"/>
      <c r="I35" s="36"/>
      <c r="J35" s="36"/>
      <c r="K35" s="36">
        <f t="shared" si="85"/>
        <v>0</v>
      </c>
      <c r="L35" s="47" t="e">
        <f t="shared" si="65"/>
        <v>#DIV/0!</v>
      </c>
      <c r="M35" s="48" t="e">
        <f t="shared" si="66"/>
        <v>#DIV/0!</v>
      </c>
      <c r="N35" s="43"/>
      <c r="O35" s="36"/>
      <c r="P35" s="36"/>
      <c r="Q35" s="36"/>
      <c r="R35" s="36">
        <f t="shared" si="67"/>
        <v>0</v>
      </c>
      <c r="S35" s="37" t="e">
        <f t="shared" si="68"/>
        <v>#DIV/0!</v>
      </c>
      <c r="T35" s="44" t="e">
        <f t="shared" si="69"/>
        <v>#DIV/0!</v>
      </c>
      <c r="U35" s="43"/>
      <c r="V35" s="36"/>
      <c r="W35" s="36"/>
      <c r="X35" s="36"/>
      <c r="Y35" s="36">
        <f t="shared" si="70"/>
        <v>0</v>
      </c>
      <c r="Z35" s="47" t="e">
        <f t="shared" si="71"/>
        <v>#DIV/0!</v>
      </c>
      <c r="AA35" s="48" t="e">
        <f t="shared" si="72"/>
        <v>#DIV/0!</v>
      </c>
      <c r="AB35" s="43"/>
      <c r="AC35" s="36"/>
      <c r="AD35" s="36"/>
      <c r="AE35" s="36"/>
      <c r="AF35" s="36">
        <f t="shared" si="73"/>
        <v>0</v>
      </c>
      <c r="AG35" s="37" t="e">
        <f t="shared" si="74"/>
        <v>#DIV/0!</v>
      </c>
      <c r="AH35" s="44" t="e">
        <f t="shared" si="75"/>
        <v>#DIV/0!</v>
      </c>
      <c r="AI35" s="43"/>
      <c r="AJ35" s="36"/>
      <c r="AK35" s="36"/>
      <c r="AL35" s="36"/>
      <c r="AM35" s="36">
        <f t="shared" si="76"/>
        <v>0</v>
      </c>
      <c r="AN35" s="47" t="e">
        <f t="shared" si="77"/>
        <v>#DIV/0!</v>
      </c>
      <c r="AO35" s="48" t="e">
        <f t="shared" si="78"/>
        <v>#DIV/0!</v>
      </c>
      <c r="AP35" s="43"/>
      <c r="AQ35" s="36"/>
      <c r="AR35" s="36"/>
      <c r="AS35" s="36"/>
      <c r="AT35" s="36">
        <f t="shared" si="79"/>
        <v>0</v>
      </c>
      <c r="AU35" s="37" t="e">
        <f t="shared" si="80"/>
        <v>#DIV/0!</v>
      </c>
      <c r="AV35" s="46" t="e">
        <f t="shared" si="81"/>
        <v>#DIV/0!</v>
      </c>
      <c r="AW35" s="43"/>
      <c r="AX35" s="36"/>
      <c r="AY35" s="36"/>
      <c r="AZ35" s="36"/>
      <c r="BA35" s="36">
        <f t="shared" si="82"/>
        <v>0</v>
      </c>
      <c r="BB35" s="47" t="e">
        <f t="shared" si="83"/>
        <v>#DIV/0!</v>
      </c>
      <c r="BC35" s="48" t="e">
        <f t="shared" si="86"/>
        <v>#DIV/0!</v>
      </c>
    </row>
    <row r="36" spans="2:55">
      <c r="B36" s="41" t="s">
        <v>22</v>
      </c>
      <c r="C36" s="35"/>
      <c r="D36" s="35"/>
      <c r="E36" s="35"/>
      <c r="F36" s="42">
        <f t="shared" si="84"/>
        <v>0</v>
      </c>
      <c r="G36" s="43"/>
      <c r="H36" s="36"/>
      <c r="I36" s="36"/>
      <c r="J36" s="36"/>
      <c r="K36" s="36">
        <f t="shared" si="85"/>
        <v>0</v>
      </c>
      <c r="L36" s="47" t="e">
        <f t="shared" si="65"/>
        <v>#DIV/0!</v>
      </c>
      <c r="M36" s="48" t="e">
        <f t="shared" si="66"/>
        <v>#DIV/0!</v>
      </c>
      <c r="N36" s="43"/>
      <c r="O36" s="36"/>
      <c r="P36" s="36"/>
      <c r="Q36" s="36"/>
      <c r="R36" s="36">
        <f t="shared" si="67"/>
        <v>0</v>
      </c>
      <c r="S36" s="37" t="e">
        <f t="shared" si="68"/>
        <v>#DIV/0!</v>
      </c>
      <c r="T36" s="44" t="e">
        <f t="shared" si="69"/>
        <v>#DIV/0!</v>
      </c>
      <c r="U36" s="43"/>
      <c r="V36" s="36"/>
      <c r="W36" s="36"/>
      <c r="X36" s="36"/>
      <c r="Y36" s="36">
        <f t="shared" si="70"/>
        <v>0</v>
      </c>
      <c r="Z36" s="47" t="e">
        <f t="shared" si="71"/>
        <v>#DIV/0!</v>
      </c>
      <c r="AA36" s="48" t="e">
        <f t="shared" si="72"/>
        <v>#DIV/0!</v>
      </c>
      <c r="AB36" s="43"/>
      <c r="AC36" s="36"/>
      <c r="AD36" s="36"/>
      <c r="AE36" s="36"/>
      <c r="AF36" s="36">
        <f t="shared" si="73"/>
        <v>0</v>
      </c>
      <c r="AG36" s="37" t="e">
        <f t="shared" si="74"/>
        <v>#DIV/0!</v>
      </c>
      <c r="AH36" s="44" t="e">
        <f t="shared" si="75"/>
        <v>#DIV/0!</v>
      </c>
      <c r="AI36" s="43"/>
      <c r="AJ36" s="36"/>
      <c r="AK36" s="36"/>
      <c r="AL36" s="36"/>
      <c r="AM36" s="36">
        <f t="shared" si="76"/>
        <v>0</v>
      </c>
      <c r="AN36" s="47" t="e">
        <f t="shared" si="77"/>
        <v>#DIV/0!</v>
      </c>
      <c r="AO36" s="48" t="e">
        <f t="shared" si="78"/>
        <v>#DIV/0!</v>
      </c>
      <c r="AP36" s="43"/>
      <c r="AQ36" s="36"/>
      <c r="AR36" s="36"/>
      <c r="AS36" s="36"/>
      <c r="AT36" s="36">
        <f t="shared" si="79"/>
        <v>0</v>
      </c>
      <c r="AU36" s="37" t="e">
        <f t="shared" si="80"/>
        <v>#DIV/0!</v>
      </c>
      <c r="AV36" s="46" t="e">
        <f t="shared" si="81"/>
        <v>#DIV/0!</v>
      </c>
      <c r="AW36" s="43"/>
      <c r="AX36" s="36"/>
      <c r="AY36" s="36"/>
      <c r="AZ36" s="36"/>
      <c r="BA36" s="36">
        <f t="shared" si="82"/>
        <v>0</v>
      </c>
      <c r="BB36" s="47" t="e">
        <f t="shared" si="83"/>
        <v>#DIV/0!</v>
      </c>
      <c r="BC36" s="48" t="e">
        <f t="shared" si="86"/>
        <v>#DIV/0!</v>
      </c>
    </row>
    <row r="37" spans="2:55">
      <c r="B37" s="41" t="s">
        <v>23</v>
      </c>
      <c r="C37" s="35"/>
      <c r="D37" s="35"/>
      <c r="E37" s="35"/>
      <c r="F37" s="42">
        <f t="shared" si="84"/>
        <v>0</v>
      </c>
      <c r="G37" s="52"/>
      <c r="H37" s="40"/>
      <c r="I37" s="40"/>
      <c r="J37" s="40"/>
      <c r="K37" s="36">
        <f t="shared" si="85"/>
        <v>0</v>
      </c>
      <c r="L37" s="53" t="e">
        <f t="shared" si="65"/>
        <v>#DIV/0!</v>
      </c>
      <c r="M37" s="54" t="e">
        <f t="shared" si="66"/>
        <v>#DIV/0!</v>
      </c>
      <c r="N37" s="52"/>
      <c r="O37" s="40"/>
      <c r="P37" s="40"/>
      <c r="Q37" s="40"/>
      <c r="R37" s="36">
        <f t="shared" si="67"/>
        <v>0</v>
      </c>
      <c r="S37" s="37" t="e">
        <f t="shared" si="68"/>
        <v>#DIV/0!</v>
      </c>
      <c r="T37" s="44" t="e">
        <f t="shared" si="69"/>
        <v>#DIV/0!</v>
      </c>
      <c r="U37" s="52"/>
      <c r="V37" s="40"/>
      <c r="W37" s="40"/>
      <c r="X37" s="40"/>
      <c r="Y37" s="40">
        <f t="shared" si="70"/>
        <v>0</v>
      </c>
      <c r="Z37" s="53" t="e">
        <f t="shared" si="71"/>
        <v>#DIV/0!</v>
      </c>
      <c r="AA37" s="54" t="e">
        <f t="shared" si="72"/>
        <v>#DIV/0!</v>
      </c>
      <c r="AB37" s="52"/>
      <c r="AC37" s="40"/>
      <c r="AD37" s="40"/>
      <c r="AE37" s="40"/>
      <c r="AF37" s="36"/>
      <c r="AG37" s="37" t="e">
        <f t="shared" si="74"/>
        <v>#DIV/0!</v>
      </c>
      <c r="AH37" s="44" t="e">
        <f t="shared" si="75"/>
        <v>#DIV/0!</v>
      </c>
      <c r="AI37" s="52"/>
      <c r="AJ37" s="40"/>
      <c r="AK37" s="40"/>
      <c r="AL37" s="40"/>
      <c r="AM37" s="40"/>
      <c r="AN37" s="53" t="e">
        <f t="shared" si="77"/>
        <v>#DIV/0!</v>
      </c>
      <c r="AO37" s="54" t="e">
        <f t="shared" si="78"/>
        <v>#DIV/0!</v>
      </c>
      <c r="AP37" s="52"/>
      <c r="AQ37" s="40"/>
      <c r="AR37" s="40"/>
      <c r="AS37" s="40"/>
      <c r="AT37" s="36"/>
      <c r="AU37" s="37" t="e">
        <f t="shared" si="80"/>
        <v>#DIV/0!</v>
      </c>
      <c r="AV37" s="46" t="e">
        <f t="shared" si="81"/>
        <v>#DIV/0!</v>
      </c>
      <c r="AW37" s="52"/>
      <c r="AX37" s="40"/>
      <c r="AY37" s="40"/>
      <c r="AZ37" s="40"/>
      <c r="BA37" s="40"/>
      <c r="BB37" s="53" t="e">
        <f t="shared" si="83"/>
        <v>#DIV/0!</v>
      </c>
      <c r="BC37" s="54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38"/>
      <c r="I38" s="55"/>
      <c r="J38" s="39"/>
      <c r="K38" s="36">
        <f t="shared" si="85"/>
        <v>0</v>
      </c>
      <c r="L38" s="53" t="e">
        <f t="shared" si="65"/>
        <v>#DIV/0!</v>
      </c>
      <c r="M38" s="54" t="e">
        <f t="shared" si="66"/>
        <v>#DIV/0!</v>
      </c>
      <c r="N38" s="38"/>
      <c r="P38" s="55"/>
      <c r="Q38" s="39"/>
      <c r="R38" s="36">
        <f t="shared" si="67"/>
        <v>0</v>
      </c>
      <c r="S38" s="37" t="e">
        <f>IF($F38="","",((N38+O38+P38+Q38)/$F38))</f>
        <v>#DIV/0!</v>
      </c>
      <c r="T38" s="57" t="e">
        <f t="shared" si="69"/>
        <v>#DIV/0!</v>
      </c>
      <c r="U38" s="38"/>
      <c r="W38" s="55"/>
      <c r="X38" s="39"/>
      <c r="Y38" s="55"/>
      <c r="Z38" s="57" t="e">
        <f t="shared" si="71"/>
        <v>#DIV/0!</v>
      </c>
      <c r="AA38" s="57" t="e">
        <f t="shared" si="72"/>
        <v>#DIV/0!</v>
      </c>
      <c r="AB38" s="38"/>
      <c r="AD38" s="55"/>
      <c r="AE38" s="39"/>
      <c r="AF38" s="55"/>
      <c r="AG38" s="58" t="e">
        <f t="shared" si="74"/>
        <v>#DIV/0!</v>
      </c>
      <c r="AH38" s="57" t="e">
        <f t="shared" si="75"/>
        <v>#DIV/0!</v>
      </c>
      <c r="AI38" s="38"/>
      <c r="AK38" s="55"/>
      <c r="AL38" s="39"/>
      <c r="AM38" s="55"/>
      <c r="AN38" s="57" t="e">
        <f t="shared" si="77"/>
        <v>#DIV/0!</v>
      </c>
      <c r="AO38" s="57" t="e">
        <f t="shared" si="78"/>
        <v>#DIV/0!</v>
      </c>
      <c r="AP38" s="38"/>
      <c r="AR38" s="55"/>
      <c r="AS38" s="39"/>
      <c r="AT38" s="55"/>
      <c r="AU38" s="58" t="e">
        <f t="shared" si="80"/>
        <v>#DIV/0!</v>
      </c>
      <c r="AV38" s="57" t="e">
        <f t="shared" si="81"/>
        <v>#DIV/0!</v>
      </c>
      <c r="AW38" s="38"/>
      <c r="AY38" s="55"/>
      <c r="AZ38" s="39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G39" s="38"/>
      <c r="I39" s="55"/>
      <c r="J39" s="39"/>
      <c r="K39" s="36">
        <f t="shared" si="85"/>
        <v>0</v>
      </c>
      <c r="L39" s="53" t="e">
        <f t="shared" si="65"/>
        <v>#DIV/0!</v>
      </c>
      <c r="M39" s="54" t="e">
        <f t="shared" si="66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1"/>
        <v>#DIV/0!</v>
      </c>
      <c r="AA39" s="57" t="e">
        <f t="shared" si="72"/>
        <v>#DIV/0!</v>
      </c>
      <c r="AB39" s="38"/>
      <c r="AD39" s="55"/>
      <c r="AE39" s="39"/>
      <c r="AF39" s="55"/>
      <c r="AG39" s="58" t="e">
        <f t="shared" si="74"/>
        <v>#DIV/0!</v>
      </c>
      <c r="AH39" s="57" t="e">
        <f t="shared" si="75"/>
        <v>#DIV/0!</v>
      </c>
      <c r="AI39" s="38"/>
      <c r="AK39" s="55"/>
      <c r="AL39" s="39"/>
      <c r="AM39" s="55"/>
      <c r="AN39" s="57" t="e">
        <f t="shared" si="77"/>
        <v>#DIV/0!</v>
      </c>
      <c r="AO39" s="57" t="e">
        <f t="shared" si="78"/>
        <v>#DIV/0!</v>
      </c>
      <c r="AP39" s="38"/>
      <c r="AR39" s="55"/>
      <c r="AS39" s="39"/>
      <c r="AT39" s="55"/>
      <c r="AU39" s="58" t="e">
        <f t="shared" si="80"/>
        <v>#DIV/0!</v>
      </c>
      <c r="AV39" s="57" t="e">
        <f t="shared" si="81"/>
        <v>#DIV/0!</v>
      </c>
      <c r="AW39" s="38"/>
      <c r="AY39" s="55"/>
      <c r="AZ39" s="39"/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Z40" s="57" t="e">
        <f t="shared" si="71"/>
        <v>#DIV/0!</v>
      </c>
      <c r="AA40" s="57" t="e">
        <f t="shared" si="72"/>
        <v>#DIV/0!</v>
      </c>
      <c r="AG40" s="58" t="e">
        <f t="shared" si="74"/>
        <v>#DIV/0!</v>
      </c>
      <c r="AH40" s="57" t="e">
        <f t="shared" si="75"/>
        <v>#DIV/0!</v>
      </c>
      <c r="AN40" s="57" t="e">
        <f t="shared" si="77"/>
        <v>#DIV/0!</v>
      </c>
      <c r="AO40" s="57" t="e">
        <f t="shared" si="78"/>
        <v>#DIV/0!</v>
      </c>
      <c r="AU40" s="58" t="e">
        <f t="shared" si="80"/>
        <v>#DIV/0!</v>
      </c>
      <c r="AV40" s="57" t="e">
        <f t="shared" si="81"/>
        <v>#DIV/0!</v>
      </c>
      <c r="BB40" s="57" t="e">
        <f t="shared" si="83"/>
        <v>#DIV/0!</v>
      </c>
      <c r="BC40" s="57" t="e">
        <f t="shared" si="86"/>
        <v>#DIV/0!</v>
      </c>
    </row>
    <row r="43" spans="2:55">
      <c r="B43" s="25" t="str">
        <f>"Graduate PHD/JD Retention - "&amp;$A$1</f>
        <v>Graduate PHD/JD Retention - Food Science and Nutrition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87">C46-D46-E46</f>
        <v>0</v>
      </c>
      <c r="G46" s="38"/>
      <c r="H46" s="39"/>
      <c r="I46" s="39"/>
      <c r="J46" s="39"/>
      <c r="K46" s="36">
        <f t="shared" ref="K46:K52" si="88">$F46-(G46+I46+J46)</f>
        <v>0</v>
      </c>
      <c r="L46" s="49" t="e">
        <f t="shared" ref="L46:L52" si="89">IF($F46="","",((G46+H46+I46+J46)/$F46))</f>
        <v>#DIV/0!</v>
      </c>
      <c r="M46" s="50" t="e">
        <f t="shared" ref="M46:M52" si="90">IF($F46="","",(J46/$F46))</f>
        <v>#DIV/0!</v>
      </c>
      <c r="N46" s="38"/>
      <c r="O46" s="39"/>
      <c r="P46" s="39"/>
      <c r="Q46" s="39"/>
      <c r="R46" s="36">
        <f t="shared" ref="R46:R51" si="91">$F46-(N46+P46+Q46)</f>
        <v>0</v>
      </c>
      <c r="S46" s="37" t="e">
        <f t="shared" ref="S46:S51" si="92">IF($F46="","",((N46+O46+P46+Q46)/$F46))</f>
        <v>#DIV/0!</v>
      </c>
      <c r="T46" s="44" t="e">
        <f t="shared" ref="T46:T51" si="93">IF($F46="","",(Q46/$F46))</f>
        <v>#DIV/0!</v>
      </c>
      <c r="U46" s="38"/>
      <c r="V46" s="39"/>
      <c r="W46" s="39"/>
      <c r="X46" s="39"/>
      <c r="Y46" s="36">
        <f t="shared" ref="Y46:Y50" si="94">$F46-(U46+W46+X46)</f>
        <v>0</v>
      </c>
      <c r="Z46" s="49" t="e">
        <f t="shared" ref="Z46:Z51" si="95">IF($F46="","",((U46+V46+W46+X46)/$F46))</f>
        <v>#DIV/0!</v>
      </c>
      <c r="AA46" s="51" t="e">
        <f t="shared" ref="AA46:AA51" si="96">IF($F46="","",(X46/$F46))</f>
        <v>#DIV/0!</v>
      </c>
      <c r="AB46" s="38"/>
      <c r="AC46" s="39"/>
      <c r="AD46" s="39"/>
      <c r="AE46" s="39"/>
      <c r="AF46" s="36">
        <f t="shared" ref="AF46:AF49" si="97">$F46-(AB46+AD46+AE46)</f>
        <v>0</v>
      </c>
      <c r="AG46" s="37" t="e">
        <f t="shared" ref="AG46:AG51" si="98">IF($F46="","",((AB46+AC46+AD46+AE46)/$F46))</f>
        <v>#DIV/0!</v>
      </c>
      <c r="AH46" s="44" t="e">
        <f t="shared" ref="AH46:AH51" si="99">IF($F46="","",(AE46/$F46))</f>
        <v>#DIV/0!</v>
      </c>
      <c r="AI46" s="38"/>
      <c r="AJ46" s="39"/>
      <c r="AK46" s="39"/>
      <c r="AL46" s="39"/>
      <c r="AM46" s="36">
        <f t="shared" ref="AM46:AM49" si="100">$F46-(AI46+AK46+AL46)</f>
        <v>0</v>
      </c>
      <c r="AN46" s="49" t="e">
        <f t="shared" ref="AN46:AN51" si="101">IF($F46="","",((AI46+AJ46+AK46+AL46)/$F46))</f>
        <v>#DIV/0!</v>
      </c>
      <c r="AO46" s="51" t="e">
        <f t="shared" ref="AO46:AO51" si="102">IF($F46="","",(AL46/$F46))</f>
        <v>#DIV/0!</v>
      </c>
      <c r="AP46" s="38"/>
      <c r="AQ46" s="39"/>
      <c r="AR46" s="39"/>
      <c r="AS46" s="39"/>
      <c r="AT46" s="36">
        <f t="shared" ref="AT46:AT49" si="103">$F46-(AP46+AR46+AS46)</f>
        <v>0</v>
      </c>
      <c r="AU46" s="37" t="e">
        <f t="shared" ref="AU46:AU51" si="104">IF($F46="","",((AP46+AQ46+AR46+AS46)/$F46))</f>
        <v>#DIV/0!</v>
      </c>
      <c r="AV46" s="44" t="e">
        <f t="shared" ref="AV46:AV51" si="105">IF($F46="","",(AS46/$F46))</f>
        <v>#DIV/0!</v>
      </c>
      <c r="AW46" s="38"/>
      <c r="AX46" s="39"/>
      <c r="AY46" s="39"/>
      <c r="AZ46" s="39"/>
      <c r="BA46" s="36">
        <f t="shared" ref="BA46:BA49" si="106">$F46-(AW46+AY46+AZ46)</f>
        <v>0</v>
      </c>
      <c r="BB46" s="49" t="e">
        <f t="shared" ref="BB46:BB51" si="107">IF($F46="","",((AW46+AX46+AY46+AZ46)/$F46))</f>
        <v>#DIV/0!</v>
      </c>
      <c r="BC46" s="51" t="e">
        <f t="shared" ref="BC46:BC51" si="108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87"/>
        <v>0</v>
      </c>
      <c r="G47" s="38"/>
      <c r="H47" s="39"/>
      <c r="I47" s="39"/>
      <c r="J47" s="39"/>
      <c r="K47" s="36">
        <f t="shared" si="88"/>
        <v>0</v>
      </c>
      <c r="L47" s="49" t="e">
        <f t="shared" si="89"/>
        <v>#DIV/0!</v>
      </c>
      <c r="M47" s="50" t="e">
        <f t="shared" si="90"/>
        <v>#DIV/0!</v>
      </c>
      <c r="N47" s="38"/>
      <c r="O47" s="39"/>
      <c r="P47" s="39"/>
      <c r="Q47" s="39"/>
      <c r="R47" s="36">
        <f t="shared" si="91"/>
        <v>0</v>
      </c>
      <c r="S47" s="37" t="e">
        <f t="shared" si="92"/>
        <v>#DIV/0!</v>
      </c>
      <c r="T47" s="44" t="e">
        <f t="shared" si="93"/>
        <v>#DIV/0!</v>
      </c>
      <c r="U47" s="38"/>
      <c r="V47" s="39"/>
      <c r="W47" s="39"/>
      <c r="X47" s="39"/>
      <c r="Y47" s="36">
        <f t="shared" si="94"/>
        <v>0</v>
      </c>
      <c r="Z47" s="49" t="e">
        <f t="shared" si="95"/>
        <v>#DIV/0!</v>
      </c>
      <c r="AA47" s="51" t="e">
        <f t="shared" si="96"/>
        <v>#DIV/0!</v>
      </c>
      <c r="AB47" s="38"/>
      <c r="AC47" s="39"/>
      <c r="AD47" s="39"/>
      <c r="AE47" s="39"/>
      <c r="AF47" s="36">
        <f t="shared" si="97"/>
        <v>0</v>
      </c>
      <c r="AG47" s="37" t="e">
        <f t="shared" si="98"/>
        <v>#DIV/0!</v>
      </c>
      <c r="AH47" s="44" t="e">
        <f t="shared" si="99"/>
        <v>#DIV/0!</v>
      </c>
      <c r="AI47" s="38"/>
      <c r="AJ47" s="39"/>
      <c r="AK47" s="39"/>
      <c r="AL47" s="39"/>
      <c r="AM47" s="36">
        <f t="shared" si="100"/>
        <v>0</v>
      </c>
      <c r="AN47" s="49" t="e">
        <f t="shared" si="101"/>
        <v>#DIV/0!</v>
      </c>
      <c r="AO47" s="51" t="e">
        <f t="shared" si="102"/>
        <v>#DIV/0!</v>
      </c>
      <c r="AP47" s="38"/>
      <c r="AQ47" s="39"/>
      <c r="AR47" s="39"/>
      <c r="AS47" s="39"/>
      <c r="AT47" s="36">
        <f t="shared" si="103"/>
        <v>0</v>
      </c>
      <c r="AU47" s="37" t="e">
        <f t="shared" si="104"/>
        <v>#DIV/0!</v>
      </c>
      <c r="AV47" s="44" t="e">
        <f t="shared" si="105"/>
        <v>#DIV/0!</v>
      </c>
      <c r="AW47" s="38"/>
      <c r="AX47" s="39"/>
      <c r="AY47" s="39"/>
      <c r="AZ47" s="39"/>
      <c r="BA47" s="36">
        <f t="shared" si="106"/>
        <v>0</v>
      </c>
      <c r="BB47" s="49" t="e">
        <f t="shared" si="107"/>
        <v>#DIV/0!</v>
      </c>
      <c r="BC47" s="51" t="e">
        <f t="shared" si="108"/>
        <v>#DIV/0!</v>
      </c>
    </row>
    <row r="48" spans="2:55">
      <c r="B48" s="41" t="s">
        <v>21</v>
      </c>
      <c r="C48" s="35"/>
      <c r="D48" s="35"/>
      <c r="E48" s="35"/>
      <c r="F48" s="42">
        <f t="shared" si="87"/>
        <v>0</v>
      </c>
      <c r="G48" s="43"/>
      <c r="H48" s="36"/>
      <c r="I48" s="36"/>
      <c r="J48" s="36"/>
      <c r="K48" s="36">
        <f t="shared" si="88"/>
        <v>0</v>
      </c>
      <c r="L48" s="47" t="e">
        <f t="shared" si="89"/>
        <v>#DIV/0!</v>
      </c>
      <c r="M48" s="48" t="e">
        <f t="shared" si="90"/>
        <v>#DIV/0!</v>
      </c>
      <c r="N48" s="43"/>
      <c r="O48" s="36"/>
      <c r="P48" s="36"/>
      <c r="Q48" s="36"/>
      <c r="R48" s="36">
        <f t="shared" si="91"/>
        <v>0</v>
      </c>
      <c r="S48" s="37" t="e">
        <f t="shared" si="92"/>
        <v>#DIV/0!</v>
      </c>
      <c r="T48" s="44" t="e">
        <f t="shared" si="93"/>
        <v>#DIV/0!</v>
      </c>
      <c r="U48" s="43"/>
      <c r="V48" s="36"/>
      <c r="W48" s="36"/>
      <c r="X48" s="36"/>
      <c r="Y48" s="36">
        <f t="shared" si="94"/>
        <v>0</v>
      </c>
      <c r="Z48" s="47" t="e">
        <f t="shared" si="95"/>
        <v>#DIV/0!</v>
      </c>
      <c r="AA48" s="48" t="e">
        <f t="shared" si="96"/>
        <v>#DIV/0!</v>
      </c>
      <c r="AB48" s="43"/>
      <c r="AC48" s="36"/>
      <c r="AD48" s="36"/>
      <c r="AE48" s="36"/>
      <c r="AF48" s="36">
        <f t="shared" si="97"/>
        <v>0</v>
      </c>
      <c r="AG48" s="37" t="e">
        <f t="shared" si="98"/>
        <v>#DIV/0!</v>
      </c>
      <c r="AH48" s="44" t="e">
        <f t="shared" si="99"/>
        <v>#DIV/0!</v>
      </c>
      <c r="AI48" s="43"/>
      <c r="AJ48" s="36"/>
      <c r="AK48" s="36"/>
      <c r="AL48" s="36"/>
      <c r="AM48" s="36">
        <f t="shared" si="100"/>
        <v>0</v>
      </c>
      <c r="AN48" s="47" t="e">
        <f t="shared" si="101"/>
        <v>#DIV/0!</v>
      </c>
      <c r="AO48" s="48" t="e">
        <f t="shared" si="102"/>
        <v>#DIV/0!</v>
      </c>
      <c r="AP48" s="43"/>
      <c r="AQ48" s="36"/>
      <c r="AR48" s="36"/>
      <c r="AS48" s="36"/>
      <c r="AT48" s="36">
        <f t="shared" si="103"/>
        <v>0</v>
      </c>
      <c r="AU48" s="37" t="e">
        <f t="shared" si="104"/>
        <v>#DIV/0!</v>
      </c>
      <c r="AV48" s="46" t="e">
        <f t="shared" si="105"/>
        <v>#DIV/0!</v>
      </c>
      <c r="AW48" s="43"/>
      <c r="AX48" s="36"/>
      <c r="AY48" s="36"/>
      <c r="AZ48" s="36"/>
      <c r="BA48" s="36">
        <f t="shared" si="106"/>
        <v>0</v>
      </c>
      <c r="BB48" s="47" t="e">
        <f t="shared" si="107"/>
        <v>#DIV/0!</v>
      </c>
      <c r="BC48" s="48" t="e">
        <f t="shared" si="108"/>
        <v>#DIV/0!</v>
      </c>
    </row>
    <row r="49" spans="2:55">
      <c r="B49" s="41" t="s">
        <v>22</v>
      </c>
      <c r="C49" s="35"/>
      <c r="D49" s="35"/>
      <c r="E49" s="35"/>
      <c r="F49" s="42">
        <f t="shared" si="87"/>
        <v>0</v>
      </c>
      <c r="G49" s="43"/>
      <c r="H49" s="36"/>
      <c r="I49" s="36"/>
      <c r="J49" s="36"/>
      <c r="K49" s="36">
        <f t="shared" si="88"/>
        <v>0</v>
      </c>
      <c r="L49" s="47" t="e">
        <f t="shared" si="89"/>
        <v>#DIV/0!</v>
      </c>
      <c r="M49" s="48" t="e">
        <f t="shared" si="90"/>
        <v>#DIV/0!</v>
      </c>
      <c r="N49" s="43"/>
      <c r="O49" s="36"/>
      <c r="P49" s="36"/>
      <c r="Q49" s="36"/>
      <c r="R49" s="36">
        <f t="shared" si="91"/>
        <v>0</v>
      </c>
      <c r="S49" s="37" t="e">
        <f t="shared" si="92"/>
        <v>#DIV/0!</v>
      </c>
      <c r="T49" s="44" t="e">
        <f t="shared" si="93"/>
        <v>#DIV/0!</v>
      </c>
      <c r="U49" s="43"/>
      <c r="V49" s="36"/>
      <c r="W49" s="36"/>
      <c r="X49" s="36"/>
      <c r="Y49" s="36">
        <f t="shared" si="94"/>
        <v>0</v>
      </c>
      <c r="Z49" s="47" t="e">
        <f t="shared" si="95"/>
        <v>#DIV/0!</v>
      </c>
      <c r="AA49" s="48" t="e">
        <f t="shared" si="96"/>
        <v>#DIV/0!</v>
      </c>
      <c r="AB49" s="43"/>
      <c r="AC49" s="36"/>
      <c r="AD49" s="36"/>
      <c r="AE49" s="36"/>
      <c r="AF49" s="36">
        <f t="shared" si="97"/>
        <v>0</v>
      </c>
      <c r="AG49" s="37" t="e">
        <f t="shared" si="98"/>
        <v>#DIV/0!</v>
      </c>
      <c r="AH49" s="44" t="e">
        <f t="shared" si="99"/>
        <v>#DIV/0!</v>
      </c>
      <c r="AI49" s="43"/>
      <c r="AJ49" s="36"/>
      <c r="AK49" s="36"/>
      <c r="AL49" s="36"/>
      <c r="AM49" s="36">
        <f t="shared" si="100"/>
        <v>0</v>
      </c>
      <c r="AN49" s="47" t="e">
        <f t="shared" si="101"/>
        <v>#DIV/0!</v>
      </c>
      <c r="AO49" s="48" t="e">
        <f t="shared" si="102"/>
        <v>#DIV/0!</v>
      </c>
      <c r="AP49" s="43"/>
      <c r="AQ49" s="36"/>
      <c r="AR49" s="36"/>
      <c r="AS49" s="36"/>
      <c r="AT49" s="36">
        <f t="shared" si="103"/>
        <v>0</v>
      </c>
      <c r="AU49" s="37" t="e">
        <f t="shared" si="104"/>
        <v>#DIV/0!</v>
      </c>
      <c r="AV49" s="46" t="e">
        <f t="shared" si="105"/>
        <v>#DIV/0!</v>
      </c>
      <c r="AW49" s="43"/>
      <c r="AX49" s="36"/>
      <c r="AY49" s="36"/>
      <c r="AZ49" s="36"/>
      <c r="BA49" s="36">
        <f t="shared" si="106"/>
        <v>0</v>
      </c>
      <c r="BB49" s="47" t="e">
        <f t="shared" si="107"/>
        <v>#DIV/0!</v>
      </c>
      <c r="BC49" s="48" t="e">
        <f t="shared" si="108"/>
        <v>#DIV/0!</v>
      </c>
    </row>
    <row r="50" spans="2:55">
      <c r="B50" s="41" t="s">
        <v>23</v>
      </c>
      <c r="C50" s="35"/>
      <c r="D50" s="35"/>
      <c r="E50" s="35"/>
      <c r="F50" s="42">
        <f t="shared" si="87"/>
        <v>0</v>
      </c>
      <c r="G50" s="52"/>
      <c r="H50" s="40"/>
      <c r="I50" s="40"/>
      <c r="J50" s="40"/>
      <c r="K50" s="36">
        <f t="shared" si="88"/>
        <v>0</v>
      </c>
      <c r="L50" s="53" t="e">
        <f t="shared" si="89"/>
        <v>#DIV/0!</v>
      </c>
      <c r="M50" s="54" t="e">
        <f t="shared" si="90"/>
        <v>#DIV/0!</v>
      </c>
      <c r="N50" s="52"/>
      <c r="O50" s="40"/>
      <c r="P50" s="40"/>
      <c r="Q50" s="40"/>
      <c r="R50" s="36">
        <f t="shared" si="91"/>
        <v>0</v>
      </c>
      <c r="S50" s="37" t="e">
        <f t="shared" si="92"/>
        <v>#DIV/0!</v>
      </c>
      <c r="T50" s="44" t="e">
        <f t="shared" si="93"/>
        <v>#DIV/0!</v>
      </c>
      <c r="U50" s="52"/>
      <c r="V50" s="40"/>
      <c r="W50" s="40"/>
      <c r="X50" s="40"/>
      <c r="Y50" s="36">
        <f t="shared" si="94"/>
        <v>0</v>
      </c>
      <c r="Z50" s="53" t="e">
        <f t="shared" si="95"/>
        <v>#DIV/0!</v>
      </c>
      <c r="AA50" s="54" t="e">
        <f t="shared" si="96"/>
        <v>#DIV/0!</v>
      </c>
      <c r="AB50" s="52"/>
      <c r="AC50" s="40"/>
      <c r="AD50" s="40"/>
      <c r="AE50" s="40"/>
      <c r="AF50" s="36"/>
      <c r="AG50" s="37" t="e">
        <f t="shared" si="98"/>
        <v>#DIV/0!</v>
      </c>
      <c r="AH50" s="44" t="e">
        <f t="shared" si="99"/>
        <v>#DIV/0!</v>
      </c>
      <c r="AI50" s="52"/>
      <c r="AJ50" s="40"/>
      <c r="AK50" s="40"/>
      <c r="AL50" s="40"/>
      <c r="AM50" s="40"/>
      <c r="AN50" s="53" t="e">
        <f t="shared" si="101"/>
        <v>#DIV/0!</v>
      </c>
      <c r="AO50" s="54" t="e">
        <f t="shared" si="102"/>
        <v>#DIV/0!</v>
      </c>
      <c r="AP50" s="52"/>
      <c r="AQ50" s="40"/>
      <c r="AR50" s="40"/>
      <c r="AS50" s="40"/>
      <c r="AT50" s="36"/>
      <c r="AU50" s="37" t="e">
        <f t="shared" si="104"/>
        <v>#DIV/0!</v>
      </c>
      <c r="AV50" s="46" t="e">
        <f t="shared" si="105"/>
        <v>#DIV/0!</v>
      </c>
      <c r="AW50" s="52"/>
      <c r="AX50" s="40"/>
      <c r="AY50" s="40"/>
      <c r="AZ50" s="40"/>
      <c r="BA50" s="40"/>
      <c r="BB50" s="53" t="e">
        <f t="shared" si="107"/>
        <v>#DIV/0!</v>
      </c>
      <c r="BC50" s="54" t="e">
        <f t="shared" si="108"/>
        <v>#DIV/0!</v>
      </c>
    </row>
    <row r="51" spans="2:55">
      <c r="B51" s="55" t="s">
        <v>24</v>
      </c>
      <c r="C51" s="59"/>
      <c r="F51" s="60">
        <f t="shared" si="87"/>
        <v>0</v>
      </c>
      <c r="G51" s="38"/>
      <c r="I51" s="55"/>
      <c r="J51" s="39"/>
      <c r="K51" s="39">
        <f t="shared" si="88"/>
        <v>0</v>
      </c>
      <c r="L51" s="49" t="e">
        <f t="shared" si="89"/>
        <v>#DIV/0!</v>
      </c>
      <c r="M51" s="50" t="e">
        <f t="shared" si="90"/>
        <v>#DIV/0!</v>
      </c>
      <c r="N51" s="38"/>
      <c r="P51" s="55"/>
      <c r="Q51" s="39"/>
      <c r="R51" s="36">
        <f t="shared" si="91"/>
        <v>0</v>
      </c>
      <c r="S51" s="61" t="e">
        <f t="shared" si="92"/>
        <v>#DIV/0!</v>
      </c>
      <c r="T51" s="50" t="e">
        <f t="shared" si="93"/>
        <v>#DIV/0!</v>
      </c>
      <c r="U51" s="38"/>
      <c r="W51" s="55"/>
      <c r="X51" s="39"/>
      <c r="Z51" s="49" t="e">
        <f t="shared" si="95"/>
        <v>#DIV/0!</v>
      </c>
      <c r="AA51" s="62" t="e">
        <f t="shared" si="96"/>
        <v>#DIV/0!</v>
      </c>
      <c r="AB51" s="38"/>
      <c r="AD51" s="55"/>
      <c r="AE51" s="39"/>
      <c r="AG51" s="61" t="e">
        <f t="shared" si="98"/>
        <v>#DIV/0!</v>
      </c>
      <c r="AH51" s="50" t="e">
        <f t="shared" si="99"/>
        <v>#DIV/0!</v>
      </c>
      <c r="AI51" s="38"/>
      <c r="AK51" s="55"/>
      <c r="AL51" s="39"/>
      <c r="AN51" s="49" t="e">
        <f t="shared" si="101"/>
        <v>#DIV/0!</v>
      </c>
      <c r="AO51" s="62" t="e">
        <f t="shared" si="102"/>
        <v>#DIV/0!</v>
      </c>
      <c r="AP51" s="38"/>
      <c r="AR51" s="55"/>
      <c r="AS51" s="39"/>
      <c r="AU51" s="61" t="e">
        <f t="shared" si="104"/>
        <v>#DIV/0!</v>
      </c>
      <c r="AV51" s="62" t="e">
        <f t="shared" si="105"/>
        <v>#DIV/0!</v>
      </c>
      <c r="AW51" s="38"/>
      <c r="AY51" s="55"/>
      <c r="AZ51" s="39"/>
      <c r="BB51" s="49" t="e">
        <f t="shared" si="107"/>
        <v>#DIV/0!</v>
      </c>
      <c r="BC51" s="62" t="e">
        <f t="shared" si="108"/>
        <v>#DIV/0!</v>
      </c>
    </row>
    <row r="52" spans="2:55">
      <c r="B52" s="55" t="s">
        <v>25</v>
      </c>
      <c r="C52" s="56"/>
      <c r="F52" s="60">
        <f t="shared" si="87"/>
        <v>0</v>
      </c>
      <c r="G52" s="38"/>
      <c r="I52" s="55"/>
      <c r="J52" s="39"/>
      <c r="K52" s="39">
        <f t="shared" si="88"/>
        <v>0</v>
      </c>
      <c r="L52" s="49" t="e">
        <f t="shared" si="89"/>
        <v>#DIV/0!</v>
      </c>
      <c r="M52" s="50" t="e">
        <f t="shared" si="90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87"/>
        <v>0</v>
      </c>
    </row>
    <row r="54" spans="2:55">
      <c r="B54" s="55"/>
    </row>
    <row r="56" spans="2:55">
      <c r="B56" s="25" t="str">
        <f>"Graduate MASTER Retention - "&amp;$A$1</f>
        <v>Graduate MASTER Retention - Food Science and Nutrition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9">C59-D59-E59</f>
        <v>0</v>
      </c>
      <c r="G59" s="38"/>
      <c r="H59" s="39"/>
      <c r="I59" s="39"/>
      <c r="J59" s="39"/>
      <c r="K59" s="36">
        <f t="shared" ref="K59:K64" si="110">$F59-(G59+I59+J59)</f>
        <v>0</v>
      </c>
      <c r="L59" s="49" t="e">
        <f t="shared" ref="L59:L65" si="111">IF($F59="","",((G59+H59+I59+J59)/$F59))</f>
        <v>#DIV/0!</v>
      </c>
      <c r="M59" s="50" t="e">
        <f t="shared" ref="M59:M65" si="112">IF($F59="","",(J59/$F59))</f>
        <v>#DIV/0!</v>
      </c>
      <c r="N59" s="38"/>
      <c r="O59" s="39"/>
      <c r="P59" s="39"/>
      <c r="Q59" s="39"/>
      <c r="R59" s="36">
        <f t="shared" ref="R59:R64" si="113">$F59-(N59+P59+Q59)</f>
        <v>0</v>
      </c>
      <c r="S59" s="37" t="e">
        <f t="shared" ref="S59:S64" si="114">IF($F59="","",((N59+O59+P59+Q59)/$F59))</f>
        <v>#DIV/0!</v>
      </c>
      <c r="T59" s="44" t="e">
        <f t="shared" ref="T59:T64" si="115">IF($F59="","",(Q59/$F59))</f>
        <v>#DIV/0!</v>
      </c>
      <c r="U59" s="38"/>
      <c r="V59" s="39"/>
      <c r="W59" s="39"/>
      <c r="X59" s="39"/>
      <c r="Y59" s="36">
        <f t="shared" ref="Y59:Y63" si="116">$F59-(U59+W59+X59)</f>
        <v>0</v>
      </c>
      <c r="Z59" s="49" t="e">
        <f t="shared" ref="Z59:Z64" si="117">IF($F59="","",((U59+V59+W59+X59)/$F59))</f>
        <v>#DIV/0!</v>
      </c>
      <c r="AA59" s="51" t="e">
        <f t="shared" ref="AA59:AA64" si="118">IF($F59="","",(X59/$F59))</f>
        <v>#DIV/0!</v>
      </c>
      <c r="AB59" s="38"/>
      <c r="AC59" s="39"/>
      <c r="AD59" s="39"/>
      <c r="AE59" s="39"/>
      <c r="AF59" s="36">
        <f t="shared" ref="AF59:AF62" si="119">$F59-(AB59+AD59+AE59)</f>
        <v>0</v>
      </c>
      <c r="AG59" s="37" t="e">
        <f t="shared" ref="AG59:AG64" si="120">IF($F59="","",((AB59+AC59+AD59+AE59)/$F59))</f>
        <v>#DIV/0!</v>
      </c>
      <c r="AH59" s="44" t="e">
        <f t="shared" ref="AH59:AH64" si="121">IF($F59="","",(AE59/$F59))</f>
        <v>#DIV/0!</v>
      </c>
      <c r="AI59" s="38"/>
      <c r="AJ59" s="39"/>
      <c r="AK59" s="39"/>
      <c r="AL59" s="39"/>
      <c r="AM59" s="36">
        <f t="shared" ref="AM59:AM62" si="122">$F59-(AI59+AK59+AL59)</f>
        <v>0</v>
      </c>
      <c r="AN59" s="49" t="e">
        <f t="shared" ref="AN59:AN64" si="123">IF($F59="","",((AI59+AJ59+AK59+AL59)/$F59))</f>
        <v>#DIV/0!</v>
      </c>
      <c r="AO59" s="51" t="e">
        <f t="shared" ref="AO59:AO64" si="124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5">IF($F59="","",((AP59+AQ59+AR59+AS59)/$F59))</f>
        <v>#DIV/0!</v>
      </c>
      <c r="AV59" s="44" t="e">
        <f t="shared" ref="AV59:AV64" si="126">IF($F59="","",(AS59/$F59))</f>
        <v>#DIV/0!</v>
      </c>
      <c r="AW59" s="38"/>
      <c r="AX59" s="39"/>
      <c r="AY59" s="39"/>
      <c r="AZ59" s="39"/>
      <c r="BA59" s="36">
        <f t="shared" ref="BA59:BA62" si="127">$F59-(AW59+AY59+AZ59)</f>
        <v>0</v>
      </c>
      <c r="BB59" s="49" t="e">
        <f t="shared" ref="BB59:BB64" si="128">IF($F59="","",((AW59+AX59+AY59+AZ59)/$F59))</f>
        <v>#DIV/0!</v>
      </c>
      <c r="BC59" s="51" t="e">
        <f t="shared" ref="BC59:BC64" si="129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9"/>
        <v>0</v>
      </c>
      <c r="G60" s="38"/>
      <c r="H60" s="39"/>
      <c r="I60" s="39"/>
      <c r="J60" s="39"/>
      <c r="K60" s="36">
        <f t="shared" si="110"/>
        <v>0</v>
      </c>
      <c r="L60" s="49" t="e">
        <f t="shared" si="111"/>
        <v>#DIV/0!</v>
      </c>
      <c r="M60" s="50" t="e">
        <f t="shared" si="112"/>
        <v>#DIV/0!</v>
      </c>
      <c r="N60" s="38"/>
      <c r="O60" s="39"/>
      <c r="P60" s="39"/>
      <c r="Q60" s="39"/>
      <c r="R60" s="36">
        <f t="shared" si="113"/>
        <v>0</v>
      </c>
      <c r="S60" s="37" t="e">
        <f t="shared" si="114"/>
        <v>#DIV/0!</v>
      </c>
      <c r="T60" s="44" t="e">
        <f t="shared" si="115"/>
        <v>#DIV/0!</v>
      </c>
      <c r="U60" s="38"/>
      <c r="V60" s="39"/>
      <c r="W60" s="39"/>
      <c r="X60" s="39"/>
      <c r="Y60" s="36">
        <f t="shared" si="116"/>
        <v>0</v>
      </c>
      <c r="Z60" s="49" t="e">
        <f t="shared" si="117"/>
        <v>#DIV/0!</v>
      </c>
      <c r="AA60" s="51" t="e">
        <f t="shared" si="118"/>
        <v>#DIV/0!</v>
      </c>
      <c r="AB60" s="38"/>
      <c r="AC60" s="39"/>
      <c r="AD60" s="39"/>
      <c r="AE60" s="39"/>
      <c r="AF60" s="36">
        <f t="shared" si="119"/>
        <v>0</v>
      </c>
      <c r="AG60" s="37" t="e">
        <f t="shared" si="120"/>
        <v>#DIV/0!</v>
      </c>
      <c r="AH60" s="44" t="e">
        <f t="shared" si="121"/>
        <v>#DIV/0!</v>
      </c>
      <c r="AI60" s="38"/>
      <c r="AJ60" s="39"/>
      <c r="AK60" s="39"/>
      <c r="AL60" s="39"/>
      <c r="AM60" s="36">
        <f t="shared" si="122"/>
        <v>0</v>
      </c>
      <c r="AN60" s="49" t="e">
        <f t="shared" si="123"/>
        <v>#DIV/0!</v>
      </c>
      <c r="AO60" s="51" t="e">
        <f t="shared" si="124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5"/>
        <v>#DIV/0!</v>
      </c>
      <c r="AV60" s="44" t="e">
        <f t="shared" si="126"/>
        <v>#DIV/0!</v>
      </c>
      <c r="AW60" s="38"/>
      <c r="AX60" s="39"/>
      <c r="AY60" s="39"/>
      <c r="AZ60" s="39"/>
      <c r="BA60" s="36">
        <f t="shared" si="127"/>
        <v>0</v>
      </c>
      <c r="BB60" s="49" t="e">
        <f t="shared" si="128"/>
        <v>#DIV/0!</v>
      </c>
      <c r="BC60" s="51" t="e">
        <f t="shared" si="129"/>
        <v>#DIV/0!</v>
      </c>
    </row>
    <row r="61" spans="2:55">
      <c r="B61" s="41" t="s">
        <v>21</v>
      </c>
      <c r="C61" s="35"/>
      <c r="D61" s="35"/>
      <c r="E61" s="35"/>
      <c r="F61" s="42">
        <f t="shared" si="109"/>
        <v>0</v>
      </c>
      <c r="G61" s="43"/>
      <c r="H61" s="36"/>
      <c r="I61" s="36"/>
      <c r="J61" s="36"/>
      <c r="K61" s="36">
        <f t="shared" si="110"/>
        <v>0</v>
      </c>
      <c r="L61" s="47" t="e">
        <f t="shared" si="111"/>
        <v>#DIV/0!</v>
      </c>
      <c r="M61" s="48" t="e">
        <f t="shared" si="112"/>
        <v>#DIV/0!</v>
      </c>
      <c r="N61" s="43"/>
      <c r="O61" s="36"/>
      <c r="P61" s="36"/>
      <c r="Q61" s="36"/>
      <c r="R61" s="36">
        <f t="shared" si="113"/>
        <v>0</v>
      </c>
      <c r="S61" s="37" t="e">
        <f t="shared" si="114"/>
        <v>#DIV/0!</v>
      </c>
      <c r="T61" s="44" t="e">
        <f t="shared" si="115"/>
        <v>#DIV/0!</v>
      </c>
      <c r="U61" s="43"/>
      <c r="V61" s="36"/>
      <c r="W61" s="36"/>
      <c r="X61" s="36"/>
      <c r="Y61" s="36">
        <f t="shared" si="116"/>
        <v>0</v>
      </c>
      <c r="Z61" s="47" t="e">
        <f t="shared" si="117"/>
        <v>#DIV/0!</v>
      </c>
      <c r="AA61" s="48" t="e">
        <f t="shared" si="118"/>
        <v>#DIV/0!</v>
      </c>
      <c r="AB61" s="43"/>
      <c r="AC61" s="36"/>
      <c r="AD61" s="36"/>
      <c r="AE61" s="36"/>
      <c r="AF61" s="36">
        <f t="shared" si="119"/>
        <v>0</v>
      </c>
      <c r="AG61" s="37" t="e">
        <f t="shared" si="120"/>
        <v>#DIV/0!</v>
      </c>
      <c r="AH61" s="44" t="e">
        <f t="shared" si="121"/>
        <v>#DIV/0!</v>
      </c>
      <c r="AI61" s="43"/>
      <c r="AJ61" s="36"/>
      <c r="AK61" s="36"/>
      <c r="AL61" s="36"/>
      <c r="AM61" s="36">
        <f t="shared" si="122"/>
        <v>0</v>
      </c>
      <c r="AN61" s="47" t="e">
        <f t="shared" si="123"/>
        <v>#DIV/0!</v>
      </c>
      <c r="AO61" s="48" t="e">
        <f t="shared" si="124"/>
        <v>#DIV/0!</v>
      </c>
      <c r="AP61" s="43"/>
      <c r="AQ61" s="36"/>
      <c r="AR61" s="36"/>
      <c r="AS61" s="36"/>
      <c r="AT61" s="36">
        <f t="shared" ref="AT61:AT62" si="130">$F61-(AP61+AR61+AS61)</f>
        <v>0</v>
      </c>
      <c r="AU61" s="37" t="e">
        <f t="shared" si="125"/>
        <v>#DIV/0!</v>
      </c>
      <c r="AV61" s="46" t="e">
        <f t="shared" si="126"/>
        <v>#DIV/0!</v>
      </c>
      <c r="AW61" s="43"/>
      <c r="AX61" s="36"/>
      <c r="AY61" s="36"/>
      <c r="AZ61" s="36"/>
      <c r="BA61" s="36">
        <f t="shared" si="127"/>
        <v>0</v>
      </c>
      <c r="BB61" s="47" t="e">
        <f t="shared" si="128"/>
        <v>#DIV/0!</v>
      </c>
      <c r="BC61" s="48" t="e">
        <f t="shared" si="129"/>
        <v>#DIV/0!</v>
      </c>
    </row>
    <row r="62" spans="2:55">
      <c r="B62" s="41" t="s">
        <v>22</v>
      </c>
      <c r="C62" s="35"/>
      <c r="D62" s="35"/>
      <c r="E62" s="35"/>
      <c r="F62" s="42">
        <f t="shared" si="109"/>
        <v>0</v>
      </c>
      <c r="G62" s="43"/>
      <c r="H62" s="36"/>
      <c r="I62" s="36"/>
      <c r="J62" s="36"/>
      <c r="K62" s="36">
        <f t="shared" si="110"/>
        <v>0</v>
      </c>
      <c r="L62" s="47" t="e">
        <f t="shared" si="111"/>
        <v>#DIV/0!</v>
      </c>
      <c r="M62" s="48" t="e">
        <f t="shared" si="112"/>
        <v>#DIV/0!</v>
      </c>
      <c r="N62" s="43"/>
      <c r="O62" s="36"/>
      <c r="P62" s="36"/>
      <c r="Q62" s="36"/>
      <c r="R62" s="36">
        <f t="shared" si="113"/>
        <v>0</v>
      </c>
      <c r="S62" s="37" t="e">
        <f t="shared" si="114"/>
        <v>#DIV/0!</v>
      </c>
      <c r="T62" s="44" t="e">
        <f t="shared" si="115"/>
        <v>#DIV/0!</v>
      </c>
      <c r="U62" s="43"/>
      <c r="V62" s="36"/>
      <c r="W62" s="36"/>
      <c r="X62" s="36"/>
      <c r="Y62" s="36">
        <f t="shared" si="116"/>
        <v>0</v>
      </c>
      <c r="Z62" s="47" t="e">
        <f t="shared" si="117"/>
        <v>#DIV/0!</v>
      </c>
      <c r="AA62" s="48" t="e">
        <f t="shared" si="118"/>
        <v>#DIV/0!</v>
      </c>
      <c r="AB62" s="43"/>
      <c r="AC62" s="36"/>
      <c r="AD62" s="36"/>
      <c r="AE62" s="36"/>
      <c r="AF62" s="36">
        <f t="shared" si="119"/>
        <v>0</v>
      </c>
      <c r="AG62" s="37" t="e">
        <f t="shared" si="120"/>
        <v>#DIV/0!</v>
      </c>
      <c r="AH62" s="44" t="e">
        <f t="shared" si="121"/>
        <v>#DIV/0!</v>
      </c>
      <c r="AI62" s="43"/>
      <c r="AJ62" s="36"/>
      <c r="AK62" s="36"/>
      <c r="AL62" s="36"/>
      <c r="AM62" s="36">
        <f t="shared" si="122"/>
        <v>0</v>
      </c>
      <c r="AN62" s="47" t="e">
        <f t="shared" si="123"/>
        <v>#DIV/0!</v>
      </c>
      <c r="AO62" s="48" t="e">
        <f t="shared" si="124"/>
        <v>#DIV/0!</v>
      </c>
      <c r="AP62" s="43"/>
      <c r="AQ62" s="36"/>
      <c r="AR62" s="36"/>
      <c r="AS62" s="36"/>
      <c r="AT62" s="36">
        <f t="shared" si="130"/>
        <v>0</v>
      </c>
      <c r="AU62" s="37" t="e">
        <f t="shared" si="125"/>
        <v>#DIV/0!</v>
      </c>
      <c r="AV62" s="46" t="e">
        <f t="shared" si="126"/>
        <v>#DIV/0!</v>
      </c>
      <c r="AW62" s="43"/>
      <c r="AX62" s="36"/>
      <c r="AY62" s="36"/>
      <c r="AZ62" s="36"/>
      <c r="BA62" s="36">
        <f t="shared" si="127"/>
        <v>0</v>
      </c>
      <c r="BB62" s="47" t="e">
        <f t="shared" si="128"/>
        <v>#DIV/0!</v>
      </c>
      <c r="BC62" s="48" t="e">
        <f t="shared" si="129"/>
        <v>#DIV/0!</v>
      </c>
    </row>
    <row r="63" spans="2:55">
      <c r="B63" s="41" t="s">
        <v>23</v>
      </c>
      <c r="C63" s="35"/>
      <c r="D63" s="35"/>
      <c r="E63" s="35"/>
      <c r="F63" s="42">
        <f t="shared" si="109"/>
        <v>0</v>
      </c>
      <c r="G63" s="52"/>
      <c r="H63" s="40"/>
      <c r="I63" s="40"/>
      <c r="J63" s="40"/>
      <c r="K63" s="36">
        <f t="shared" si="110"/>
        <v>0</v>
      </c>
      <c r="L63" s="53" t="e">
        <f t="shared" si="111"/>
        <v>#DIV/0!</v>
      </c>
      <c r="M63" s="54" t="e">
        <f t="shared" si="112"/>
        <v>#DIV/0!</v>
      </c>
      <c r="N63" s="52"/>
      <c r="O63" s="40"/>
      <c r="P63" s="40"/>
      <c r="Q63" s="40"/>
      <c r="R63" s="36">
        <f t="shared" si="113"/>
        <v>0</v>
      </c>
      <c r="S63" s="37" t="e">
        <f t="shared" si="114"/>
        <v>#DIV/0!</v>
      </c>
      <c r="T63" s="44" t="e">
        <f t="shared" si="115"/>
        <v>#DIV/0!</v>
      </c>
      <c r="U63" s="52"/>
      <c r="V63" s="40"/>
      <c r="W63" s="40"/>
      <c r="X63" s="40"/>
      <c r="Y63" s="36">
        <f t="shared" si="116"/>
        <v>0</v>
      </c>
      <c r="Z63" s="53" t="e">
        <f t="shared" si="117"/>
        <v>#DIV/0!</v>
      </c>
      <c r="AA63" s="54" t="e">
        <f t="shared" si="118"/>
        <v>#DIV/0!</v>
      </c>
      <c r="AB63" s="52"/>
      <c r="AC63" s="40"/>
      <c r="AD63" s="40"/>
      <c r="AE63" s="40"/>
      <c r="AF63" s="36"/>
      <c r="AG63" s="37" t="e">
        <f t="shared" si="120"/>
        <v>#DIV/0!</v>
      </c>
      <c r="AH63" s="44" t="e">
        <f t="shared" si="121"/>
        <v>#DIV/0!</v>
      </c>
      <c r="AI63" s="52"/>
      <c r="AJ63" s="40"/>
      <c r="AK63" s="40"/>
      <c r="AL63" s="40"/>
      <c r="AM63" s="40"/>
      <c r="AN63" s="53" t="e">
        <f t="shared" si="123"/>
        <v>#DIV/0!</v>
      </c>
      <c r="AO63" s="54" t="e">
        <f t="shared" si="124"/>
        <v>#DIV/0!</v>
      </c>
      <c r="AP63" s="52"/>
      <c r="AQ63" s="40"/>
      <c r="AR63" s="40"/>
      <c r="AS63" s="40"/>
      <c r="AT63" s="36"/>
      <c r="AU63" s="37" t="e">
        <f t="shared" si="125"/>
        <v>#DIV/0!</v>
      </c>
      <c r="AV63" s="46" t="e">
        <f t="shared" si="126"/>
        <v>#DIV/0!</v>
      </c>
      <c r="AW63" s="52"/>
      <c r="AX63" s="40"/>
      <c r="AY63" s="40"/>
      <c r="AZ63" s="40"/>
      <c r="BA63" s="40"/>
      <c r="BB63" s="53" t="e">
        <f t="shared" si="128"/>
        <v>#DIV/0!</v>
      </c>
      <c r="BC63" s="54" t="e">
        <f t="shared" si="129"/>
        <v>#DIV/0!</v>
      </c>
    </row>
    <row r="64" spans="2:55">
      <c r="B64" s="55" t="s">
        <v>24</v>
      </c>
      <c r="C64" s="59"/>
      <c r="F64" s="60">
        <f t="shared" si="109"/>
        <v>0</v>
      </c>
      <c r="G64" s="38"/>
      <c r="I64" s="55"/>
      <c r="J64" s="39"/>
      <c r="K64" s="39">
        <f t="shared" si="110"/>
        <v>0</v>
      </c>
      <c r="L64" s="49" t="e">
        <f t="shared" si="111"/>
        <v>#DIV/0!</v>
      </c>
      <c r="M64" s="50" t="e">
        <f t="shared" si="112"/>
        <v>#DIV/0!</v>
      </c>
      <c r="N64" s="38"/>
      <c r="P64" s="55"/>
      <c r="Q64" s="39"/>
      <c r="R64" s="36">
        <f t="shared" si="113"/>
        <v>0</v>
      </c>
      <c r="S64" s="61" t="e">
        <f t="shared" si="114"/>
        <v>#DIV/0!</v>
      </c>
      <c r="T64" s="50" t="e">
        <f t="shared" si="115"/>
        <v>#DIV/0!</v>
      </c>
      <c r="U64" s="38"/>
      <c r="W64" s="55"/>
      <c r="X64" s="39"/>
      <c r="Z64" s="49" t="e">
        <f t="shared" si="117"/>
        <v>#DIV/0!</v>
      </c>
      <c r="AA64" s="62" t="e">
        <f t="shared" si="118"/>
        <v>#DIV/0!</v>
      </c>
      <c r="AB64" s="38"/>
      <c r="AD64" s="55"/>
      <c r="AE64" s="39"/>
      <c r="AG64" s="61" t="e">
        <f t="shared" si="120"/>
        <v>#DIV/0!</v>
      </c>
      <c r="AH64" s="50" t="e">
        <f t="shared" si="121"/>
        <v>#DIV/0!</v>
      </c>
      <c r="AI64" s="38"/>
      <c r="AK64" s="55"/>
      <c r="AL64" s="39"/>
      <c r="AN64" s="49" t="e">
        <f t="shared" si="123"/>
        <v>#DIV/0!</v>
      </c>
      <c r="AO64" s="62" t="e">
        <f t="shared" si="124"/>
        <v>#DIV/0!</v>
      </c>
      <c r="AP64" s="38"/>
      <c r="AR64" s="55"/>
      <c r="AS64" s="39"/>
      <c r="AU64" s="61" t="e">
        <f t="shared" si="125"/>
        <v>#DIV/0!</v>
      </c>
      <c r="AV64" s="62" t="e">
        <f t="shared" si="126"/>
        <v>#DIV/0!</v>
      </c>
      <c r="AW64" s="38"/>
      <c r="AY64" s="55"/>
      <c r="AZ64" s="39"/>
      <c r="BB64" s="49" t="e">
        <f t="shared" si="128"/>
        <v>#DIV/0!</v>
      </c>
      <c r="BC64" s="62" t="e">
        <f t="shared" si="129"/>
        <v>#DIV/0!</v>
      </c>
    </row>
    <row r="65" spans="2:52">
      <c r="B65" s="55" t="s">
        <v>25</v>
      </c>
      <c r="C65" s="56"/>
      <c r="F65" s="60">
        <f t="shared" si="109"/>
        <v>0</v>
      </c>
      <c r="G65" s="38"/>
      <c r="I65" s="55"/>
      <c r="J65" s="39"/>
      <c r="K65" s="39">
        <f>$F65-(G65+I65+J65)</f>
        <v>0</v>
      </c>
      <c r="L65" s="49" t="e">
        <f t="shared" si="111"/>
        <v>#DIV/0!</v>
      </c>
      <c r="M65" s="50" t="e">
        <f t="shared" si="112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09"/>
        <v>0</v>
      </c>
    </row>
  </sheetData>
  <mergeCells count="55">
    <mergeCell ref="N3:T3"/>
    <mergeCell ref="B3:B4"/>
    <mergeCell ref="C3:C4"/>
    <mergeCell ref="D3:D4"/>
    <mergeCell ref="E3:E4"/>
    <mergeCell ref="G3:M3"/>
    <mergeCell ref="B17:B18"/>
    <mergeCell ref="C17:C18"/>
    <mergeCell ref="D17:D18"/>
    <mergeCell ref="E17:E18"/>
    <mergeCell ref="G17:M17"/>
    <mergeCell ref="AP17:AV17"/>
    <mergeCell ref="AW17:BC17"/>
    <mergeCell ref="U3:AA3"/>
    <mergeCell ref="AB3:AH3"/>
    <mergeCell ref="AI3:AO3"/>
    <mergeCell ref="AP3:AV3"/>
    <mergeCell ref="AW3:BC3"/>
    <mergeCell ref="N31:T31"/>
    <mergeCell ref="N17:T17"/>
    <mergeCell ref="U17:AA17"/>
    <mergeCell ref="AB17:AH17"/>
    <mergeCell ref="AI17:AO17"/>
    <mergeCell ref="B31:B32"/>
    <mergeCell ref="C31:C32"/>
    <mergeCell ref="D31:D32"/>
    <mergeCell ref="E31:E32"/>
    <mergeCell ref="G31:M31"/>
    <mergeCell ref="B44:B45"/>
    <mergeCell ref="C44:C45"/>
    <mergeCell ref="D44:D45"/>
    <mergeCell ref="E44:E45"/>
    <mergeCell ref="G44:M44"/>
    <mergeCell ref="AP44:AV44"/>
    <mergeCell ref="AW44:BC44"/>
    <mergeCell ref="U31:AA31"/>
    <mergeCell ref="AB31:AH31"/>
    <mergeCell ref="AI31:AO31"/>
    <mergeCell ref="AP31:AV31"/>
    <mergeCell ref="AW31:BC31"/>
    <mergeCell ref="N44:T44"/>
    <mergeCell ref="U44:AA44"/>
    <mergeCell ref="AB44:AH44"/>
    <mergeCell ref="AI44:AO44"/>
    <mergeCell ref="U57:AA57"/>
    <mergeCell ref="AB57:AH57"/>
    <mergeCell ref="AI57:AO57"/>
    <mergeCell ref="AP57:AV57"/>
    <mergeCell ref="AW57:BC57"/>
    <mergeCell ref="B57:B58"/>
    <mergeCell ref="C57:C58"/>
    <mergeCell ref="D57:D58"/>
    <mergeCell ref="E57:E58"/>
    <mergeCell ref="G57:M57"/>
    <mergeCell ref="N57:T57"/>
  </mergeCells>
  <pageMargins left="0.7" right="0.7" top="0.75" bottom="0.75" header="0.3" footer="0.3"/>
  <pageSetup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B4607-56DD-40C5-8954-4432415C3028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51</v>
      </c>
    </row>
    <row r="2" spans="1:55">
      <c r="B2" s="25" t="str">
        <f>"Freshmen Retention - "&amp;$A$1</f>
        <v>Freshmen Retention - Humanities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9">
        <v>0</v>
      </c>
      <c r="D5" s="55"/>
      <c r="E5" s="55"/>
      <c r="F5" s="55">
        <f t="shared" ref="F5:F13" si="0">C5-D5-E5</f>
        <v>0</v>
      </c>
      <c r="G5" s="79">
        <v>0</v>
      </c>
      <c r="H5" s="55"/>
      <c r="I5" s="77">
        <v>0</v>
      </c>
      <c r="J5" s="77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79">
        <v>0</v>
      </c>
      <c r="O5" s="55"/>
      <c r="P5" s="77">
        <v>0</v>
      </c>
      <c r="Q5" s="77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79">
        <v>0</v>
      </c>
      <c r="V5" s="55"/>
      <c r="W5" s="77">
        <v>0</v>
      </c>
      <c r="X5" s="77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79">
        <v>0</v>
      </c>
      <c r="AC5" s="55"/>
      <c r="AD5" s="77">
        <v>0</v>
      </c>
      <c r="AE5" s="77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79">
        <v>0</v>
      </c>
      <c r="AJ5" s="55"/>
      <c r="AK5" s="77">
        <v>0</v>
      </c>
      <c r="AL5" s="77">
        <v>0</v>
      </c>
      <c r="AM5" s="55">
        <f t="shared" ref="AM5:AM6" si="13">F5-AL5-AK5-AI5</f>
        <v>0</v>
      </c>
      <c r="AN5" s="57" t="e">
        <f t="shared" ref="AN5:AN6" si="14">IF($F5="","",((AI5+AJ5+AK5+AL5)/$F5))</f>
        <v>#DIV/0!</v>
      </c>
      <c r="AO5" s="57" t="e">
        <f t="shared" ref="AO5:AO6" si="15">IF($F5="","",(AL5/$F5))</f>
        <v>#DIV/0!</v>
      </c>
      <c r="AP5" s="79">
        <v>0</v>
      </c>
      <c r="AQ5" s="55"/>
      <c r="AR5" s="77">
        <v>0</v>
      </c>
      <c r="AS5" s="77">
        <v>0</v>
      </c>
      <c r="AT5" s="55">
        <f t="shared" ref="AT5" si="16">F5-AP5-AR5-AS5</f>
        <v>0</v>
      </c>
      <c r="AU5" s="58" t="e">
        <f t="shared" ref="AU5" si="17">IF($F5="","",((AP5+AQ5+AR5+AS5)/$F5))</f>
        <v>#DIV/0!</v>
      </c>
      <c r="AV5" s="57" t="e">
        <f t="shared" ref="AV5" si="18">IF($F5="","",(AS5/$F5))</f>
        <v>#DIV/0!</v>
      </c>
      <c r="AW5" s="79">
        <v>0</v>
      </c>
      <c r="AX5" s="55"/>
      <c r="AY5" s="77">
        <v>0</v>
      </c>
      <c r="AZ5" s="77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71" t="s">
        <v>21</v>
      </c>
      <c r="C6" s="79">
        <v>0</v>
      </c>
      <c r="D6" s="55"/>
      <c r="E6" s="55"/>
      <c r="F6" s="55">
        <f t="shared" si="0"/>
        <v>0</v>
      </c>
      <c r="G6" s="79">
        <v>0</v>
      </c>
      <c r="H6" s="55"/>
      <c r="I6" s="77">
        <v>0</v>
      </c>
      <c r="J6" s="77">
        <v>0</v>
      </c>
      <c r="K6" s="55">
        <f t="shared" si="1"/>
        <v>0</v>
      </c>
      <c r="L6" s="57" t="e">
        <f t="shared" si="2"/>
        <v>#DIV/0!</v>
      </c>
      <c r="M6" s="57" t="e">
        <f t="shared" si="3"/>
        <v>#DIV/0!</v>
      </c>
      <c r="N6" s="79">
        <v>0</v>
      </c>
      <c r="O6" s="55"/>
      <c r="P6" s="77">
        <v>0</v>
      </c>
      <c r="Q6" s="77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79">
        <v>0</v>
      </c>
      <c r="V6" s="55"/>
      <c r="W6" s="77">
        <v>0</v>
      </c>
      <c r="X6" s="77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79">
        <v>0</v>
      </c>
      <c r="AC6" s="55"/>
      <c r="AD6" s="77">
        <v>0</v>
      </c>
      <c r="AE6" s="77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79">
        <v>0</v>
      </c>
      <c r="AJ6" s="55"/>
      <c r="AK6" s="77">
        <v>0</v>
      </c>
      <c r="AL6" s="77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79">
        <v>0</v>
      </c>
      <c r="AQ6" s="55"/>
      <c r="AR6" s="77">
        <v>0</v>
      </c>
      <c r="AS6" s="77">
        <v>0</v>
      </c>
      <c r="AT6" s="55">
        <f t="shared" ref="AT6" si="22">F6-AP6-AR6-AS6</f>
        <v>0</v>
      </c>
      <c r="AU6" s="58" t="e">
        <f t="shared" ref="AU6" si="23">IF($F6="","",((AP6+AQ6+AR6+AS6)/$F6))</f>
        <v>#DIV/0!</v>
      </c>
      <c r="AV6" s="57" t="e">
        <f t="shared" ref="AV6" si="24">IF($F6="","",(AS6/$F6))</f>
        <v>#DIV/0!</v>
      </c>
      <c r="AW6" s="79">
        <v>0</v>
      </c>
      <c r="AX6" s="55"/>
      <c r="AY6" s="77">
        <v>0</v>
      </c>
      <c r="AZ6" s="77">
        <v>0</v>
      </c>
      <c r="BA6" s="55">
        <f t="shared" ref="BA6" si="25">F6-AZ6-AW6</f>
        <v>0</v>
      </c>
      <c r="BB6" s="57" t="e">
        <f t="shared" ref="BB6" si="26">IF($F6="","",((AW6+AX6+AY6+AZ6)/$F6))</f>
        <v>#DIV/0!</v>
      </c>
      <c r="BC6" s="57" t="e">
        <f t="shared" ref="BC6" si="27">IF($F6="","",(AZ6/$F6))</f>
        <v>#DIV/0!</v>
      </c>
    </row>
    <row r="7" spans="1:55">
      <c r="B7" s="71" t="s">
        <v>22</v>
      </c>
      <c r="C7" s="79">
        <v>2</v>
      </c>
      <c r="D7" s="55"/>
      <c r="E7" s="55"/>
      <c r="F7" s="55">
        <f t="shared" si="0"/>
        <v>2</v>
      </c>
      <c r="G7" s="73">
        <v>2</v>
      </c>
      <c r="H7" s="55"/>
      <c r="I7" s="77">
        <v>0</v>
      </c>
      <c r="J7" s="79">
        <v>0</v>
      </c>
      <c r="K7" s="55">
        <f t="shared" si="1"/>
        <v>0</v>
      </c>
      <c r="L7" s="57">
        <f t="shared" si="2"/>
        <v>1</v>
      </c>
      <c r="M7" s="57">
        <f t="shared" si="3"/>
        <v>0</v>
      </c>
      <c r="N7" s="73">
        <v>2</v>
      </c>
      <c r="O7" s="55"/>
      <c r="P7" s="77">
        <v>0</v>
      </c>
      <c r="Q7" s="79">
        <v>0</v>
      </c>
      <c r="R7" s="55">
        <f t="shared" si="4"/>
        <v>0</v>
      </c>
      <c r="S7" s="58">
        <f t="shared" si="5"/>
        <v>1</v>
      </c>
      <c r="T7" s="57">
        <f t="shared" si="6"/>
        <v>0</v>
      </c>
      <c r="U7" s="79">
        <v>0</v>
      </c>
      <c r="V7" s="55"/>
      <c r="W7" s="77">
        <v>1</v>
      </c>
      <c r="X7" s="79">
        <v>1</v>
      </c>
      <c r="Y7" s="55">
        <f t="shared" si="7"/>
        <v>0</v>
      </c>
      <c r="Z7" s="57">
        <f t="shared" si="8"/>
        <v>1</v>
      </c>
      <c r="AA7" s="57">
        <f t="shared" si="9"/>
        <v>0.5</v>
      </c>
      <c r="AB7" s="79">
        <v>0</v>
      </c>
      <c r="AC7" s="55"/>
      <c r="AD7" s="77">
        <v>0</v>
      </c>
      <c r="AE7" s="79">
        <v>2</v>
      </c>
      <c r="AF7" s="55">
        <f t="shared" si="10"/>
        <v>0</v>
      </c>
      <c r="AG7" s="58">
        <f t="shared" si="11"/>
        <v>1</v>
      </c>
      <c r="AH7" s="57">
        <f t="shared" si="12"/>
        <v>1</v>
      </c>
      <c r="AI7" s="79">
        <v>0</v>
      </c>
      <c r="AJ7" s="55"/>
      <c r="AK7" s="77">
        <v>0</v>
      </c>
      <c r="AL7" s="79">
        <v>2</v>
      </c>
      <c r="AM7" s="55">
        <f t="shared" ref="AM7" si="28">F7-AL7-AK7-AI7</f>
        <v>0</v>
      </c>
      <c r="AN7" s="57">
        <f t="shared" ref="AN7" si="29">IF($F7="","",((AI7+AJ7+AK7+AL7)/$F7))</f>
        <v>1</v>
      </c>
      <c r="AO7" s="57">
        <f t="shared" ref="AO7" si="30">IF($F7="","",(AL7/$F7))</f>
        <v>1</v>
      </c>
      <c r="AP7" s="79">
        <v>0</v>
      </c>
      <c r="AQ7" s="55"/>
      <c r="AR7" s="77">
        <v>0</v>
      </c>
      <c r="AS7" s="79">
        <v>2</v>
      </c>
      <c r="AT7" s="55">
        <f t="shared" ref="AT7" si="31">F7-AP7-AR7-AS7</f>
        <v>0</v>
      </c>
      <c r="AU7" s="58">
        <f t="shared" ref="AU7" si="32">IF($F7="","",((AP7+AQ7+AR7+AS7)/$F7))</f>
        <v>1</v>
      </c>
      <c r="AV7" s="57">
        <f t="shared" ref="AV7" si="33">IF($F7="","",(AS7/$F7))</f>
        <v>1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9">
        <v>0</v>
      </c>
      <c r="D8" s="55"/>
      <c r="E8" s="55"/>
      <c r="F8" s="55">
        <f t="shared" si="0"/>
        <v>0</v>
      </c>
      <c r="G8" s="79">
        <v>0</v>
      </c>
      <c r="I8" s="77">
        <v>0</v>
      </c>
      <c r="J8" s="77">
        <v>0</v>
      </c>
      <c r="K8" s="55">
        <f t="shared" si="1"/>
        <v>0</v>
      </c>
      <c r="L8" s="57" t="e">
        <f t="shared" si="2"/>
        <v>#DIV/0!</v>
      </c>
      <c r="M8" s="57" t="e">
        <f t="shared" si="3"/>
        <v>#DIV/0!</v>
      </c>
      <c r="N8" s="79">
        <v>0</v>
      </c>
      <c r="P8" s="77">
        <v>0</v>
      </c>
      <c r="Q8" s="77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79">
        <v>0</v>
      </c>
      <c r="W8" s="77">
        <v>0</v>
      </c>
      <c r="X8" s="77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79">
        <v>0</v>
      </c>
      <c r="AD8" s="77">
        <v>0</v>
      </c>
      <c r="AE8" s="77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79">
        <v>0</v>
      </c>
      <c r="AK8" s="77">
        <v>0</v>
      </c>
      <c r="AL8" s="77">
        <v>0</v>
      </c>
      <c r="AM8" s="55">
        <f t="shared" ref="AM8" si="34">F8-AL8-AK8-AI8</f>
        <v>0</v>
      </c>
      <c r="AN8" s="57" t="e">
        <f t="shared" ref="AN8" si="35">IF($F8="","",((AI8+AJ8+AK8+AL8)/$F8))</f>
        <v>#DIV/0!</v>
      </c>
      <c r="AO8" s="57" t="e">
        <f t="shared" ref="AO8" si="36">IF($F8="","",(AL8/$F8))</f>
        <v>#DIV/0!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9">
        <v>3</v>
      </c>
      <c r="D9" s="55"/>
      <c r="E9" s="55"/>
      <c r="F9" s="55">
        <f t="shared" si="0"/>
        <v>3</v>
      </c>
      <c r="G9" s="73">
        <v>3</v>
      </c>
      <c r="I9" s="79">
        <v>0</v>
      </c>
      <c r="J9" s="77">
        <v>0</v>
      </c>
      <c r="K9" s="55">
        <f t="shared" si="1"/>
        <v>0</v>
      </c>
      <c r="L9" s="57">
        <f t="shared" si="2"/>
        <v>1</v>
      </c>
      <c r="M9" s="57">
        <f t="shared" si="3"/>
        <v>0</v>
      </c>
      <c r="N9" s="73">
        <v>2</v>
      </c>
      <c r="P9" s="79">
        <v>1</v>
      </c>
      <c r="Q9" s="77">
        <v>0</v>
      </c>
      <c r="R9" s="55">
        <f t="shared" si="4"/>
        <v>0</v>
      </c>
      <c r="S9" s="58">
        <f>IF($F9="","",((N9+O9+P9+Q9)/$F9))</f>
        <v>1</v>
      </c>
      <c r="T9" s="57">
        <f t="shared" si="6"/>
        <v>0</v>
      </c>
      <c r="U9" s="79">
        <v>2</v>
      </c>
      <c r="W9" s="79">
        <v>0</v>
      </c>
      <c r="X9" s="77">
        <v>0</v>
      </c>
      <c r="Y9" s="55">
        <f t="shared" si="7"/>
        <v>1</v>
      </c>
      <c r="Z9" s="57">
        <f t="shared" si="8"/>
        <v>0.66666666666666663</v>
      </c>
      <c r="AA9" s="57">
        <f t="shared" si="9"/>
        <v>0</v>
      </c>
      <c r="AB9" s="79">
        <v>0</v>
      </c>
      <c r="AD9" s="79">
        <v>0</v>
      </c>
      <c r="AE9" s="77">
        <v>2</v>
      </c>
      <c r="AF9" s="55">
        <f t="shared" si="10"/>
        <v>1</v>
      </c>
      <c r="AG9" s="58">
        <f t="shared" si="11"/>
        <v>0.66666666666666663</v>
      </c>
      <c r="AH9" s="57">
        <f t="shared" si="12"/>
        <v>0.66666666666666663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9">
        <v>3</v>
      </c>
      <c r="D10" s="55"/>
      <c r="E10" s="55"/>
      <c r="F10" s="55">
        <f t="shared" si="0"/>
        <v>3</v>
      </c>
      <c r="G10" s="73">
        <v>1</v>
      </c>
      <c r="I10" s="77">
        <v>0</v>
      </c>
      <c r="J10" s="77">
        <v>0</v>
      </c>
      <c r="K10" s="55">
        <f t="shared" si="1"/>
        <v>2</v>
      </c>
      <c r="L10" s="57">
        <f t="shared" si="2"/>
        <v>0.33333333333333331</v>
      </c>
      <c r="M10" s="57">
        <f t="shared" si="3"/>
        <v>0</v>
      </c>
      <c r="N10" s="79">
        <v>1</v>
      </c>
      <c r="P10" s="77">
        <v>0</v>
      </c>
      <c r="Q10" s="77">
        <v>0</v>
      </c>
      <c r="R10" s="55">
        <f t="shared" si="4"/>
        <v>2</v>
      </c>
      <c r="S10" s="58">
        <f>IF($F10="","",((N10+O10+P10+Q10)/$F10))</f>
        <v>0.33333333333333331</v>
      </c>
      <c r="T10" s="57">
        <f t="shared" si="6"/>
        <v>0</v>
      </c>
      <c r="U10" s="79">
        <v>1</v>
      </c>
      <c r="W10" s="77">
        <v>0</v>
      </c>
      <c r="X10" s="77">
        <v>0</v>
      </c>
      <c r="Y10" s="55">
        <f t="shared" si="7"/>
        <v>2</v>
      </c>
      <c r="Z10" s="57">
        <f t="shared" si="8"/>
        <v>0.33333333333333331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9">
        <v>4</v>
      </c>
      <c r="D11" s="55"/>
      <c r="E11" s="55"/>
      <c r="F11" s="55">
        <f t="shared" si="0"/>
        <v>4</v>
      </c>
      <c r="G11" s="55">
        <v>2</v>
      </c>
      <c r="H11" s="55"/>
      <c r="I11" s="55">
        <v>0</v>
      </c>
      <c r="J11" s="55">
        <v>0</v>
      </c>
      <c r="K11" s="55">
        <f t="shared" si="1"/>
        <v>2</v>
      </c>
      <c r="L11" s="57">
        <f t="shared" si="2"/>
        <v>0.5</v>
      </c>
      <c r="M11" s="57">
        <f t="shared" si="3"/>
        <v>0</v>
      </c>
      <c r="N11" s="55">
        <v>2</v>
      </c>
      <c r="O11" s="55"/>
      <c r="P11" s="55">
        <v>0</v>
      </c>
      <c r="Q11" s="55">
        <v>0</v>
      </c>
      <c r="R11" s="55">
        <f t="shared" si="4"/>
        <v>2</v>
      </c>
      <c r="S11" s="58">
        <f>IF($F11="","",((N11+O11+P11+Q11)/$F11))</f>
        <v>0.5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9">
        <v>4</v>
      </c>
      <c r="D12" s="55"/>
      <c r="E12" s="55"/>
      <c r="F12" s="55">
        <f t="shared" si="0"/>
        <v>4</v>
      </c>
      <c r="G12" s="55">
        <v>3</v>
      </c>
      <c r="H12" s="55"/>
      <c r="I12" s="55">
        <v>0</v>
      </c>
      <c r="J12" s="55">
        <v>0</v>
      </c>
      <c r="K12" s="55">
        <f t="shared" si="1"/>
        <v>1</v>
      </c>
      <c r="L12" s="57">
        <f t="shared" si="2"/>
        <v>0.75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9">
        <v>4</v>
      </c>
      <c r="D13" s="55"/>
      <c r="E13" s="55"/>
      <c r="F13" s="55">
        <f t="shared" si="0"/>
        <v>4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Humanities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4</v>
      </c>
      <c r="D19" s="55"/>
      <c r="E19" s="55"/>
      <c r="F19" s="55">
        <f t="shared" ref="F19:F27" si="37">C19-D19-E19</f>
        <v>4</v>
      </c>
      <c r="G19" s="73">
        <v>4</v>
      </c>
      <c r="H19" s="55"/>
      <c r="I19" s="77">
        <v>0</v>
      </c>
      <c r="J19" s="77">
        <v>0</v>
      </c>
      <c r="K19" s="55">
        <f t="shared" ref="K19:K25" si="38">F19-I19-G19-J19</f>
        <v>0</v>
      </c>
      <c r="L19" s="57">
        <f t="shared" ref="L19:L25" si="39">IF($F19="","",((G19+H19+I19+J19)/$F19))</f>
        <v>1</v>
      </c>
      <c r="M19" s="57">
        <f t="shared" ref="M19:M25" si="40">IF($F19="","",(J19/$F19))</f>
        <v>0</v>
      </c>
      <c r="N19" s="73">
        <v>2</v>
      </c>
      <c r="O19" s="55"/>
      <c r="P19" s="73">
        <v>1</v>
      </c>
      <c r="Q19" s="73">
        <v>1</v>
      </c>
      <c r="R19" s="55">
        <f t="shared" ref="R19:R25" si="41">F19-N19-O19-P19-Q19</f>
        <v>0</v>
      </c>
      <c r="S19" s="58">
        <f t="shared" ref="S19:S25" si="42">IF($F19="","",((N19+O19+P19+Q19)/$F19))</f>
        <v>1</v>
      </c>
      <c r="T19" s="57">
        <f t="shared" ref="T19:T25" si="43">IF($F19="","",(Q19/$F19))</f>
        <v>0.25</v>
      </c>
      <c r="U19" s="73">
        <v>2</v>
      </c>
      <c r="V19" s="55"/>
      <c r="W19" s="77">
        <v>0</v>
      </c>
      <c r="X19" s="73">
        <v>2</v>
      </c>
      <c r="Y19" s="55">
        <f t="shared" ref="Y19:Y22" si="44">F19-(U19+W19+X19)</f>
        <v>0</v>
      </c>
      <c r="Z19" s="57">
        <f t="shared" ref="Z19:Z22" si="45">IF($F19="","",((U19+V19+W19+X19)/$F19))</f>
        <v>1</v>
      </c>
      <c r="AA19" s="57">
        <f t="shared" ref="AA19:AA22" si="46">IF($F19="","",(X19/$F19))</f>
        <v>0.5</v>
      </c>
      <c r="AB19" s="79">
        <v>0</v>
      </c>
      <c r="AC19" s="55"/>
      <c r="AD19" s="77">
        <v>0</v>
      </c>
      <c r="AE19" s="73">
        <v>4</v>
      </c>
      <c r="AF19" s="55">
        <f t="shared" ref="AF19:AF22" si="47">F19-(AB19+AD19+AE19)</f>
        <v>0</v>
      </c>
      <c r="AG19" s="58">
        <f t="shared" ref="AG19:AG22" si="48">IF($F19="","",((AB19+AC19+AD19+AE19)/$F19))</f>
        <v>1</v>
      </c>
      <c r="AH19" s="57">
        <f t="shared" ref="AH19:AH22" si="49">IF($F19="","",(AE19/$F19))</f>
        <v>1</v>
      </c>
      <c r="AI19" s="79">
        <v>0</v>
      </c>
      <c r="AJ19" s="55"/>
      <c r="AK19" s="77">
        <v>0</v>
      </c>
      <c r="AL19" s="73">
        <v>4</v>
      </c>
      <c r="AM19" s="55">
        <f t="shared" ref="AM19:AM21" si="50">F19-AL19-AK19-AI19</f>
        <v>0</v>
      </c>
      <c r="AN19" s="57">
        <f t="shared" ref="AN19:AN21" si="51">IF($F19="","",((AI19+AJ19+AK19+AL19)/$F19))</f>
        <v>1</v>
      </c>
      <c r="AO19" s="57">
        <f t="shared" ref="AO19:AO21" si="52">IF($F19="","",(AL19/$F19))</f>
        <v>1</v>
      </c>
      <c r="AP19" s="79">
        <v>0</v>
      </c>
      <c r="AQ19" s="55"/>
      <c r="AR19" s="77">
        <v>0</v>
      </c>
      <c r="AS19" s="73">
        <v>4</v>
      </c>
      <c r="AT19" s="55">
        <f t="shared" ref="AT19" si="53">F19-AS19-AR19-AP19</f>
        <v>0</v>
      </c>
      <c r="AU19" s="58">
        <f t="shared" ref="AU19" si="54">IF($F19="","",((AP19+AQ19+AR19+AS19)/$F19))</f>
        <v>1</v>
      </c>
      <c r="AV19" s="57">
        <f t="shared" ref="AV19" si="55">IF($F19="","",(AS19/$F19))</f>
        <v>1</v>
      </c>
      <c r="AW19" s="79">
        <v>0</v>
      </c>
      <c r="AX19" s="55"/>
      <c r="AY19" s="77">
        <v>0</v>
      </c>
      <c r="AZ19" s="73">
        <v>4</v>
      </c>
      <c r="BA19" s="55">
        <f t="shared" ref="BA19" si="56">F19-AZ19-AW19</f>
        <v>0</v>
      </c>
      <c r="BB19" s="57">
        <f t="shared" ref="BB19" si="57">IF($F19="","",((AW19+AX19+AY19+AZ19)/$F19))</f>
        <v>1</v>
      </c>
      <c r="BC19" s="57">
        <f t="shared" ref="BC19" si="58">IF($F19="","",(AZ19/$F19))</f>
        <v>1</v>
      </c>
    </row>
    <row r="20" spans="2:55">
      <c r="B20" s="55" t="s">
        <v>21</v>
      </c>
      <c r="C20" s="79">
        <v>0</v>
      </c>
      <c r="D20" s="55"/>
      <c r="E20" s="55"/>
      <c r="F20" s="55">
        <f t="shared" si="37"/>
        <v>0</v>
      </c>
      <c r="G20" s="79">
        <v>0</v>
      </c>
      <c r="H20" s="55"/>
      <c r="I20" s="77">
        <v>0</v>
      </c>
      <c r="J20" s="77">
        <v>0</v>
      </c>
      <c r="K20" s="55">
        <f t="shared" si="38"/>
        <v>0</v>
      </c>
      <c r="L20" s="58" t="e">
        <f t="shared" si="39"/>
        <v>#DIV/0!</v>
      </c>
      <c r="M20" s="57" t="e">
        <f t="shared" si="40"/>
        <v>#DIV/0!</v>
      </c>
      <c r="N20" s="79">
        <v>0</v>
      </c>
      <c r="O20" s="55"/>
      <c r="P20" s="77">
        <v>0</v>
      </c>
      <c r="Q20" s="77">
        <v>0</v>
      </c>
      <c r="R20" s="55">
        <f t="shared" si="41"/>
        <v>0</v>
      </c>
      <c r="S20" s="58" t="e">
        <f t="shared" si="42"/>
        <v>#DIV/0!</v>
      </c>
      <c r="T20" s="57" t="e">
        <f t="shared" si="43"/>
        <v>#DIV/0!</v>
      </c>
      <c r="U20" s="79">
        <v>0</v>
      </c>
      <c r="V20" s="55"/>
      <c r="W20" s="77">
        <v>0</v>
      </c>
      <c r="X20" s="77">
        <v>0</v>
      </c>
      <c r="Y20" s="55">
        <f t="shared" si="44"/>
        <v>0</v>
      </c>
      <c r="Z20" s="58" t="e">
        <f t="shared" si="45"/>
        <v>#DIV/0!</v>
      </c>
      <c r="AA20" s="57" t="e">
        <f t="shared" si="46"/>
        <v>#DIV/0!</v>
      </c>
      <c r="AB20" s="79">
        <v>0</v>
      </c>
      <c r="AC20" s="55"/>
      <c r="AD20" s="77">
        <v>0</v>
      </c>
      <c r="AE20" s="77">
        <v>0</v>
      </c>
      <c r="AF20" s="55">
        <f t="shared" si="47"/>
        <v>0</v>
      </c>
      <c r="AG20" s="58" t="e">
        <f t="shared" si="48"/>
        <v>#DIV/0!</v>
      </c>
      <c r="AH20" s="57" t="e">
        <f t="shared" si="49"/>
        <v>#DIV/0!</v>
      </c>
      <c r="AI20" s="79">
        <v>0</v>
      </c>
      <c r="AJ20" s="55"/>
      <c r="AK20" s="77">
        <v>0</v>
      </c>
      <c r="AL20" s="77">
        <v>0</v>
      </c>
      <c r="AM20" s="55">
        <f t="shared" si="50"/>
        <v>0</v>
      </c>
      <c r="AN20" s="57" t="e">
        <f t="shared" si="51"/>
        <v>#DIV/0!</v>
      </c>
      <c r="AO20" s="57" t="e">
        <f t="shared" si="52"/>
        <v>#DIV/0!</v>
      </c>
      <c r="AP20" s="79">
        <v>0</v>
      </c>
      <c r="AQ20" s="55"/>
      <c r="AR20" s="77">
        <v>0</v>
      </c>
      <c r="AS20" s="77">
        <v>0</v>
      </c>
      <c r="AT20" s="55">
        <f t="shared" ref="AT20" si="59">F20-AS20-AR20-AP20</f>
        <v>0</v>
      </c>
      <c r="AU20" s="58" t="e">
        <f t="shared" ref="AU20" si="60">IF($F20="","",((AP20+AQ20+AR20+AS20)/$F20))</f>
        <v>#DIV/0!</v>
      </c>
      <c r="AV20" s="57" t="e">
        <f t="shared" ref="AV20" si="61">IF($F20="","",(AS20/$F20))</f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62">F20-AZ20-AW20</f>
        <v>0</v>
      </c>
      <c r="BB20" s="57" t="e">
        <f t="shared" ref="BB20" si="63">IF($F20="","",((AW20+AX20+AY20+AZ20)/$F20))</f>
        <v>#DIV/0!</v>
      </c>
      <c r="BC20" s="57" t="e">
        <f t="shared" ref="BC20" si="64">IF($F20="","",(AZ20/$F20))</f>
        <v>#DIV/0!</v>
      </c>
    </row>
    <row r="21" spans="2:55">
      <c r="B21" s="55" t="s">
        <v>22</v>
      </c>
      <c r="C21" s="79">
        <v>0</v>
      </c>
      <c r="D21" s="55"/>
      <c r="E21" s="55"/>
      <c r="F21" s="55">
        <f t="shared" si="37"/>
        <v>0</v>
      </c>
      <c r="G21" s="79">
        <v>0</v>
      </c>
      <c r="H21" s="55"/>
      <c r="I21" s="77">
        <v>0</v>
      </c>
      <c r="J21" s="79">
        <v>0</v>
      </c>
      <c r="K21" s="55">
        <f t="shared" si="38"/>
        <v>0</v>
      </c>
      <c r="L21" s="57" t="e">
        <f t="shared" si="39"/>
        <v>#DIV/0!</v>
      </c>
      <c r="M21" s="57" t="e">
        <f t="shared" si="40"/>
        <v>#DIV/0!</v>
      </c>
      <c r="N21" s="79">
        <v>0</v>
      </c>
      <c r="O21" s="55"/>
      <c r="P21" s="77">
        <v>0</v>
      </c>
      <c r="Q21" s="79">
        <v>0</v>
      </c>
      <c r="R21" s="55">
        <f t="shared" si="41"/>
        <v>0</v>
      </c>
      <c r="S21" s="58" t="e">
        <f t="shared" si="42"/>
        <v>#DIV/0!</v>
      </c>
      <c r="T21" s="57" t="e">
        <f t="shared" si="43"/>
        <v>#DIV/0!</v>
      </c>
      <c r="U21" s="79">
        <v>0</v>
      </c>
      <c r="V21" s="55"/>
      <c r="W21" s="77">
        <v>0</v>
      </c>
      <c r="X21" s="79">
        <v>0</v>
      </c>
      <c r="Y21" s="55">
        <f t="shared" si="44"/>
        <v>0</v>
      </c>
      <c r="Z21" s="58" t="e">
        <f t="shared" si="45"/>
        <v>#DIV/0!</v>
      </c>
      <c r="AA21" s="57" t="e">
        <f t="shared" si="46"/>
        <v>#DIV/0!</v>
      </c>
      <c r="AB21" s="79">
        <v>0</v>
      </c>
      <c r="AC21" s="55"/>
      <c r="AD21" s="77">
        <v>0</v>
      </c>
      <c r="AE21" s="79">
        <v>0</v>
      </c>
      <c r="AF21" s="55">
        <f t="shared" si="47"/>
        <v>0</v>
      </c>
      <c r="AG21" s="58" t="e">
        <f t="shared" si="48"/>
        <v>#DIV/0!</v>
      </c>
      <c r="AH21" s="57" t="e">
        <f t="shared" si="49"/>
        <v>#DIV/0!</v>
      </c>
      <c r="AI21" s="79">
        <v>0</v>
      </c>
      <c r="AJ21" s="55"/>
      <c r="AK21" s="77">
        <v>0</v>
      </c>
      <c r="AL21" s="79">
        <v>0</v>
      </c>
      <c r="AM21" s="55">
        <f t="shared" si="50"/>
        <v>0</v>
      </c>
      <c r="AN21" s="57" t="e">
        <f t="shared" si="51"/>
        <v>#DIV/0!</v>
      </c>
      <c r="AO21" s="57" t="e">
        <f t="shared" si="52"/>
        <v>#DIV/0!</v>
      </c>
      <c r="AP21" s="79">
        <v>0</v>
      </c>
      <c r="AQ21" s="55"/>
      <c r="AR21" s="77">
        <v>0</v>
      </c>
      <c r="AS21" s="79">
        <v>0</v>
      </c>
      <c r="AT21" s="55">
        <f t="shared" ref="AT21" si="65">F21-AS21-AR21-AP21</f>
        <v>0</v>
      </c>
      <c r="AU21" s="58" t="e">
        <f t="shared" ref="AU21" si="66">IF($F21="","",((AP21+AQ21+AR21+AS21)/$F21))</f>
        <v>#DIV/0!</v>
      </c>
      <c r="AV21" s="57" t="e">
        <f t="shared" ref="AV21" si="67">IF($F21="","",(AS21/$F21))</f>
        <v>#DIV/0!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0</v>
      </c>
      <c r="D22" s="55"/>
      <c r="E22" s="55"/>
      <c r="F22" s="55">
        <f t="shared" si="37"/>
        <v>0</v>
      </c>
      <c r="G22" s="79">
        <v>0</v>
      </c>
      <c r="I22" s="77">
        <v>0</v>
      </c>
      <c r="J22" s="77">
        <v>0</v>
      </c>
      <c r="K22" s="55">
        <f t="shared" si="38"/>
        <v>0</v>
      </c>
      <c r="L22" s="57" t="e">
        <f t="shared" si="39"/>
        <v>#DIV/0!</v>
      </c>
      <c r="M22" s="57" t="e">
        <f t="shared" si="40"/>
        <v>#DIV/0!</v>
      </c>
      <c r="N22" s="79">
        <v>0</v>
      </c>
      <c r="P22" s="77">
        <v>0</v>
      </c>
      <c r="Q22" s="77">
        <v>0</v>
      </c>
      <c r="R22" s="55">
        <f t="shared" si="41"/>
        <v>0</v>
      </c>
      <c r="S22" s="58" t="e">
        <f t="shared" si="42"/>
        <v>#DIV/0!</v>
      </c>
      <c r="T22" s="57" t="e">
        <f t="shared" si="43"/>
        <v>#DIV/0!</v>
      </c>
      <c r="U22" s="79">
        <v>0</v>
      </c>
      <c r="W22" s="77">
        <v>0</v>
      </c>
      <c r="X22" s="77">
        <v>0</v>
      </c>
      <c r="Y22" s="55">
        <f t="shared" si="44"/>
        <v>0</v>
      </c>
      <c r="Z22" s="58" t="e">
        <f t="shared" si="45"/>
        <v>#DIV/0!</v>
      </c>
      <c r="AA22" s="57" t="e">
        <f t="shared" si="46"/>
        <v>#DIV/0!</v>
      </c>
      <c r="AB22" s="79">
        <v>0</v>
      </c>
      <c r="AD22" s="77">
        <v>0</v>
      </c>
      <c r="AE22" s="77">
        <v>0</v>
      </c>
      <c r="AF22" s="55">
        <f t="shared" si="47"/>
        <v>0</v>
      </c>
      <c r="AG22" s="58" t="e">
        <f t="shared" si="48"/>
        <v>#DIV/0!</v>
      </c>
      <c r="AH22" s="57" t="e">
        <f t="shared" si="49"/>
        <v>#DIV/0!</v>
      </c>
      <c r="AI22" s="79">
        <v>0</v>
      </c>
      <c r="AK22" s="77">
        <v>0</v>
      </c>
      <c r="AL22" s="77">
        <v>0</v>
      </c>
      <c r="AM22" s="55">
        <f t="shared" ref="AM22" si="68">F22-AL22-AK22-AI22</f>
        <v>0</v>
      </c>
      <c r="AN22" s="57" t="e">
        <f t="shared" ref="AN22" si="69">IF($F22="","",((AI22+AJ22+AK22+AL22)/$F22))</f>
        <v>#DIV/0!</v>
      </c>
      <c r="AO22" s="57" t="e">
        <f t="shared" ref="AO22" si="70">IF($F22="","",(AL22/$F22))</f>
        <v>#DIV/0!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37"/>
        <v>0</v>
      </c>
      <c r="G23" s="79">
        <v>0</v>
      </c>
      <c r="I23" s="79">
        <v>0</v>
      </c>
      <c r="J23" s="77">
        <v>0</v>
      </c>
      <c r="K23" s="55">
        <f t="shared" si="38"/>
        <v>0</v>
      </c>
      <c r="L23" s="57" t="e">
        <f t="shared" si="39"/>
        <v>#DIV/0!</v>
      </c>
      <c r="M23" s="57" t="e">
        <f t="shared" si="40"/>
        <v>#DIV/0!</v>
      </c>
      <c r="N23" s="79">
        <v>0</v>
      </c>
      <c r="P23" s="79">
        <v>0</v>
      </c>
      <c r="Q23" s="77">
        <v>0</v>
      </c>
      <c r="R23" s="55">
        <f t="shared" si="41"/>
        <v>0</v>
      </c>
      <c r="S23" s="58" t="e">
        <f t="shared" si="42"/>
        <v>#DIV/0!</v>
      </c>
      <c r="T23" s="57" t="e">
        <f t="shared" si="43"/>
        <v>#DIV/0!</v>
      </c>
      <c r="U23" s="79">
        <v>0</v>
      </c>
      <c r="W23" s="79">
        <v>0</v>
      </c>
      <c r="X23" s="77">
        <v>0</v>
      </c>
      <c r="Y23" s="55">
        <f t="shared" ref="Y23:Y24" si="71">F23-(U23+W23+X23)</f>
        <v>0</v>
      </c>
      <c r="Z23" s="58" t="e">
        <f t="shared" ref="Z23:Z24" si="72">IF($F23="","",((U23+V23+W23+X23)/$F23))</f>
        <v>#DIV/0!</v>
      </c>
      <c r="AA23" s="57" t="e">
        <f t="shared" ref="AA23:AA24" si="73">IF($F23="","",(X23/$F23))</f>
        <v>#DIV/0!</v>
      </c>
      <c r="AB23" s="79">
        <v>0</v>
      </c>
      <c r="AD23" s="79">
        <v>0</v>
      </c>
      <c r="AE23" s="77">
        <v>0</v>
      </c>
      <c r="AF23" s="55">
        <f t="shared" ref="AF23" si="74">F23-(AB23+AD23+AE23)</f>
        <v>0</v>
      </c>
      <c r="AG23" s="58" t="e">
        <f t="shared" ref="AG23" si="75">IF($F23="","",((AB23+AC23+AD23+AE23)/$F23))</f>
        <v>#DIV/0!</v>
      </c>
      <c r="AH23" s="57" t="e">
        <f t="shared" ref="AH23" si="76">IF($F23="","",(AE23/$F23))</f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2</v>
      </c>
      <c r="D24" s="55"/>
      <c r="E24" s="55"/>
      <c r="F24" s="55">
        <f t="shared" si="37"/>
        <v>2</v>
      </c>
      <c r="G24" s="79">
        <v>1</v>
      </c>
      <c r="I24" s="25">
        <v>0</v>
      </c>
      <c r="J24" s="25">
        <v>0</v>
      </c>
      <c r="K24" s="55">
        <f t="shared" si="38"/>
        <v>1</v>
      </c>
      <c r="L24" s="57">
        <f t="shared" si="39"/>
        <v>0.5</v>
      </c>
      <c r="M24" s="57">
        <f t="shared" si="40"/>
        <v>0</v>
      </c>
      <c r="N24" s="79">
        <v>1</v>
      </c>
      <c r="P24" s="77">
        <v>0</v>
      </c>
      <c r="Q24" s="77">
        <v>0</v>
      </c>
      <c r="R24" s="55">
        <f t="shared" si="41"/>
        <v>1</v>
      </c>
      <c r="S24" s="58">
        <f t="shared" si="42"/>
        <v>0.5</v>
      </c>
      <c r="T24" s="57">
        <f t="shared" si="43"/>
        <v>0</v>
      </c>
      <c r="U24" s="79">
        <v>0</v>
      </c>
      <c r="W24" s="77">
        <v>0</v>
      </c>
      <c r="X24" s="77">
        <v>1</v>
      </c>
      <c r="Y24" s="55">
        <f t="shared" si="71"/>
        <v>1</v>
      </c>
      <c r="Z24" s="58">
        <f t="shared" si="72"/>
        <v>0.5</v>
      </c>
      <c r="AA24" s="57">
        <f t="shared" si="73"/>
        <v>0.5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4</v>
      </c>
      <c r="D25" s="55"/>
      <c r="E25" s="55"/>
      <c r="F25" s="55">
        <f t="shared" si="37"/>
        <v>4</v>
      </c>
      <c r="G25" s="55">
        <v>2</v>
      </c>
      <c r="H25" s="55"/>
      <c r="I25" s="55">
        <v>0</v>
      </c>
      <c r="J25" s="55">
        <v>0</v>
      </c>
      <c r="K25" s="55">
        <f t="shared" si="38"/>
        <v>2</v>
      </c>
      <c r="L25" s="57">
        <f t="shared" si="39"/>
        <v>0.5</v>
      </c>
      <c r="M25" s="57">
        <f t="shared" si="40"/>
        <v>0</v>
      </c>
      <c r="N25" s="55">
        <v>2</v>
      </c>
      <c r="O25" s="55"/>
      <c r="P25" s="55">
        <v>0</v>
      </c>
      <c r="Q25" s="55">
        <v>0</v>
      </c>
      <c r="R25" s="55">
        <f t="shared" si="41"/>
        <v>2</v>
      </c>
      <c r="S25" s="58">
        <f t="shared" si="42"/>
        <v>0.5</v>
      </c>
      <c r="T25" s="57">
        <f t="shared" si="43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1</v>
      </c>
      <c r="F26" s="55">
        <f t="shared" si="37"/>
        <v>1</v>
      </c>
      <c r="G26" s="79">
        <v>1</v>
      </c>
      <c r="I26" s="25">
        <v>0</v>
      </c>
      <c r="J26" s="25">
        <v>0</v>
      </c>
      <c r="K26" s="55">
        <f t="shared" ref="K26" si="77">F26-I26-G26-J26</f>
        <v>0</v>
      </c>
      <c r="L26" s="57">
        <f t="shared" ref="L26" si="78">IF($F26="","",((G26+H26+I26+J26)/$F26))</f>
        <v>1</v>
      </c>
      <c r="M26" s="57">
        <f t="shared" ref="M26" si="79">IF($F26="","",(J26/$F26))</f>
        <v>0</v>
      </c>
    </row>
    <row r="27" spans="2:55">
      <c r="B27" s="72" t="s">
        <v>28</v>
      </c>
      <c r="C27" s="79">
        <v>1</v>
      </c>
      <c r="F27" s="55">
        <f t="shared" si="37"/>
        <v>1</v>
      </c>
    </row>
    <row r="30" spans="2:55">
      <c r="B30" s="25" t="str">
        <f>"Graduate  Retention - "&amp;$A$1</f>
        <v>Graduate  Retention - Humanities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80">IF($F33="","",((G33+H33+I33+J33)/$F33))</f>
        <v>#DIV/0!</v>
      </c>
      <c r="M33" s="50" t="e">
        <f t="shared" ref="M33:M39" si="81">IF($F33="","",(J33/$F33))</f>
        <v>#DIV/0!</v>
      </c>
      <c r="N33" s="38"/>
      <c r="O33" s="39"/>
      <c r="P33" s="39"/>
      <c r="Q33" s="39"/>
      <c r="R33" s="36">
        <f t="shared" ref="R33:R38" si="82">$F33-(N33+P33+Q33)</f>
        <v>0</v>
      </c>
      <c r="S33" s="37" t="e">
        <f t="shared" ref="S33:S37" si="83">IF($F33="","",((N33+O33+P33+Q33)/$F33))</f>
        <v>#DIV/0!</v>
      </c>
      <c r="T33" s="44" t="e">
        <f t="shared" ref="T33:T38" si="84">IF($F33="","",(Q33/$F33))</f>
        <v>#DIV/0!</v>
      </c>
      <c r="U33" s="38"/>
      <c r="V33" s="39"/>
      <c r="W33" s="39"/>
      <c r="X33" s="39"/>
      <c r="Y33" s="36">
        <f t="shared" ref="Y33:Y37" si="85">$F33-(U33+W33+X33)</f>
        <v>0</v>
      </c>
      <c r="Z33" s="49" t="e">
        <f t="shared" ref="Z33:Z40" si="86">IF($F33="","",((U33+V33+W33+X33)/$F33))</f>
        <v>#DIV/0!</v>
      </c>
      <c r="AA33" s="51" t="e">
        <f t="shared" ref="AA33:AA40" si="87">IF($F33="","",(X33/$F33))</f>
        <v>#DIV/0!</v>
      </c>
      <c r="AB33" s="38"/>
      <c r="AC33" s="39"/>
      <c r="AD33" s="39"/>
      <c r="AE33" s="39"/>
      <c r="AF33" s="36">
        <f t="shared" ref="AF33:AF36" si="88">$F33-(AB33+AD33+AE33)</f>
        <v>0</v>
      </c>
      <c r="AG33" s="37" t="e">
        <f t="shared" ref="AG33:AG40" si="89">IF($F33="","",((AB33+AC33+AD33+AE33)/$F33))</f>
        <v>#DIV/0!</v>
      </c>
      <c r="AH33" s="44" t="e">
        <f t="shared" ref="AH33:AH40" si="90">IF($F33="","",(AE33/$F33))</f>
        <v>#DIV/0!</v>
      </c>
      <c r="AI33" s="38"/>
      <c r="AJ33" s="39"/>
      <c r="AK33" s="39"/>
      <c r="AL33" s="39"/>
      <c r="AM33" s="36">
        <f t="shared" ref="AM33:AM36" si="91">$F33-(AI33+AK33+AL33)</f>
        <v>0</v>
      </c>
      <c r="AN33" s="49" t="e">
        <f t="shared" ref="AN33:AN40" si="92">IF($F33="","",((AI33+AJ33+AK33+AL33)/$F33))</f>
        <v>#DIV/0!</v>
      </c>
      <c r="AO33" s="51" t="e">
        <f t="shared" ref="AO33:AO40" si="93">IF($F33="","",(AL33/$F33))</f>
        <v>#DIV/0!</v>
      </c>
      <c r="AP33" s="38"/>
      <c r="AQ33" s="39"/>
      <c r="AR33" s="39"/>
      <c r="AS33" s="39"/>
      <c r="AT33" s="36">
        <f t="shared" ref="AT33:AT36" si="94">$F33-(AP33+AR33+AS33)</f>
        <v>0</v>
      </c>
      <c r="AU33" s="37" t="e">
        <f t="shared" ref="AU33:AU40" si="95">IF($F33="","",((AP33+AQ33+AR33+AS33)/$F33))</f>
        <v>#DIV/0!</v>
      </c>
      <c r="AV33" s="44" t="e">
        <f t="shared" ref="AV33:AV40" si="96">IF($F33="","",(AS33/$F33))</f>
        <v>#DIV/0!</v>
      </c>
      <c r="AW33" s="38"/>
      <c r="AX33" s="39"/>
      <c r="AY33" s="39"/>
      <c r="AZ33" s="39"/>
      <c r="BA33" s="36">
        <f t="shared" ref="BA33:BA36" si="97">$F33-(AW33+AY33+AZ33)</f>
        <v>0</v>
      </c>
      <c r="BB33" s="49" t="e">
        <f t="shared" ref="BB33:BB40" si="98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9">C34-D34-E34</f>
        <v>0</v>
      </c>
      <c r="G34" s="38"/>
      <c r="H34" s="39"/>
      <c r="I34" s="39"/>
      <c r="J34" s="39"/>
      <c r="K34" s="36">
        <f t="shared" ref="K34:K39" si="100">$F34-(G34+I34+J34)</f>
        <v>0</v>
      </c>
      <c r="L34" s="49" t="e">
        <f t="shared" si="80"/>
        <v>#DIV/0!</v>
      </c>
      <c r="M34" s="50" t="e">
        <f t="shared" si="81"/>
        <v>#DIV/0!</v>
      </c>
      <c r="N34" s="38"/>
      <c r="O34" s="39"/>
      <c r="P34" s="39"/>
      <c r="Q34" s="39"/>
      <c r="R34" s="36">
        <f t="shared" si="82"/>
        <v>0</v>
      </c>
      <c r="S34" s="37" t="e">
        <f t="shared" si="83"/>
        <v>#DIV/0!</v>
      </c>
      <c r="T34" s="44" t="e">
        <f t="shared" si="84"/>
        <v>#DIV/0!</v>
      </c>
      <c r="U34" s="38"/>
      <c r="V34" s="39"/>
      <c r="W34" s="39"/>
      <c r="X34" s="39"/>
      <c r="Y34" s="36">
        <f t="shared" si="85"/>
        <v>0</v>
      </c>
      <c r="Z34" s="49" t="e">
        <f t="shared" si="86"/>
        <v>#DIV/0!</v>
      </c>
      <c r="AA34" s="51" t="e">
        <f t="shared" si="87"/>
        <v>#DIV/0!</v>
      </c>
      <c r="AB34" s="38"/>
      <c r="AC34" s="39"/>
      <c r="AD34" s="39"/>
      <c r="AE34" s="39"/>
      <c r="AF34" s="36">
        <f t="shared" si="88"/>
        <v>0</v>
      </c>
      <c r="AG34" s="37" t="e">
        <f t="shared" si="89"/>
        <v>#DIV/0!</v>
      </c>
      <c r="AH34" s="44" t="e">
        <f t="shared" si="90"/>
        <v>#DIV/0!</v>
      </c>
      <c r="AI34" s="38"/>
      <c r="AJ34" s="39"/>
      <c r="AK34" s="39"/>
      <c r="AL34" s="39"/>
      <c r="AM34" s="36">
        <f t="shared" si="91"/>
        <v>0</v>
      </c>
      <c r="AN34" s="49" t="e">
        <f t="shared" si="92"/>
        <v>#DIV/0!</v>
      </c>
      <c r="AO34" s="51" t="e">
        <f t="shared" si="93"/>
        <v>#DIV/0!</v>
      </c>
      <c r="AP34" s="38"/>
      <c r="AQ34" s="39"/>
      <c r="AR34" s="39"/>
      <c r="AS34" s="39"/>
      <c r="AT34" s="36">
        <f t="shared" si="94"/>
        <v>0</v>
      </c>
      <c r="AU34" s="37" t="e">
        <f t="shared" si="95"/>
        <v>#DIV/0!</v>
      </c>
      <c r="AV34" s="44" t="e">
        <f t="shared" si="96"/>
        <v>#DIV/0!</v>
      </c>
      <c r="AW34" s="38"/>
      <c r="AX34" s="39"/>
      <c r="AY34" s="39"/>
      <c r="AZ34" s="39"/>
      <c r="BA34" s="36">
        <f t="shared" si="97"/>
        <v>0</v>
      </c>
      <c r="BB34" s="49" t="e">
        <f t="shared" si="98"/>
        <v>#DIV/0!</v>
      </c>
      <c r="BC34" s="51" t="e">
        <f t="shared" ref="BC34:BC40" si="101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9"/>
        <v>0</v>
      </c>
      <c r="G35" s="43"/>
      <c r="H35" s="36"/>
      <c r="I35" s="36"/>
      <c r="J35" s="36"/>
      <c r="K35" s="36">
        <f t="shared" si="100"/>
        <v>0</v>
      </c>
      <c r="L35" s="47" t="e">
        <f t="shared" si="80"/>
        <v>#DIV/0!</v>
      </c>
      <c r="M35" s="48" t="e">
        <f t="shared" si="81"/>
        <v>#DIV/0!</v>
      </c>
      <c r="N35" s="43"/>
      <c r="O35" s="36"/>
      <c r="P35" s="36"/>
      <c r="Q35" s="36"/>
      <c r="R35" s="36">
        <f t="shared" si="82"/>
        <v>0</v>
      </c>
      <c r="S35" s="37" t="e">
        <f t="shared" si="83"/>
        <v>#DIV/0!</v>
      </c>
      <c r="T35" s="44" t="e">
        <f t="shared" si="84"/>
        <v>#DIV/0!</v>
      </c>
      <c r="U35" s="43"/>
      <c r="V35" s="36"/>
      <c r="W35" s="36"/>
      <c r="X35" s="36"/>
      <c r="Y35" s="36">
        <f t="shared" si="85"/>
        <v>0</v>
      </c>
      <c r="Z35" s="47" t="e">
        <f t="shared" si="86"/>
        <v>#DIV/0!</v>
      </c>
      <c r="AA35" s="48" t="e">
        <f t="shared" si="87"/>
        <v>#DIV/0!</v>
      </c>
      <c r="AB35" s="43"/>
      <c r="AC35" s="36"/>
      <c r="AD35" s="36"/>
      <c r="AE35" s="36"/>
      <c r="AF35" s="36">
        <f t="shared" si="88"/>
        <v>0</v>
      </c>
      <c r="AG35" s="37" t="e">
        <f t="shared" si="89"/>
        <v>#DIV/0!</v>
      </c>
      <c r="AH35" s="44" t="e">
        <f t="shared" si="90"/>
        <v>#DIV/0!</v>
      </c>
      <c r="AI35" s="43"/>
      <c r="AJ35" s="36"/>
      <c r="AK35" s="36"/>
      <c r="AL35" s="36"/>
      <c r="AM35" s="36">
        <f t="shared" si="91"/>
        <v>0</v>
      </c>
      <c r="AN35" s="47" t="e">
        <f t="shared" si="92"/>
        <v>#DIV/0!</v>
      </c>
      <c r="AO35" s="48" t="e">
        <f t="shared" si="93"/>
        <v>#DIV/0!</v>
      </c>
      <c r="AP35" s="43"/>
      <c r="AQ35" s="36"/>
      <c r="AR35" s="36"/>
      <c r="AS35" s="36"/>
      <c r="AT35" s="36">
        <f t="shared" si="94"/>
        <v>0</v>
      </c>
      <c r="AU35" s="37" t="e">
        <f t="shared" si="95"/>
        <v>#DIV/0!</v>
      </c>
      <c r="AV35" s="46" t="e">
        <f t="shared" si="96"/>
        <v>#DIV/0!</v>
      </c>
      <c r="AW35" s="43"/>
      <c r="AX35" s="36"/>
      <c r="AY35" s="36"/>
      <c r="AZ35" s="36"/>
      <c r="BA35" s="36">
        <f t="shared" si="97"/>
        <v>0</v>
      </c>
      <c r="BB35" s="47" t="e">
        <f t="shared" si="98"/>
        <v>#DIV/0!</v>
      </c>
      <c r="BC35" s="48" t="e">
        <f t="shared" si="101"/>
        <v>#DIV/0!</v>
      </c>
    </row>
    <row r="36" spans="2:55">
      <c r="B36" s="41" t="s">
        <v>22</v>
      </c>
      <c r="C36" s="35"/>
      <c r="D36" s="35"/>
      <c r="E36" s="35"/>
      <c r="F36" s="42">
        <f t="shared" si="99"/>
        <v>0</v>
      </c>
      <c r="G36" s="43"/>
      <c r="H36" s="36"/>
      <c r="I36" s="36"/>
      <c r="J36" s="36"/>
      <c r="K36" s="36">
        <f t="shared" si="100"/>
        <v>0</v>
      </c>
      <c r="L36" s="47" t="e">
        <f t="shared" si="80"/>
        <v>#DIV/0!</v>
      </c>
      <c r="M36" s="48" t="e">
        <f t="shared" si="81"/>
        <v>#DIV/0!</v>
      </c>
      <c r="N36" s="43"/>
      <c r="O36" s="36"/>
      <c r="P36" s="36"/>
      <c r="Q36" s="36"/>
      <c r="R36" s="36">
        <f t="shared" si="82"/>
        <v>0</v>
      </c>
      <c r="S36" s="37" t="e">
        <f t="shared" si="83"/>
        <v>#DIV/0!</v>
      </c>
      <c r="T36" s="44" t="e">
        <f t="shared" si="84"/>
        <v>#DIV/0!</v>
      </c>
      <c r="U36" s="43"/>
      <c r="V36" s="36"/>
      <c r="W36" s="36"/>
      <c r="X36" s="36"/>
      <c r="Y36" s="36">
        <f t="shared" si="85"/>
        <v>0</v>
      </c>
      <c r="Z36" s="47" t="e">
        <f t="shared" si="86"/>
        <v>#DIV/0!</v>
      </c>
      <c r="AA36" s="48" t="e">
        <f t="shared" si="87"/>
        <v>#DIV/0!</v>
      </c>
      <c r="AB36" s="43"/>
      <c r="AC36" s="36"/>
      <c r="AD36" s="36"/>
      <c r="AE36" s="36"/>
      <c r="AF36" s="36">
        <f t="shared" si="88"/>
        <v>0</v>
      </c>
      <c r="AG36" s="37" t="e">
        <f t="shared" si="89"/>
        <v>#DIV/0!</v>
      </c>
      <c r="AH36" s="44" t="e">
        <f t="shared" si="90"/>
        <v>#DIV/0!</v>
      </c>
      <c r="AI36" s="43"/>
      <c r="AJ36" s="36"/>
      <c r="AK36" s="36"/>
      <c r="AL36" s="36"/>
      <c r="AM36" s="36">
        <f t="shared" si="91"/>
        <v>0</v>
      </c>
      <c r="AN36" s="47" t="e">
        <f t="shared" si="92"/>
        <v>#DIV/0!</v>
      </c>
      <c r="AO36" s="48" t="e">
        <f t="shared" si="93"/>
        <v>#DIV/0!</v>
      </c>
      <c r="AP36" s="43"/>
      <c r="AQ36" s="36"/>
      <c r="AR36" s="36"/>
      <c r="AS36" s="36"/>
      <c r="AT36" s="36">
        <f t="shared" si="94"/>
        <v>0</v>
      </c>
      <c r="AU36" s="37" t="e">
        <f t="shared" si="95"/>
        <v>#DIV/0!</v>
      </c>
      <c r="AV36" s="46" t="e">
        <f t="shared" si="96"/>
        <v>#DIV/0!</v>
      </c>
      <c r="AW36" s="43"/>
      <c r="AX36" s="36"/>
      <c r="AY36" s="36"/>
      <c r="AZ36" s="36"/>
      <c r="BA36" s="36">
        <f t="shared" si="97"/>
        <v>0</v>
      </c>
      <c r="BB36" s="47" t="e">
        <f t="shared" si="98"/>
        <v>#DIV/0!</v>
      </c>
      <c r="BC36" s="48" t="e">
        <f t="shared" si="101"/>
        <v>#DIV/0!</v>
      </c>
    </row>
    <row r="37" spans="2:55">
      <c r="B37" s="41" t="s">
        <v>23</v>
      </c>
      <c r="C37" s="35"/>
      <c r="D37" s="35"/>
      <c r="E37" s="35"/>
      <c r="F37" s="42">
        <f t="shared" si="99"/>
        <v>0</v>
      </c>
      <c r="G37" s="52"/>
      <c r="H37" s="40"/>
      <c r="I37" s="40"/>
      <c r="J37" s="40"/>
      <c r="K37" s="36">
        <f t="shared" si="100"/>
        <v>0</v>
      </c>
      <c r="L37" s="53" t="e">
        <f t="shared" si="80"/>
        <v>#DIV/0!</v>
      </c>
      <c r="M37" s="54" t="e">
        <f t="shared" si="81"/>
        <v>#DIV/0!</v>
      </c>
      <c r="N37" s="52"/>
      <c r="O37" s="40"/>
      <c r="P37" s="40"/>
      <c r="Q37" s="40"/>
      <c r="R37" s="36">
        <f t="shared" si="82"/>
        <v>0</v>
      </c>
      <c r="S37" s="37" t="e">
        <f t="shared" si="83"/>
        <v>#DIV/0!</v>
      </c>
      <c r="T37" s="44" t="e">
        <f t="shared" si="84"/>
        <v>#DIV/0!</v>
      </c>
      <c r="U37" s="52"/>
      <c r="V37" s="40"/>
      <c r="W37" s="40"/>
      <c r="X37" s="40"/>
      <c r="Y37" s="40">
        <f t="shared" si="85"/>
        <v>0</v>
      </c>
      <c r="Z37" s="53" t="e">
        <f t="shared" si="86"/>
        <v>#DIV/0!</v>
      </c>
      <c r="AA37" s="54" t="e">
        <f t="shared" si="87"/>
        <v>#DIV/0!</v>
      </c>
      <c r="AB37" s="52"/>
      <c r="AC37" s="40"/>
      <c r="AD37" s="40"/>
      <c r="AE37" s="40"/>
      <c r="AF37" s="36"/>
      <c r="AG37" s="37" t="e">
        <f t="shared" si="89"/>
        <v>#DIV/0!</v>
      </c>
      <c r="AH37" s="44" t="e">
        <f t="shared" si="90"/>
        <v>#DIV/0!</v>
      </c>
      <c r="AI37" s="52"/>
      <c r="AJ37" s="40"/>
      <c r="AK37" s="40"/>
      <c r="AL37" s="40"/>
      <c r="AM37" s="40"/>
      <c r="AN37" s="53" t="e">
        <f t="shared" si="92"/>
        <v>#DIV/0!</v>
      </c>
      <c r="AO37" s="54" t="e">
        <f t="shared" si="93"/>
        <v>#DIV/0!</v>
      </c>
      <c r="AP37" s="52"/>
      <c r="AQ37" s="40"/>
      <c r="AR37" s="40"/>
      <c r="AS37" s="40"/>
      <c r="AT37" s="36"/>
      <c r="AU37" s="37" t="e">
        <f t="shared" si="95"/>
        <v>#DIV/0!</v>
      </c>
      <c r="AV37" s="46" t="e">
        <f t="shared" si="96"/>
        <v>#DIV/0!</v>
      </c>
      <c r="AW37" s="52"/>
      <c r="AX37" s="40"/>
      <c r="AY37" s="40"/>
      <c r="AZ37" s="40"/>
      <c r="BA37" s="40"/>
      <c r="BB37" s="53" t="e">
        <f t="shared" si="98"/>
        <v>#DIV/0!</v>
      </c>
      <c r="BC37" s="54" t="e">
        <f t="shared" si="101"/>
        <v>#DIV/0!</v>
      </c>
    </row>
    <row r="38" spans="2:55">
      <c r="B38" s="55" t="s">
        <v>24</v>
      </c>
      <c r="C38" s="56"/>
      <c r="D38" s="56"/>
      <c r="E38" s="56"/>
      <c r="F38" s="56">
        <f t="shared" si="99"/>
        <v>0</v>
      </c>
      <c r="G38" s="38"/>
      <c r="I38" s="55"/>
      <c r="J38" s="39"/>
      <c r="K38" s="36">
        <f t="shared" si="100"/>
        <v>0</v>
      </c>
      <c r="L38" s="53" t="e">
        <f t="shared" si="80"/>
        <v>#DIV/0!</v>
      </c>
      <c r="M38" s="54" t="e">
        <f t="shared" si="81"/>
        <v>#DIV/0!</v>
      </c>
      <c r="N38" s="38"/>
      <c r="P38" s="55"/>
      <c r="Q38" s="39"/>
      <c r="R38" s="36">
        <f t="shared" si="82"/>
        <v>0</v>
      </c>
      <c r="S38" s="37" t="e">
        <f>IF($F38="","",((N38+O38+P38+Q38)/$F38))</f>
        <v>#DIV/0!</v>
      </c>
      <c r="T38" s="57" t="e">
        <f t="shared" si="84"/>
        <v>#DIV/0!</v>
      </c>
      <c r="U38" s="38"/>
      <c r="W38" s="55"/>
      <c r="X38" s="39"/>
      <c r="Y38" s="55"/>
      <c r="Z38" s="57" t="e">
        <f t="shared" si="86"/>
        <v>#DIV/0!</v>
      </c>
      <c r="AA38" s="57" t="e">
        <f t="shared" si="87"/>
        <v>#DIV/0!</v>
      </c>
      <c r="AB38" s="38"/>
      <c r="AD38" s="55"/>
      <c r="AE38" s="39"/>
      <c r="AF38" s="55"/>
      <c r="AG38" s="58" t="e">
        <f t="shared" si="89"/>
        <v>#DIV/0!</v>
      </c>
      <c r="AH38" s="57" t="e">
        <f t="shared" si="90"/>
        <v>#DIV/0!</v>
      </c>
      <c r="AI38" s="38"/>
      <c r="AK38" s="55"/>
      <c r="AL38" s="39"/>
      <c r="AM38" s="55"/>
      <c r="AN38" s="57" t="e">
        <f t="shared" si="92"/>
        <v>#DIV/0!</v>
      </c>
      <c r="AO38" s="57" t="e">
        <f t="shared" si="93"/>
        <v>#DIV/0!</v>
      </c>
      <c r="AP38" s="38"/>
      <c r="AR38" s="55"/>
      <c r="AS38" s="39"/>
      <c r="AT38" s="55"/>
      <c r="AU38" s="58" t="e">
        <f t="shared" si="95"/>
        <v>#DIV/0!</v>
      </c>
      <c r="AV38" s="57" t="e">
        <f t="shared" si="96"/>
        <v>#DIV/0!</v>
      </c>
      <c r="AW38" s="38"/>
      <c r="AY38" s="55"/>
      <c r="AZ38" s="39"/>
      <c r="BA38" s="55"/>
      <c r="BB38" s="57" t="e">
        <f t="shared" si="98"/>
        <v>#DIV/0!</v>
      </c>
      <c r="BC38" s="57" t="e">
        <f t="shared" si="101"/>
        <v>#DIV/0!</v>
      </c>
    </row>
    <row r="39" spans="2:55">
      <c r="B39" s="55" t="s">
        <v>25</v>
      </c>
      <c r="C39" s="56"/>
      <c r="D39" s="56"/>
      <c r="E39" s="56"/>
      <c r="F39" s="56">
        <f t="shared" si="99"/>
        <v>0</v>
      </c>
      <c r="G39" s="38"/>
      <c r="I39" s="55"/>
      <c r="J39" s="39"/>
      <c r="K39" s="36">
        <f t="shared" si="100"/>
        <v>0</v>
      </c>
      <c r="L39" s="53" t="e">
        <f t="shared" si="80"/>
        <v>#DIV/0!</v>
      </c>
      <c r="M39" s="54" t="e">
        <f t="shared" si="81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6"/>
        <v>#DIV/0!</v>
      </c>
      <c r="AA39" s="57" t="e">
        <f t="shared" si="87"/>
        <v>#DIV/0!</v>
      </c>
      <c r="AB39" s="38"/>
      <c r="AD39" s="55"/>
      <c r="AE39" s="39"/>
      <c r="AF39" s="55"/>
      <c r="AG39" s="58" t="e">
        <f t="shared" si="89"/>
        <v>#DIV/0!</v>
      </c>
      <c r="AH39" s="57" t="e">
        <f t="shared" si="90"/>
        <v>#DIV/0!</v>
      </c>
      <c r="AI39" s="38"/>
      <c r="AK39" s="55"/>
      <c r="AL39" s="39"/>
      <c r="AM39" s="55"/>
      <c r="AN39" s="57" t="e">
        <f t="shared" si="92"/>
        <v>#DIV/0!</v>
      </c>
      <c r="AO39" s="57" t="e">
        <f t="shared" si="93"/>
        <v>#DIV/0!</v>
      </c>
      <c r="AP39" s="38"/>
      <c r="AR39" s="55"/>
      <c r="AS39" s="39"/>
      <c r="AT39" s="55"/>
      <c r="AU39" s="58" t="e">
        <f t="shared" si="95"/>
        <v>#DIV/0!</v>
      </c>
      <c r="AV39" s="57" t="e">
        <f t="shared" si="96"/>
        <v>#DIV/0!</v>
      </c>
      <c r="AW39" s="38"/>
      <c r="AY39" s="55"/>
      <c r="AZ39" s="39"/>
      <c r="BA39" s="55"/>
      <c r="BB39" s="57" t="e">
        <f t="shared" si="98"/>
        <v>#DIV/0!</v>
      </c>
      <c r="BC39" s="57" t="e">
        <f t="shared" si="101"/>
        <v>#DIV/0!</v>
      </c>
    </row>
    <row r="40" spans="2:55">
      <c r="B40" s="55" t="s">
        <v>26</v>
      </c>
      <c r="C40" s="56"/>
      <c r="F40" s="56">
        <f t="shared" si="99"/>
        <v>0</v>
      </c>
      <c r="Z40" s="57" t="e">
        <f t="shared" si="86"/>
        <v>#DIV/0!</v>
      </c>
      <c r="AA40" s="57" t="e">
        <f t="shared" si="87"/>
        <v>#DIV/0!</v>
      </c>
      <c r="AG40" s="58" t="e">
        <f t="shared" si="89"/>
        <v>#DIV/0!</v>
      </c>
      <c r="AH40" s="57" t="e">
        <f t="shared" si="90"/>
        <v>#DIV/0!</v>
      </c>
      <c r="AN40" s="57" t="e">
        <f t="shared" si="92"/>
        <v>#DIV/0!</v>
      </c>
      <c r="AO40" s="57" t="e">
        <f t="shared" si="93"/>
        <v>#DIV/0!</v>
      </c>
      <c r="AU40" s="58" t="e">
        <f t="shared" si="95"/>
        <v>#DIV/0!</v>
      </c>
      <c r="AV40" s="57" t="e">
        <f t="shared" si="96"/>
        <v>#DIV/0!</v>
      </c>
      <c r="BB40" s="57" t="e">
        <f t="shared" si="98"/>
        <v>#DIV/0!</v>
      </c>
      <c r="BC40" s="57" t="e">
        <f t="shared" si="101"/>
        <v>#DIV/0!</v>
      </c>
    </row>
    <row r="43" spans="2:55">
      <c r="B43" s="25" t="str">
        <f>"Graduate PHD/JD Retention - "&amp;$A$1</f>
        <v>Graduate PHD/JD Retention - Humanities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102">C46-D46-E46</f>
        <v>0</v>
      </c>
      <c r="G46" s="38"/>
      <c r="H46" s="39"/>
      <c r="I46" s="39"/>
      <c r="J46" s="39"/>
      <c r="K46" s="36">
        <f t="shared" ref="K46:K52" si="103">$F46-(G46+I46+J46)</f>
        <v>0</v>
      </c>
      <c r="L46" s="49" t="e">
        <f t="shared" ref="L46:L52" si="104">IF($F46="","",((G46+H46+I46+J46)/$F46))</f>
        <v>#DIV/0!</v>
      </c>
      <c r="M46" s="50" t="e">
        <f t="shared" ref="M46:M52" si="105">IF($F46="","",(J46/$F46))</f>
        <v>#DIV/0!</v>
      </c>
      <c r="N46" s="38"/>
      <c r="O46" s="39"/>
      <c r="P46" s="39"/>
      <c r="Q46" s="39"/>
      <c r="R46" s="36">
        <f t="shared" ref="R46:R51" si="106">$F46-(N46+P46+Q46)</f>
        <v>0</v>
      </c>
      <c r="S46" s="37" t="e">
        <f t="shared" ref="S46:S51" si="107">IF($F46="","",((N46+O46+P46+Q46)/$F46))</f>
        <v>#DIV/0!</v>
      </c>
      <c r="T46" s="44" t="e">
        <f t="shared" ref="T46:T51" si="108">IF($F46="","",(Q46/$F46))</f>
        <v>#DIV/0!</v>
      </c>
      <c r="U46" s="38"/>
      <c r="V46" s="39"/>
      <c r="W46" s="39"/>
      <c r="X46" s="39"/>
      <c r="Y46" s="36">
        <f t="shared" ref="Y46:Y50" si="109">$F46-(U46+W46+X46)</f>
        <v>0</v>
      </c>
      <c r="Z46" s="49" t="e">
        <f t="shared" ref="Z46:Z51" si="110">IF($F46="","",((U46+V46+W46+X46)/$F46))</f>
        <v>#DIV/0!</v>
      </c>
      <c r="AA46" s="51" t="e">
        <f t="shared" ref="AA46:AA51" si="111">IF($F46="","",(X46/$F46))</f>
        <v>#DIV/0!</v>
      </c>
      <c r="AB46" s="38"/>
      <c r="AC46" s="39"/>
      <c r="AD46" s="39"/>
      <c r="AE46" s="39"/>
      <c r="AF46" s="36">
        <f t="shared" ref="AF46:AF49" si="112">$F46-(AB46+AD46+AE46)</f>
        <v>0</v>
      </c>
      <c r="AG46" s="37" t="e">
        <f t="shared" ref="AG46:AG51" si="113">IF($F46="","",((AB46+AC46+AD46+AE46)/$F46))</f>
        <v>#DIV/0!</v>
      </c>
      <c r="AH46" s="44" t="e">
        <f t="shared" ref="AH46:AH51" si="114">IF($F46="","",(AE46/$F46))</f>
        <v>#DIV/0!</v>
      </c>
      <c r="AI46" s="38"/>
      <c r="AJ46" s="39"/>
      <c r="AK46" s="39"/>
      <c r="AL46" s="39"/>
      <c r="AM46" s="36">
        <f t="shared" ref="AM46:AM49" si="115">$F46-(AI46+AK46+AL46)</f>
        <v>0</v>
      </c>
      <c r="AN46" s="49" t="e">
        <f t="shared" ref="AN46:AN51" si="116">IF($F46="","",((AI46+AJ46+AK46+AL46)/$F46))</f>
        <v>#DIV/0!</v>
      </c>
      <c r="AO46" s="51" t="e">
        <f t="shared" ref="AO46:AO51" si="117">IF($F46="","",(AL46/$F46))</f>
        <v>#DIV/0!</v>
      </c>
      <c r="AP46" s="38"/>
      <c r="AQ46" s="39"/>
      <c r="AR46" s="39"/>
      <c r="AS46" s="39"/>
      <c r="AT46" s="36">
        <f t="shared" ref="AT46:AT49" si="118">$F46-(AP46+AR46+AS46)</f>
        <v>0</v>
      </c>
      <c r="AU46" s="37" t="e">
        <f t="shared" ref="AU46:AU51" si="119">IF($F46="","",((AP46+AQ46+AR46+AS46)/$F46))</f>
        <v>#DIV/0!</v>
      </c>
      <c r="AV46" s="44" t="e">
        <f t="shared" ref="AV46:AV51" si="120">IF($F46="","",(AS46/$F46))</f>
        <v>#DIV/0!</v>
      </c>
      <c r="AW46" s="38"/>
      <c r="AX46" s="39"/>
      <c r="AY46" s="39"/>
      <c r="AZ46" s="39"/>
      <c r="BA46" s="36">
        <f t="shared" ref="BA46:BA49" si="121">$F46-(AW46+AY46+AZ46)</f>
        <v>0</v>
      </c>
      <c r="BB46" s="49" t="e">
        <f t="shared" ref="BB46:BB51" si="122">IF($F46="","",((AW46+AX46+AY46+AZ46)/$F46))</f>
        <v>#DIV/0!</v>
      </c>
      <c r="BC46" s="51" t="e">
        <f t="shared" ref="BC46:BC51" si="123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102"/>
        <v>0</v>
      </c>
      <c r="G47" s="38"/>
      <c r="H47" s="39"/>
      <c r="I47" s="39"/>
      <c r="J47" s="39"/>
      <c r="K47" s="36">
        <f t="shared" si="103"/>
        <v>0</v>
      </c>
      <c r="L47" s="49" t="e">
        <f t="shared" si="104"/>
        <v>#DIV/0!</v>
      </c>
      <c r="M47" s="50" t="e">
        <f t="shared" si="105"/>
        <v>#DIV/0!</v>
      </c>
      <c r="N47" s="38"/>
      <c r="O47" s="39"/>
      <c r="P47" s="39"/>
      <c r="Q47" s="39"/>
      <c r="R47" s="36">
        <f t="shared" si="106"/>
        <v>0</v>
      </c>
      <c r="S47" s="37" t="e">
        <f t="shared" si="107"/>
        <v>#DIV/0!</v>
      </c>
      <c r="T47" s="44" t="e">
        <f t="shared" si="108"/>
        <v>#DIV/0!</v>
      </c>
      <c r="U47" s="38"/>
      <c r="V47" s="39"/>
      <c r="W47" s="39"/>
      <c r="X47" s="39"/>
      <c r="Y47" s="36">
        <f t="shared" si="109"/>
        <v>0</v>
      </c>
      <c r="Z47" s="49" t="e">
        <f t="shared" si="110"/>
        <v>#DIV/0!</v>
      </c>
      <c r="AA47" s="51" t="e">
        <f t="shared" si="111"/>
        <v>#DIV/0!</v>
      </c>
      <c r="AB47" s="38"/>
      <c r="AC47" s="39"/>
      <c r="AD47" s="39"/>
      <c r="AE47" s="39"/>
      <c r="AF47" s="36">
        <f t="shared" si="112"/>
        <v>0</v>
      </c>
      <c r="AG47" s="37" t="e">
        <f t="shared" si="113"/>
        <v>#DIV/0!</v>
      </c>
      <c r="AH47" s="44" t="e">
        <f t="shared" si="114"/>
        <v>#DIV/0!</v>
      </c>
      <c r="AI47" s="38"/>
      <c r="AJ47" s="39"/>
      <c r="AK47" s="39"/>
      <c r="AL47" s="39"/>
      <c r="AM47" s="36">
        <f t="shared" si="115"/>
        <v>0</v>
      </c>
      <c r="AN47" s="49" t="e">
        <f t="shared" si="116"/>
        <v>#DIV/0!</v>
      </c>
      <c r="AO47" s="51" t="e">
        <f t="shared" si="117"/>
        <v>#DIV/0!</v>
      </c>
      <c r="AP47" s="38"/>
      <c r="AQ47" s="39"/>
      <c r="AR47" s="39"/>
      <c r="AS47" s="39"/>
      <c r="AT47" s="36">
        <f t="shared" si="118"/>
        <v>0</v>
      </c>
      <c r="AU47" s="37" t="e">
        <f t="shared" si="119"/>
        <v>#DIV/0!</v>
      </c>
      <c r="AV47" s="44" t="e">
        <f t="shared" si="120"/>
        <v>#DIV/0!</v>
      </c>
      <c r="AW47" s="38"/>
      <c r="AX47" s="39"/>
      <c r="AY47" s="39"/>
      <c r="AZ47" s="39"/>
      <c r="BA47" s="36">
        <f t="shared" si="121"/>
        <v>0</v>
      </c>
      <c r="BB47" s="49" t="e">
        <f t="shared" si="122"/>
        <v>#DIV/0!</v>
      </c>
      <c r="BC47" s="51" t="e">
        <f t="shared" si="123"/>
        <v>#DIV/0!</v>
      </c>
    </row>
    <row r="48" spans="2:55">
      <c r="B48" s="41" t="s">
        <v>21</v>
      </c>
      <c r="C48" s="35"/>
      <c r="D48" s="35"/>
      <c r="E48" s="35"/>
      <c r="F48" s="42">
        <f t="shared" si="102"/>
        <v>0</v>
      </c>
      <c r="G48" s="43"/>
      <c r="H48" s="36"/>
      <c r="I48" s="36"/>
      <c r="J48" s="36"/>
      <c r="K48" s="36">
        <f t="shared" si="103"/>
        <v>0</v>
      </c>
      <c r="L48" s="47" t="e">
        <f t="shared" si="104"/>
        <v>#DIV/0!</v>
      </c>
      <c r="M48" s="48" t="e">
        <f t="shared" si="105"/>
        <v>#DIV/0!</v>
      </c>
      <c r="N48" s="43"/>
      <c r="O48" s="36"/>
      <c r="P48" s="36"/>
      <c r="Q48" s="36"/>
      <c r="R48" s="36">
        <f t="shared" si="106"/>
        <v>0</v>
      </c>
      <c r="S48" s="37" t="e">
        <f t="shared" si="107"/>
        <v>#DIV/0!</v>
      </c>
      <c r="T48" s="44" t="e">
        <f t="shared" si="108"/>
        <v>#DIV/0!</v>
      </c>
      <c r="U48" s="43"/>
      <c r="V48" s="36"/>
      <c r="W48" s="36"/>
      <c r="X48" s="36"/>
      <c r="Y48" s="36">
        <f t="shared" si="109"/>
        <v>0</v>
      </c>
      <c r="Z48" s="47" t="e">
        <f t="shared" si="110"/>
        <v>#DIV/0!</v>
      </c>
      <c r="AA48" s="48" t="e">
        <f t="shared" si="111"/>
        <v>#DIV/0!</v>
      </c>
      <c r="AB48" s="43"/>
      <c r="AC48" s="36"/>
      <c r="AD48" s="36"/>
      <c r="AE48" s="36"/>
      <c r="AF48" s="36">
        <f t="shared" si="112"/>
        <v>0</v>
      </c>
      <c r="AG48" s="37" t="e">
        <f t="shared" si="113"/>
        <v>#DIV/0!</v>
      </c>
      <c r="AH48" s="44" t="e">
        <f t="shared" si="114"/>
        <v>#DIV/0!</v>
      </c>
      <c r="AI48" s="43"/>
      <c r="AJ48" s="36"/>
      <c r="AK48" s="36"/>
      <c r="AL48" s="36"/>
      <c r="AM48" s="36">
        <f t="shared" si="115"/>
        <v>0</v>
      </c>
      <c r="AN48" s="47" t="e">
        <f t="shared" si="116"/>
        <v>#DIV/0!</v>
      </c>
      <c r="AO48" s="48" t="e">
        <f t="shared" si="117"/>
        <v>#DIV/0!</v>
      </c>
      <c r="AP48" s="43"/>
      <c r="AQ48" s="36"/>
      <c r="AR48" s="36"/>
      <c r="AS48" s="36"/>
      <c r="AT48" s="36">
        <f t="shared" si="118"/>
        <v>0</v>
      </c>
      <c r="AU48" s="37" t="e">
        <f t="shared" si="119"/>
        <v>#DIV/0!</v>
      </c>
      <c r="AV48" s="46" t="e">
        <f t="shared" si="120"/>
        <v>#DIV/0!</v>
      </c>
      <c r="AW48" s="43"/>
      <c r="AX48" s="36"/>
      <c r="AY48" s="36"/>
      <c r="AZ48" s="36"/>
      <c r="BA48" s="36">
        <f t="shared" si="121"/>
        <v>0</v>
      </c>
      <c r="BB48" s="47" t="e">
        <f t="shared" si="122"/>
        <v>#DIV/0!</v>
      </c>
      <c r="BC48" s="48" t="e">
        <f t="shared" si="123"/>
        <v>#DIV/0!</v>
      </c>
    </row>
    <row r="49" spans="2:55">
      <c r="B49" s="41" t="s">
        <v>22</v>
      </c>
      <c r="C49" s="35"/>
      <c r="D49" s="35"/>
      <c r="E49" s="35"/>
      <c r="F49" s="42">
        <f t="shared" si="102"/>
        <v>0</v>
      </c>
      <c r="G49" s="43"/>
      <c r="H49" s="36"/>
      <c r="I49" s="36"/>
      <c r="J49" s="36"/>
      <c r="K49" s="36">
        <f t="shared" si="103"/>
        <v>0</v>
      </c>
      <c r="L49" s="47" t="e">
        <f t="shared" si="104"/>
        <v>#DIV/0!</v>
      </c>
      <c r="M49" s="48" t="e">
        <f t="shared" si="105"/>
        <v>#DIV/0!</v>
      </c>
      <c r="N49" s="43"/>
      <c r="O49" s="36"/>
      <c r="P49" s="36"/>
      <c r="Q49" s="36"/>
      <c r="R49" s="36">
        <f t="shared" si="106"/>
        <v>0</v>
      </c>
      <c r="S49" s="37" t="e">
        <f t="shared" si="107"/>
        <v>#DIV/0!</v>
      </c>
      <c r="T49" s="44" t="e">
        <f t="shared" si="108"/>
        <v>#DIV/0!</v>
      </c>
      <c r="U49" s="43"/>
      <c r="V49" s="36"/>
      <c r="W49" s="36"/>
      <c r="X49" s="36"/>
      <c r="Y49" s="36">
        <f t="shared" si="109"/>
        <v>0</v>
      </c>
      <c r="Z49" s="47" t="e">
        <f t="shared" si="110"/>
        <v>#DIV/0!</v>
      </c>
      <c r="AA49" s="48" t="e">
        <f t="shared" si="111"/>
        <v>#DIV/0!</v>
      </c>
      <c r="AB49" s="43"/>
      <c r="AC49" s="36"/>
      <c r="AD49" s="36"/>
      <c r="AE49" s="36"/>
      <c r="AF49" s="36">
        <f t="shared" si="112"/>
        <v>0</v>
      </c>
      <c r="AG49" s="37" t="e">
        <f t="shared" si="113"/>
        <v>#DIV/0!</v>
      </c>
      <c r="AH49" s="44" t="e">
        <f t="shared" si="114"/>
        <v>#DIV/0!</v>
      </c>
      <c r="AI49" s="43"/>
      <c r="AJ49" s="36"/>
      <c r="AK49" s="36"/>
      <c r="AL49" s="36"/>
      <c r="AM49" s="36">
        <f t="shared" si="115"/>
        <v>0</v>
      </c>
      <c r="AN49" s="47" t="e">
        <f t="shared" si="116"/>
        <v>#DIV/0!</v>
      </c>
      <c r="AO49" s="48" t="e">
        <f t="shared" si="117"/>
        <v>#DIV/0!</v>
      </c>
      <c r="AP49" s="43"/>
      <c r="AQ49" s="36"/>
      <c r="AR49" s="36"/>
      <c r="AS49" s="36"/>
      <c r="AT49" s="36">
        <f t="shared" si="118"/>
        <v>0</v>
      </c>
      <c r="AU49" s="37" t="e">
        <f t="shared" si="119"/>
        <v>#DIV/0!</v>
      </c>
      <c r="AV49" s="46" t="e">
        <f t="shared" si="120"/>
        <v>#DIV/0!</v>
      </c>
      <c r="AW49" s="43"/>
      <c r="AX49" s="36"/>
      <c r="AY49" s="36"/>
      <c r="AZ49" s="36"/>
      <c r="BA49" s="36">
        <f t="shared" si="121"/>
        <v>0</v>
      </c>
      <c r="BB49" s="47" t="e">
        <f t="shared" si="122"/>
        <v>#DIV/0!</v>
      </c>
      <c r="BC49" s="48" t="e">
        <f t="shared" si="123"/>
        <v>#DIV/0!</v>
      </c>
    </row>
    <row r="50" spans="2:55">
      <c r="B50" s="41" t="s">
        <v>23</v>
      </c>
      <c r="C50" s="35"/>
      <c r="D50" s="35"/>
      <c r="E50" s="35"/>
      <c r="F50" s="42">
        <f t="shared" si="102"/>
        <v>0</v>
      </c>
      <c r="G50" s="52"/>
      <c r="H50" s="40"/>
      <c r="I50" s="40"/>
      <c r="J50" s="40"/>
      <c r="K50" s="36">
        <f t="shared" si="103"/>
        <v>0</v>
      </c>
      <c r="L50" s="53" t="e">
        <f t="shared" si="104"/>
        <v>#DIV/0!</v>
      </c>
      <c r="M50" s="54" t="e">
        <f t="shared" si="105"/>
        <v>#DIV/0!</v>
      </c>
      <c r="N50" s="52"/>
      <c r="O50" s="40"/>
      <c r="P50" s="40"/>
      <c r="Q50" s="40"/>
      <c r="R50" s="36">
        <f t="shared" si="106"/>
        <v>0</v>
      </c>
      <c r="S50" s="37" t="e">
        <f t="shared" si="107"/>
        <v>#DIV/0!</v>
      </c>
      <c r="T50" s="44" t="e">
        <f t="shared" si="108"/>
        <v>#DIV/0!</v>
      </c>
      <c r="U50" s="52"/>
      <c r="V50" s="40"/>
      <c r="W50" s="40"/>
      <c r="X50" s="40"/>
      <c r="Y50" s="36">
        <f t="shared" si="109"/>
        <v>0</v>
      </c>
      <c r="Z50" s="53" t="e">
        <f t="shared" si="110"/>
        <v>#DIV/0!</v>
      </c>
      <c r="AA50" s="54" t="e">
        <f t="shared" si="111"/>
        <v>#DIV/0!</v>
      </c>
      <c r="AB50" s="52"/>
      <c r="AC50" s="40"/>
      <c r="AD50" s="40"/>
      <c r="AE50" s="40"/>
      <c r="AF50" s="36"/>
      <c r="AG50" s="37" t="e">
        <f t="shared" si="113"/>
        <v>#DIV/0!</v>
      </c>
      <c r="AH50" s="44" t="e">
        <f t="shared" si="114"/>
        <v>#DIV/0!</v>
      </c>
      <c r="AI50" s="52"/>
      <c r="AJ50" s="40"/>
      <c r="AK50" s="40"/>
      <c r="AL50" s="40"/>
      <c r="AM50" s="40"/>
      <c r="AN50" s="53" t="e">
        <f t="shared" si="116"/>
        <v>#DIV/0!</v>
      </c>
      <c r="AO50" s="54" t="e">
        <f t="shared" si="117"/>
        <v>#DIV/0!</v>
      </c>
      <c r="AP50" s="52"/>
      <c r="AQ50" s="40"/>
      <c r="AR50" s="40"/>
      <c r="AS50" s="40"/>
      <c r="AT50" s="36"/>
      <c r="AU50" s="37" t="e">
        <f t="shared" si="119"/>
        <v>#DIV/0!</v>
      </c>
      <c r="AV50" s="46" t="e">
        <f t="shared" si="120"/>
        <v>#DIV/0!</v>
      </c>
      <c r="AW50" s="52"/>
      <c r="AX50" s="40"/>
      <c r="AY50" s="40"/>
      <c r="AZ50" s="40"/>
      <c r="BA50" s="40"/>
      <c r="BB50" s="53" t="e">
        <f t="shared" si="122"/>
        <v>#DIV/0!</v>
      </c>
      <c r="BC50" s="54" t="e">
        <f t="shared" si="123"/>
        <v>#DIV/0!</v>
      </c>
    </row>
    <row r="51" spans="2:55">
      <c r="B51" s="55" t="s">
        <v>24</v>
      </c>
      <c r="C51" s="59"/>
      <c r="F51" s="60">
        <f t="shared" si="102"/>
        <v>0</v>
      </c>
      <c r="G51" s="38"/>
      <c r="I51" s="55"/>
      <c r="J51" s="39"/>
      <c r="K51" s="39">
        <f t="shared" si="103"/>
        <v>0</v>
      </c>
      <c r="L51" s="49" t="e">
        <f t="shared" si="104"/>
        <v>#DIV/0!</v>
      </c>
      <c r="M51" s="50" t="e">
        <f t="shared" si="105"/>
        <v>#DIV/0!</v>
      </c>
      <c r="N51" s="38"/>
      <c r="P51" s="55"/>
      <c r="Q51" s="39"/>
      <c r="R51" s="36">
        <f t="shared" si="106"/>
        <v>0</v>
      </c>
      <c r="S51" s="61" t="e">
        <f t="shared" si="107"/>
        <v>#DIV/0!</v>
      </c>
      <c r="T51" s="50" t="e">
        <f t="shared" si="108"/>
        <v>#DIV/0!</v>
      </c>
      <c r="U51" s="38"/>
      <c r="W51" s="55"/>
      <c r="X51" s="39"/>
      <c r="Z51" s="49" t="e">
        <f t="shared" si="110"/>
        <v>#DIV/0!</v>
      </c>
      <c r="AA51" s="62" t="e">
        <f t="shared" si="111"/>
        <v>#DIV/0!</v>
      </c>
      <c r="AB51" s="38"/>
      <c r="AD51" s="55"/>
      <c r="AE51" s="39"/>
      <c r="AG51" s="61" t="e">
        <f t="shared" si="113"/>
        <v>#DIV/0!</v>
      </c>
      <c r="AH51" s="50" t="e">
        <f t="shared" si="114"/>
        <v>#DIV/0!</v>
      </c>
      <c r="AI51" s="38"/>
      <c r="AK51" s="55"/>
      <c r="AL51" s="39"/>
      <c r="AN51" s="49" t="e">
        <f t="shared" si="116"/>
        <v>#DIV/0!</v>
      </c>
      <c r="AO51" s="62" t="e">
        <f t="shared" si="117"/>
        <v>#DIV/0!</v>
      </c>
      <c r="AP51" s="38"/>
      <c r="AR51" s="55"/>
      <c r="AS51" s="39"/>
      <c r="AU51" s="61" t="e">
        <f t="shared" si="119"/>
        <v>#DIV/0!</v>
      </c>
      <c r="AV51" s="62" t="e">
        <f t="shared" si="120"/>
        <v>#DIV/0!</v>
      </c>
      <c r="AW51" s="38"/>
      <c r="AY51" s="55"/>
      <c r="AZ51" s="39"/>
      <c r="BB51" s="49" t="e">
        <f t="shared" si="122"/>
        <v>#DIV/0!</v>
      </c>
      <c r="BC51" s="62" t="e">
        <f t="shared" si="123"/>
        <v>#DIV/0!</v>
      </c>
    </row>
    <row r="52" spans="2:55">
      <c r="B52" s="55" t="s">
        <v>25</v>
      </c>
      <c r="C52" s="56"/>
      <c r="F52" s="60">
        <f t="shared" si="102"/>
        <v>0</v>
      </c>
      <c r="G52" s="38"/>
      <c r="I52" s="55"/>
      <c r="J52" s="39"/>
      <c r="K52" s="39">
        <f t="shared" si="103"/>
        <v>0</v>
      </c>
      <c r="L52" s="49" t="e">
        <f t="shared" si="104"/>
        <v>#DIV/0!</v>
      </c>
      <c r="M52" s="50" t="e">
        <f t="shared" si="105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102"/>
        <v>0</v>
      </c>
    </row>
    <row r="54" spans="2:55">
      <c r="B54" s="55"/>
    </row>
    <row r="56" spans="2:55">
      <c r="B56" s="25" t="str">
        <f>"Graduate MASTER Retention - "&amp;$A$1</f>
        <v>Graduate MASTER Retention - Humanities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24">C59-D59-E59</f>
        <v>0</v>
      </c>
      <c r="G59" s="38"/>
      <c r="H59" s="39"/>
      <c r="I59" s="39"/>
      <c r="J59" s="39"/>
      <c r="K59" s="36">
        <f t="shared" ref="K59:K64" si="125">$F59-(G59+I59+J59)</f>
        <v>0</v>
      </c>
      <c r="L59" s="49" t="e">
        <f t="shared" ref="L59:L65" si="126">IF($F59="","",((G59+H59+I59+J59)/$F59))</f>
        <v>#DIV/0!</v>
      </c>
      <c r="M59" s="50" t="e">
        <f t="shared" ref="M59:M65" si="127">IF($F59="","",(J59/$F59))</f>
        <v>#DIV/0!</v>
      </c>
      <c r="N59" s="38"/>
      <c r="O59" s="39"/>
      <c r="P59" s="39"/>
      <c r="Q59" s="39"/>
      <c r="R59" s="36">
        <f t="shared" ref="R59:R64" si="128">$F59-(N59+P59+Q59)</f>
        <v>0</v>
      </c>
      <c r="S59" s="37" t="e">
        <f t="shared" ref="S59:S64" si="129">IF($F59="","",((N59+O59+P59+Q59)/$F59))</f>
        <v>#DIV/0!</v>
      </c>
      <c r="T59" s="44" t="e">
        <f t="shared" ref="T59:T64" si="130">IF($F59="","",(Q59/$F59))</f>
        <v>#DIV/0!</v>
      </c>
      <c r="U59" s="38"/>
      <c r="V59" s="39"/>
      <c r="W59" s="39"/>
      <c r="X59" s="39"/>
      <c r="Y59" s="36">
        <f t="shared" ref="Y59:Y63" si="131">$F59-(U59+W59+X59)</f>
        <v>0</v>
      </c>
      <c r="Z59" s="49" t="e">
        <f t="shared" ref="Z59:Z64" si="132">IF($F59="","",((U59+V59+W59+X59)/$F59))</f>
        <v>#DIV/0!</v>
      </c>
      <c r="AA59" s="51" t="e">
        <f t="shared" ref="AA59:AA64" si="133">IF($F59="","",(X59/$F59))</f>
        <v>#DIV/0!</v>
      </c>
      <c r="AB59" s="38"/>
      <c r="AC59" s="39"/>
      <c r="AD59" s="39"/>
      <c r="AE59" s="39"/>
      <c r="AF59" s="36">
        <f t="shared" ref="AF59:AF62" si="134">$F59-(AB59+AD59+AE59)</f>
        <v>0</v>
      </c>
      <c r="AG59" s="37" t="e">
        <f t="shared" ref="AG59:AG64" si="135">IF($F59="","",((AB59+AC59+AD59+AE59)/$F59))</f>
        <v>#DIV/0!</v>
      </c>
      <c r="AH59" s="44" t="e">
        <f t="shared" ref="AH59:AH64" si="136">IF($F59="","",(AE59/$F59))</f>
        <v>#DIV/0!</v>
      </c>
      <c r="AI59" s="38"/>
      <c r="AJ59" s="39"/>
      <c r="AK59" s="39"/>
      <c r="AL59" s="39"/>
      <c r="AM59" s="36">
        <f t="shared" ref="AM59:AM62" si="137">$F59-(AI59+AK59+AL59)</f>
        <v>0</v>
      </c>
      <c r="AN59" s="49" t="e">
        <f t="shared" ref="AN59:AN64" si="138">IF($F59="","",((AI59+AJ59+AK59+AL59)/$F59))</f>
        <v>#DIV/0!</v>
      </c>
      <c r="AO59" s="51" t="e">
        <f t="shared" ref="AO59:AO64" si="139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40">IF($F59="","",((AP59+AQ59+AR59+AS59)/$F59))</f>
        <v>#DIV/0!</v>
      </c>
      <c r="AV59" s="44" t="e">
        <f t="shared" ref="AV59:AV64" si="141">IF($F59="","",(AS59/$F59))</f>
        <v>#DIV/0!</v>
      </c>
      <c r="AW59" s="38"/>
      <c r="AX59" s="39"/>
      <c r="AY59" s="39"/>
      <c r="AZ59" s="39"/>
      <c r="BA59" s="36">
        <f t="shared" ref="BA59:BA62" si="142">$F59-(AW59+AY59+AZ59)</f>
        <v>0</v>
      </c>
      <c r="BB59" s="49" t="e">
        <f t="shared" ref="BB59:BB64" si="143">IF($F59="","",((AW59+AX59+AY59+AZ59)/$F59))</f>
        <v>#DIV/0!</v>
      </c>
      <c r="BC59" s="51" t="e">
        <f t="shared" ref="BC59:BC64" si="144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24"/>
        <v>0</v>
      </c>
      <c r="G60" s="38"/>
      <c r="H60" s="39"/>
      <c r="I60" s="39"/>
      <c r="J60" s="39"/>
      <c r="K60" s="36">
        <f t="shared" si="125"/>
        <v>0</v>
      </c>
      <c r="L60" s="49" t="e">
        <f t="shared" si="126"/>
        <v>#DIV/0!</v>
      </c>
      <c r="M60" s="50" t="e">
        <f t="shared" si="127"/>
        <v>#DIV/0!</v>
      </c>
      <c r="N60" s="38"/>
      <c r="O60" s="39"/>
      <c r="P60" s="39"/>
      <c r="Q60" s="39"/>
      <c r="R60" s="36">
        <f t="shared" si="128"/>
        <v>0</v>
      </c>
      <c r="S60" s="37" t="e">
        <f t="shared" si="129"/>
        <v>#DIV/0!</v>
      </c>
      <c r="T60" s="44" t="e">
        <f t="shared" si="130"/>
        <v>#DIV/0!</v>
      </c>
      <c r="U60" s="38"/>
      <c r="V60" s="39"/>
      <c r="W60" s="39"/>
      <c r="X60" s="39"/>
      <c r="Y60" s="36">
        <f t="shared" si="131"/>
        <v>0</v>
      </c>
      <c r="Z60" s="49" t="e">
        <f t="shared" si="132"/>
        <v>#DIV/0!</v>
      </c>
      <c r="AA60" s="51" t="e">
        <f t="shared" si="133"/>
        <v>#DIV/0!</v>
      </c>
      <c r="AB60" s="38"/>
      <c r="AC60" s="39"/>
      <c r="AD60" s="39"/>
      <c r="AE60" s="39"/>
      <c r="AF60" s="36">
        <f t="shared" si="134"/>
        <v>0</v>
      </c>
      <c r="AG60" s="37" t="e">
        <f t="shared" si="135"/>
        <v>#DIV/0!</v>
      </c>
      <c r="AH60" s="44" t="e">
        <f t="shared" si="136"/>
        <v>#DIV/0!</v>
      </c>
      <c r="AI60" s="38"/>
      <c r="AJ60" s="39"/>
      <c r="AK60" s="39"/>
      <c r="AL60" s="39"/>
      <c r="AM60" s="36">
        <f t="shared" si="137"/>
        <v>0</v>
      </c>
      <c r="AN60" s="49" t="e">
        <f t="shared" si="138"/>
        <v>#DIV/0!</v>
      </c>
      <c r="AO60" s="51" t="e">
        <f t="shared" si="139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40"/>
        <v>#DIV/0!</v>
      </c>
      <c r="AV60" s="44" t="e">
        <f t="shared" si="141"/>
        <v>#DIV/0!</v>
      </c>
      <c r="AW60" s="38"/>
      <c r="AX60" s="39"/>
      <c r="AY60" s="39"/>
      <c r="AZ60" s="39"/>
      <c r="BA60" s="36">
        <f t="shared" si="142"/>
        <v>0</v>
      </c>
      <c r="BB60" s="49" t="e">
        <f t="shared" si="143"/>
        <v>#DIV/0!</v>
      </c>
      <c r="BC60" s="51" t="e">
        <f t="shared" si="144"/>
        <v>#DIV/0!</v>
      </c>
    </row>
    <row r="61" spans="2:55">
      <c r="B61" s="41" t="s">
        <v>21</v>
      </c>
      <c r="C61" s="35"/>
      <c r="D61" s="35"/>
      <c r="E61" s="35"/>
      <c r="F61" s="42">
        <f t="shared" si="124"/>
        <v>0</v>
      </c>
      <c r="G61" s="43"/>
      <c r="H61" s="36"/>
      <c r="I61" s="36"/>
      <c r="J61" s="36"/>
      <c r="K61" s="36">
        <f t="shared" si="125"/>
        <v>0</v>
      </c>
      <c r="L61" s="47" t="e">
        <f t="shared" si="126"/>
        <v>#DIV/0!</v>
      </c>
      <c r="M61" s="48" t="e">
        <f t="shared" si="127"/>
        <v>#DIV/0!</v>
      </c>
      <c r="N61" s="43"/>
      <c r="O61" s="36"/>
      <c r="P61" s="36"/>
      <c r="Q61" s="36"/>
      <c r="R61" s="36">
        <f t="shared" si="128"/>
        <v>0</v>
      </c>
      <c r="S61" s="37" t="e">
        <f t="shared" si="129"/>
        <v>#DIV/0!</v>
      </c>
      <c r="T61" s="44" t="e">
        <f t="shared" si="130"/>
        <v>#DIV/0!</v>
      </c>
      <c r="U61" s="43"/>
      <c r="V61" s="36"/>
      <c r="W61" s="36"/>
      <c r="X61" s="36"/>
      <c r="Y61" s="36">
        <f t="shared" si="131"/>
        <v>0</v>
      </c>
      <c r="Z61" s="47" t="e">
        <f t="shared" si="132"/>
        <v>#DIV/0!</v>
      </c>
      <c r="AA61" s="48" t="e">
        <f t="shared" si="133"/>
        <v>#DIV/0!</v>
      </c>
      <c r="AB61" s="43"/>
      <c r="AC61" s="36"/>
      <c r="AD61" s="36"/>
      <c r="AE61" s="36"/>
      <c r="AF61" s="36">
        <f t="shared" si="134"/>
        <v>0</v>
      </c>
      <c r="AG61" s="37" t="e">
        <f t="shared" si="135"/>
        <v>#DIV/0!</v>
      </c>
      <c r="AH61" s="44" t="e">
        <f t="shared" si="136"/>
        <v>#DIV/0!</v>
      </c>
      <c r="AI61" s="43"/>
      <c r="AJ61" s="36"/>
      <c r="AK61" s="36"/>
      <c r="AL61" s="36"/>
      <c r="AM61" s="36">
        <f t="shared" si="137"/>
        <v>0</v>
      </c>
      <c r="AN61" s="47" t="e">
        <f t="shared" si="138"/>
        <v>#DIV/0!</v>
      </c>
      <c r="AO61" s="48" t="e">
        <f t="shared" si="139"/>
        <v>#DIV/0!</v>
      </c>
      <c r="AP61" s="43"/>
      <c r="AQ61" s="36"/>
      <c r="AR61" s="36"/>
      <c r="AS61" s="36"/>
      <c r="AT61" s="36">
        <f t="shared" ref="AT61:AT62" si="145">$F61-(AP61+AR61+AS61)</f>
        <v>0</v>
      </c>
      <c r="AU61" s="37" t="e">
        <f t="shared" si="140"/>
        <v>#DIV/0!</v>
      </c>
      <c r="AV61" s="46" t="e">
        <f t="shared" si="141"/>
        <v>#DIV/0!</v>
      </c>
      <c r="AW61" s="43"/>
      <c r="AX61" s="36"/>
      <c r="AY61" s="36"/>
      <c r="AZ61" s="36"/>
      <c r="BA61" s="36">
        <f t="shared" si="142"/>
        <v>0</v>
      </c>
      <c r="BB61" s="47" t="e">
        <f t="shared" si="143"/>
        <v>#DIV/0!</v>
      </c>
      <c r="BC61" s="48" t="e">
        <f t="shared" si="144"/>
        <v>#DIV/0!</v>
      </c>
    </row>
    <row r="62" spans="2:55">
      <c r="B62" s="41" t="s">
        <v>22</v>
      </c>
      <c r="C62" s="35"/>
      <c r="D62" s="35"/>
      <c r="E62" s="35"/>
      <c r="F62" s="42">
        <f t="shared" si="124"/>
        <v>0</v>
      </c>
      <c r="G62" s="43"/>
      <c r="H62" s="36"/>
      <c r="I62" s="36"/>
      <c r="J62" s="36"/>
      <c r="K62" s="36">
        <f t="shared" si="125"/>
        <v>0</v>
      </c>
      <c r="L62" s="47" t="e">
        <f t="shared" si="126"/>
        <v>#DIV/0!</v>
      </c>
      <c r="M62" s="48" t="e">
        <f t="shared" si="127"/>
        <v>#DIV/0!</v>
      </c>
      <c r="N62" s="43"/>
      <c r="O62" s="36"/>
      <c r="P62" s="36"/>
      <c r="Q62" s="36"/>
      <c r="R62" s="36">
        <f t="shared" si="128"/>
        <v>0</v>
      </c>
      <c r="S62" s="37" t="e">
        <f t="shared" si="129"/>
        <v>#DIV/0!</v>
      </c>
      <c r="T62" s="44" t="e">
        <f t="shared" si="130"/>
        <v>#DIV/0!</v>
      </c>
      <c r="U62" s="43"/>
      <c r="V62" s="36"/>
      <c r="W62" s="36"/>
      <c r="X62" s="36"/>
      <c r="Y62" s="36">
        <f t="shared" si="131"/>
        <v>0</v>
      </c>
      <c r="Z62" s="47" t="e">
        <f t="shared" si="132"/>
        <v>#DIV/0!</v>
      </c>
      <c r="AA62" s="48" t="e">
        <f t="shared" si="133"/>
        <v>#DIV/0!</v>
      </c>
      <c r="AB62" s="43"/>
      <c r="AC62" s="36"/>
      <c r="AD62" s="36"/>
      <c r="AE62" s="36"/>
      <c r="AF62" s="36">
        <f t="shared" si="134"/>
        <v>0</v>
      </c>
      <c r="AG62" s="37" t="e">
        <f t="shared" si="135"/>
        <v>#DIV/0!</v>
      </c>
      <c r="AH62" s="44" t="e">
        <f t="shared" si="136"/>
        <v>#DIV/0!</v>
      </c>
      <c r="AI62" s="43"/>
      <c r="AJ62" s="36"/>
      <c r="AK62" s="36"/>
      <c r="AL62" s="36"/>
      <c r="AM62" s="36">
        <f t="shared" si="137"/>
        <v>0</v>
      </c>
      <c r="AN62" s="47" t="e">
        <f t="shared" si="138"/>
        <v>#DIV/0!</v>
      </c>
      <c r="AO62" s="48" t="e">
        <f t="shared" si="139"/>
        <v>#DIV/0!</v>
      </c>
      <c r="AP62" s="43"/>
      <c r="AQ62" s="36"/>
      <c r="AR62" s="36"/>
      <c r="AS62" s="36"/>
      <c r="AT62" s="36">
        <f t="shared" si="145"/>
        <v>0</v>
      </c>
      <c r="AU62" s="37" t="e">
        <f t="shared" si="140"/>
        <v>#DIV/0!</v>
      </c>
      <c r="AV62" s="46" t="e">
        <f t="shared" si="141"/>
        <v>#DIV/0!</v>
      </c>
      <c r="AW62" s="43"/>
      <c r="AX62" s="36"/>
      <c r="AY62" s="36"/>
      <c r="AZ62" s="36"/>
      <c r="BA62" s="36">
        <f t="shared" si="142"/>
        <v>0</v>
      </c>
      <c r="BB62" s="47" t="e">
        <f t="shared" si="143"/>
        <v>#DIV/0!</v>
      </c>
      <c r="BC62" s="48" t="e">
        <f t="shared" si="144"/>
        <v>#DIV/0!</v>
      </c>
    </row>
    <row r="63" spans="2:55">
      <c r="B63" s="41" t="s">
        <v>23</v>
      </c>
      <c r="C63" s="35"/>
      <c r="D63" s="35"/>
      <c r="E63" s="35"/>
      <c r="F63" s="42">
        <f t="shared" si="124"/>
        <v>0</v>
      </c>
      <c r="G63" s="52"/>
      <c r="H63" s="40"/>
      <c r="I63" s="40"/>
      <c r="J63" s="40"/>
      <c r="K63" s="36">
        <f t="shared" si="125"/>
        <v>0</v>
      </c>
      <c r="L63" s="53" t="e">
        <f t="shared" si="126"/>
        <v>#DIV/0!</v>
      </c>
      <c r="M63" s="54" t="e">
        <f t="shared" si="127"/>
        <v>#DIV/0!</v>
      </c>
      <c r="N63" s="52"/>
      <c r="O63" s="40"/>
      <c r="P63" s="40"/>
      <c r="Q63" s="40"/>
      <c r="R63" s="36">
        <f t="shared" si="128"/>
        <v>0</v>
      </c>
      <c r="S63" s="37" t="e">
        <f t="shared" si="129"/>
        <v>#DIV/0!</v>
      </c>
      <c r="T63" s="44" t="e">
        <f t="shared" si="130"/>
        <v>#DIV/0!</v>
      </c>
      <c r="U63" s="52"/>
      <c r="V63" s="40"/>
      <c r="W63" s="40"/>
      <c r="X63" s="40"/>
      <c r="Y63" s="36">
        <f t="shared" si="131"/>
        <v>0</v>
      </c>
      <c r="Z63" s="53" t="e">
        <f t="shared" si="132"/>
        <v>#DIV/0!</v>
      </c>
      <c r="AA63" s="54" t="e">
        <f t="shared" si="133"/>
        <v>#DIV/0!</v>
      </c>
      <c r="AB63" s="52"/>
      <c r="AC63" s="40"/>
      <c r="AD63" s="40"/>
      <c r="AE63" s="40"/>
      <c r="AF63" s="36"/>
      <c r="AG63" s="37" t="e">
        <f t="shared" si="135"/>
        <v>#DIV/0!</v>
      </c>
      <c r="AH63" s="44" t="e">
        <f t="shared" si="136"/>
        <v>#DIV/0!</v>
      </c>
      <c r="AI63" s="52"/>
      <c r="AJ63" s="40"/>
      <c r="AK63" s="40"/>
      <c r="AL63" s="40"/>
      <c r="AM63" s="40"/>
      <c r="AN63" s="53" t="e">
        <f t="shared" si="138"/>
        <v>#DIV/0!</v>
      </c>
      <c r="AO63" s="54" t="e">
        <f t="shared" si="139"/>
        <v>#DIV/0!</v>
      </c>
      <c r="AP63" s="52"/>
      <c r="AQ63" s="40"/>
      <c r="AR63" s="40"/>
      <c r="AS63" s="40"/>
      <c r="AT63" s="36"/>
      <c r="AU63" s="37" t="e">
        <f t="shared" si="140"/>
        <v>#DIV/0!</v>
      </c>
      <c r="AV63" s="46" t="e">
        <f t="shared" si="141"/>
        <v>#DIV/0!</v>
      </c>
      <c r="AW63" s="52"/>
      <c r="AX63" s="40"/>
      <c r="AY63" s="40"/>
      <c r="AZ63" s="40"/>
      <c r="BA63" s="40"/>
      <c r="BB63" s="53" t="e">
        <f t="shared" si="143"/>
        <v>#DIV/0!</v>
      </c>
      <c r="BC63" s="54" t="e">
        <f t="shared" si="144"/>
        <v>#DIV/0!</v>
      </c>
    </row>
    <row r="64" spans="2:55">
      <c r="B64" s="55" t="s">
        <v>24</v>
      </c>
      <c r="C64" s="59"/>
      <c r="F64" s="60">
        <f t="shared" si="124"/>
        <v>0</v>
      </c>
      <c r="G64" s="38"/>
      <c r="I64" s="55"/>
      <c r="J64" s="39"/>
      <c r="K64" s="39">
        <f t="shared" si="125"/>
        <v>0</v>
      </c>
      <c r="L64" s="49" t="e">
        <f t="shared" si="126"/>
        <v>#DIV/0!</v>
      </c>
      <c r="M64" s="50" t="e">
        <f t="shared" si="127"/>
        <v>#DIV/0!</v>
      </c>
      <c r="N64" s="38"/>
      <c r="P64" s="55"/>
      <c r="Q64" s="39"/>
      <c r="R64" s="36">
        <f t="shared" si="128"/>
        <v>0</v>
      </c>
      <c r="S64" s="61" t="e">
        <f t="shared" si="129"/>
        <v>#DIV/0!</v>
      </c>
      <c r="T64" s="50" t="e">
        <f t="shared" si="130"/>
        <v>#DIV/0!</v>
      </c>
      <c r="U64" s="38"/>
      <c r="W64" s="55"/>
      <c r="X64" s="39"/>
      <c r="Z64" s="49" t="e">
        <f t="shared" si="132"/>
        <v>#DIV/0!</v>
      </c>
      <c r="AA64" s="62" t="e">
        <f t="shared" si="133"/>
        <v>#DIV/0!</v>
      </c>
      <c r="AB64" s="38"/>
      <c r="AD64" s="55"/>
      <c r="AE64" s="39"/>
      <c r="AG64" s="61" t="e">
        <f t="shared" si="135"/>
        <v>#DIV/0!</v>
      </c>
      <c r="AH64" s="50" t="e">
        <f t="shared" si="136"/>
        <v>#DIV/0!</v>
      </c>
      <c r="AI64" s="38"/>
      <c r="AK64" s="55"/>
      <c r="AL64" s="39"/>
      <c r="AN64" s="49" t="e">
        <f t="shared" si="138"/>
        <v>#DIV/0!</v>
      </c>
      <c r="AO64" s="62" t="e">
        <f t="shared" si="139"/>
        <v>#DIV/0!</v>
      </c>
      <c r="AP64" s="38"/>
      <c r="AR64" s="55"/>
      <c r="AS64" s="39"/>
      <c r="AU64" s="61" t="e">
        <f t="shared" si="140"/>
        <v>#DIV/0!</v>
      </c>
      <c r="AV64" s="62" t="e">
        <f t="shared" si="141"/>
        <v>#DIV/0!</v>
      </c>
      <c r="AW64" s="38"/>
      <c r="AY64" s="55"/>
      <c r="AZ64" s="39"/>
      <c r="BB64" s="49" t="e">
        <f t="shared" si="143"/>
        <v>#DIV/0!</v>
      </c>
      <c r="BC64" s="62" t="e">
        <f t="shared" si="144"/>
        <v>#DIV/0!</v>
      </c>
    </row>
    <row r="65" spans="2:52">
      <c r="B65" s="55" t="s">
        <v>25</v>
      </c>
      <c r="C65" s="56"/>
      <c r="F65" s="60">
        <f t="shared" si="124"/>
        <v>0</v>
      </c>
      <c r="G65" s="38"/>
      <c r="I65" s="55"/>
      <c r="J65" s="39"/>
      <c r="K65" s="39">
        <f>$F65-(G65+I65+J65)</f>
        <v>0</v>
      </c>
      <c r="L65" s="49" t="e">
        <f t="shared" si="126"/>
        <v>#DIV/0!</v>
      </c>
      <c r="M65" s="50" t="e">
        <f t="shared" si="127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24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E5177-A0FB-4215-8B56-EB41060EEAFC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52</v>
      </c>
    </row>
    <row r="2" spans="1:55">
      <c r="B2" s="25" t="str">
        <f>"Freshmen Retention - "&amp;$A$1</f>
        <v>Freshmen Retention - Industrial Technology &amp; Mgmt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9">
        <v>0</v>
      </c>
      <c r="D5" s="55"/>
      <c r="E5" s="55"/>
      <c r="F5" s="55">
        <f t="shared" ref="F5:F13" si="0">C5-D5-E5</f>
        <v>0</v>
      </c>
      <c r="G5" s="79">
        <v>0</v>
      </c>
      <c r="H5" s="55"/>
      <c r="I5" s="77">
        <v>0</v>
      </c>
      <c r="J5" s="77">
        <v>0</v>
      </c>
      <c r="K5" s="55">
        <f t="shared" ref="K5:K11" si="1">F5-(G5+I5+J5)</f>
        <v>0</v>
      </c>
      <c r="L5" s="57" t="e">
        <f t="shared" ref="L5:L11" si="2">IF($F5="","",((G5+H5+I5+J5)/$F5))</f>
        <v>#DIV/0!</v>
      </c>
      <c r="M5" s="57" t="e">
        <f t="shared" ref="M5:M11" si="3">IF($F5="","",(J5/$F5))</f>
        <v>#DIV/0!</v>
      </c>
      <c r="N5" s="79">
        <v>0</v>
      </c>
      <c r="O5" s="55"/>
      <c r="P5" s="77">
        <v>0</v>
      </c>
      <c r="Q5" s="77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79">
        <v>0</v>
      </c>
      <c r="V5" s="55"/>
      <c r="W5" s="77">
        <v>0</v>
      </c>
      <c r="X5" s="77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79">
        <v>0</v>
      </c>
      <c r="AC5" s="55"/>
      <c r="AD5" s="77">
        <v>0</v>
      </c>
      <c r="AE5" s="77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79">
        <v>0</v>
      </c>
      <c r="AJ5" s="55"/>
      <c r="AK5" s="77">
        <v>0</v>
      </c>
      <c r="AL5" s="77">
        <v>0</v>
      </c>
      <c r="AM5" s="55">
        <f t="shared" ref="AM5" si="13">F5-AL5-AK5-AI5</f>
        <v>0</v>
      </c>
      <c r="AN5" s="57" t="e">
        <f t="shared" ref="AN5" si="14">IF($F5="","",((AI5+AJ5+AK5+AL5)/$F5))</f>
        <v>#DIV/0!</v>
      </c>
      <c r="AO5" s="57" t="e">
        <f t="shared" ref="AO5" si="15">IF($F5="","",(AL5/$F5))</f>
        <v>#DIV/0!</v>
      </c>
      <c r="AP5" s="79">
        <v>0</v>
      </c>
      <c r="AQ5" s="55"/>
      <c r="AR5" s="77">
        <v>0</v>
      </c>
      <c r="AS5" s="77">
        <v>0</v>
      </c>
      <c r="AT5" s="55">
        <f t="shared" ref="AT5" si="16">F5-AP5-AR5-AS5</f>
        <v>0</v>
      </c>
      <c r="AU5" s="58" t="e">
        <f t="shared" ref="AU5" si="17">IF($F5="","",((AP5+AQ5+AR5+AS5)/$F5))</f>
        <v>#DIV/0!</v>
      </c>
      <c r="AV5" s="57" t="e">
        <f t="shared" ref="AV5" si="18">IF($F5="","",(AS5/$F5))</f>
        <v>#DIV/0!</v>
      </c>
      <c r="AW5" s="79">
        <v>0</v>
      </c>
      <c r="AX5" s="55"/>
      <c r="AY5" s="77">
        <v>0</v>
      </c>
      <c r="AZ5" s="77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71" t="s">
        <v>21</v>
      </c>
      <c r="C6" s="79">
        <v>1</v>
      </c>
      <c r="D6" s="55"/>
      <c r="E6" s="55"/>
      <c r="F6" s="55">
        <f t="shared" si="0"/>
        <v>1</v>
      </c>
      <c r="G6" s="79">
        <v>1</v>
      </c>
      <c r="H6" s="55"/>
      <c r="I6" s="77">
        <v>0</v>
      </c>
      <c r="J6" s="77">
        <v>0</v>
      </c>
      <c r="K6" s="55">
        <f t="shared" si="1"/>
        <v>0</v>
      </c>
      <c r="L6" s="57">
        <f t="shared" si="2"/>
        <v>1</v>
      </c>
      <c r="M6" s="57">
        <f t="shared" si="3"/>
        <v>0</v>
      </c>
      <c r="N6" s="79">
        <v>1</v>
      </c>
      <c r="O6" s="55"/>
      <c r="P6" s="77">
        <v>0</v>
      </c>
      <c r="Q6" s="77">
        <v>0</v>
      </c>
      <c r="R6" s="55">
        <f t="shared" si="4"/>
        <v>0</v>
      </c>
      <c r="S6" s="58">
        <f t="shared" si="5"/>
        <v>1</v>
      </c>
      <c r="T6" s="57">
        <f t="shared" si="6"/>
        <v>0</v>
      </c>
      <c r="U6" s="79">
        <v>1</v>
      </c>
      <c r="V6" s="55"/>
      <c r="W6" s="77">
        <v>0</v>
      </c>
      <c r="X6" s="77">
        <v>0</v>
      </c>
      <c r="Y6" s="55">
        <f t="shared" si="7"/>
        <v>0</v>
      </c>
      <c r="Z6" s="57">
        <f t="shared" si="8"/>
        <v>1</v>
      </c>
      <c r="AA6" s="57">
        <f t="shared" si="9"/>
        <v>0</v>
      </c>
      <c r="AB6" s="79">
        <v>1</v>
      </c>
      <c r="AC6" s="55"/>
      <c r="AD6" s="77">
        <v>0</v>
      </c>
      <c r="AE6" s="77">
        <v>0</v>
      </c>
      <c r="AF6" s="55">
        <f t="shared" si="10"/>
        <v>0</v>
      </c>
      <c r="AG6" s="58">
        <f t="shared" si="11"/>
        <v>1</v>
      </c>
      <c r="AH6" s="57">
        <f t="shared" si="12"/>
        <v>0</v>
      </c>
      <c r="AI6" s="79">
        <v>0</v>
      </c>
      <c r="AJ6" s="55"/>
      <c r="AK6" s="77">
        <v>0</v>
      </c>
      <c r="AL6" s="77">
        <v>1</v>
      </c>
      <c r="AM6" s="55">
        <f>F6-AL6-AK6-AI6</f>
        <v>0</v>
      </c>
      <c r="AN6" s="57">
        <f>IF($F6="","",((AI6+AJ6+AK6+AL6)/$F6))</f>
        <v>1</v>
      </c>
      <c r="AO6" s="57">
        <f>IF($F6="","",(AL6/$F6))</f>
        <v>1</v>
      </c>
      <c r="AP6" s="79">
        <v>0</v>
      </c>
      <c r="AQ6" s="55"/>
      <c r="AR6" s="77">
        <v>0</v>
      </c>
      <c r="AS6" s="77">
        <v>0</v>
      </c>
      <c r="AT6" s="55">
        <f t="shared" ref="AT6" si="22">F6-AP6-AR6-AS6</f>
        <v>1</v>
      </c>
      <c r="AU6" s="58">
        <f t="shared" ref="AU6" si="23">IF($F6="","",((AP6+AQ6+AR6+AS6)/$F6))</f>
        <v>0</v>
      </c>
      <c r="AV6" s="57">
        <f t="shared" ref="AV6" si="24">IF($F6="","",(AS6/$F6))</f>
        <v>0</v>
      </c>
      <c r="AW6" s="79">
        <v>0</v>
      </c>
      <c r="AX6" s="55"/>
      <c r="AY6" s="77">
        <v>0</v>
      </c>
      <c r="AZ6" s="77">
        <v>1</v>
      </c>
      <c r="BA6" s="55">
        <f t="shared" ref="BA6" si="25">F6-AZ6-AW6</f>
        <v>0</v>
      </c>
      <c r="BB6" s="57">
        <f t="shared" ref="BB6" si="26">IF($F6="","",((AW6+AX6+AY6+AZ6)/$F6))</f>
        <v>1</v>
      </c>
      <c r="BC6" s="57">
        <f t="shared" ref="BC6" si="27">IF($F6="","",(AZ6/$F6))</f>
        <v>1</v>
      </c>
    </row>
    <row r="7" spans="1:55">
      <c r="B7" s="71" t="s">
        <v>22</v>
      </c>
      <c r="C7" s="79">
        <v>0</v>
      </c>
      <c r="D7" s="55"/>
      <c r="E7" s="55"/>
      <c r="F7" s="55">
        <f t="shared" si="0"/>
        <v>0</v>
      </c>
      <c r="G7" s="79">
        <v>0</v>
      </c>
      <c r="H7" s="55"/>
      <c r="I7" s="77">
        <v>0</v>
      </c>
      <c r="J7" s="79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79">
        <v>0</v>
      </c>
      <c r="O7" s="55"/>
      <c r="P7" s="77">
        <v>0</v>
      </c>
      <c r="Q7" s="79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79">
        <v>0</v>
      </c>
      <c r="V7" s="55"/>
      <c r="W7" s="77">
        <v>0</v>
      </c>
      <c r="X7" s="79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79">
        <v>0</v>
      </c>
      <c r="AC7" s="55"/>
      <c r="AD7" s="77">
        <v>0</v>
      </c>
      <c r="AE7" s="79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79">
        <v>0</v>
      </c>
      <c r="AJ7" s="55"/>
      <c r="AK7" s="77">
        <v>0</v>
      </c>
      <c r="AL7" s="79">
        <v>0</v>
      </c>
      <c r="AM7" s="55">
        <f>F7-AL7-AK7-AI7</f>
        <v>0</v>
      </c>
      <c r="AN7" s="57" t="e">
        <f>IF($F7="","",((AI7+AJ7+AK7+AL7)/$F7))</f>
        <v>#DIV/0!</v>
      </c>
      <c r="AO7" s="57" t="e">
        <f>IF($F7="","",(AL7/$F7))</f>
        <v>#DIV/0!</v>
      </c>
      <c r="AP7" s="79">
        <v>0</v>
      </c>
      <c r="AQ7" s="55"/>
      <c r="AR7" s="77">
        <v>0</v>
      </c>
      <c r="AS7" s="79">
        <v>0</v>
      </c>
      <c r="AT7" s="55">
        <f t="shared" ref="AT7" si="28">F7-AP7-AR7-AS7</f>
        <v>0</v>
      </c>
      <c r="AU7" s="58" t="e">
        <f t="shared" ref="AU7" si="29">IF($F7="","",((AP7+AQ7+AR7+AS7)/$F7))</f>
        <v>#DIV/0!</v>
      </c>
      <c r="AV7" s="57" t="e">
        <f t="shared" ref="AV7" si="30">IF($F7="","",(AS7/$F7))</f>
        <v>#DIV/0!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9">
        <v>0</v>
      </c>
      <c r="D8" s="55"/>
      <c r="E8" s="55"/>
      <c r="F8" s="55">
        <f t="shared" si="0"/>
        <v>0</v>
      </c>
      <c r="G8" s="79">
        <v>0</v>
      </c>
      <c r="I8" s="77">
        <v>0</v>
      </c>
      <c r="J8" s="77">
        <v>0</v>
      </c>
      <c r="K8" s="55">
        <f t="shared" si="1"/>
        <v>0</v>
      </c>
      <c r="L8" s="57" t="e">
        <f t="shared" si="2"/>
        <v>#DIV/0!</v>
      </c>
      <c r="M8" s="57" t="e">
        <f t="shared" si="3"/>
        <v>#DIV/0!</v>
      </c>
      <c r="N8" s="79">
        <v>0</v>
      </c>
      <c r="P8" s="77">
        <v>0</v>
      </c>
      <c r="Q8" s="77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79">
        <v>0</v>
      </c>
      <c r="W8" s="77">
        <v>0</v>
      </c>
      <c r="X8" s="77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79">
        <v>0</v>
      </c>
      <c r="AD8" s="77">
        <v>0</v>
      </c>
      <c r="AE8" s="77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79">
        <v>0</v>
      </c>
      <c r="AK8" s="77">
        <v>0</v>
      </c>
      <c r="AL8" s="77">
        <v>0</v>
      </c>
      <c r="AM8" s="55">
        <f>F8-AL8-AK8-AI8</f>
        <v>0</v>
      </c>
      <c r="AN8" s="57" t="e">
        <f>IF($F8="","",((AI8+AJ8+AK8+AL8)/$F8))</f>
        <v>#DIV/0!</v>
      </c>
      <c r="AO8" s="57" t="e">
        <f>IF($F8="","",(AL8/$F8))</f>
        <v>#DIV/0!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9">
        <v>0</v>
      </c>
      <c r="D9" s="55"/>
      <c r="E9" s="55"/>
      <c r="F9" s="55">
        <f t="shared" si="0"/>
        <v>0</v>
      </c>
      <c r="G9" s="79">
        <v>0</v>
      </c>
      <c r="I9" s="79">
        <v>0</v>
      </c>
      <c r="J9" s="77">
        <v>0</v>
      </c>
      <c r="K9" s="55">
        <f t="shared" si="1"/>
        <v>0</v>
      </c>
      <c r="L9" s="57" t="e">
        <f t="shared" si="2"/>
        <v>#DIV/0!</v>
      </c>
      <c r="M9" s="57" t="e">
        <f t="shared" si="3"/>
        <v>#DIV/0!</v>
      </c>
      <c r="N9" s="79">
        <v>0</v>
      </c>
      <c r="P9" s="79">
        <v>0</v>
      </c>
      <c r="Q9" s="77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79">
        <v>0</v>
      </c>
      <c r="W9" s="79">
        <v>0</v>
      </c>
      <c r="X9" s="77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79">
        <v>0</v>
      </c>
      <c r="AD9" s="79">
        <v>0</v>
      </c>
      <c r="AE9" s="77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9">
        <v>0</v>
      </c>
      <c r="D10" s="55"/>
      <c r="E10" s="55"/>
      <c r="F10" s="55">
        <f t="shared" si="0"/>
        <v>0</v>
      </c>
      <c r="G10" s="79">
        <v>0</v>
      </c>
      <c r="I10" s="77">
        <v>0</v>
      </c>
      <c r="J10" s="25">
        <v>0</v>
      </c>
      <c r="K10" s="55">
        <f t="shared" si="1"/>
        <v>0</v>
      </c>
      <c r="L10" s="57" t="e">
        <f t="shared" si="2"/>
        <v>#DIV/0!</v>
      </c>
      <c r="M10" s="57" t="e">
        <f t="shared" si="3"/>
        <v>#DIV/0!</v>
      </c>
      <c r="N10" s="79">
        <v>0</v>
      </c>
      <c r="P10" s="77">
        <v>0</v>
      </c>
      <c r="Q10" s="77">
        <v>0</v>
      </c>
      <c r="R10" s="55">
        <f t="shared" si="4"/>
        <v>0</v>
      </c>
      <c r="S10" s="58" t="e">
        <f>IF($F10="","",((N10+O10+P10+Q10)/$F10))</f>
        <v>#DIV/0!</v>
      </c>
      <c r="T10" s="57" t="e">
        <f t="shared" si="6"/>
        <v>#DIV/0!</v>
      </c>
      <c r="U10" s="79">
        <v>0</v>
      </c>
      <c r="W10" s="77">
        <v>0</v>
      </c>
      <c r="X10" s="77">
        <v>0</v>
      </c>
      <c r="Y10" s="55">
        <f t="shared" si="7"/>
        <v>0</v>
      </c>
      <c r="Z10" s="57" t="e">
        <f t="shared" si="8"/>
        <v>#DIV/0!</v>
      </c>
      <c r="AA10" s="57" t="e">
        <f t="shared" si="9"/>
        <v>#DIV/0!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9">
        <v>0</v>
      </c>
      <c r="D11" s="55"/>
      <c r="E11" s="55"/>
      <c r="F11" s="55">
        <f t="shared" si="0"/>
        <v>0</v>
      </c>
      <c r="G11" s="55">
        <v>0</v>
      </c>
      <c r="H11" s="55"/>
      <c r="I11" s="55">
        <v>0</v>
      </c>
      <c r="J11" s="55">
        <v>0</v>
      </c>
      <c r="K11" s="55">
        <f t="shared" si="1"/>
        <v>0</v>
      </c>
      <c r="L11" s="57" t="e">
        <f t="shared" si="2"/>
        <v>#DIV/0!</v>
      </c>
      <c r="M11" s="57" t="e">
        <f t="shared" si="3"/>
        <v>#DIV/0!</v>
      </c>
      <c r="N11" s="55">
        <v>0</v>
      </c>
      <c r="O11" s="55"/>
      <c r="P11" s="55">
        <v>0</v>
      </c>
      <c r="Q11" s="55">
        <v>0</v>
      </c>
      <c r="R11" s="55">
        <f t="shared" si="4"/>
        <v>0</v>
      </c>
      <c r="S11" s="58" t="e">
        <f>IF($F11="","",((N11+O11+P11+Q11)/$F11))</f>
        <v>#DIV/0!</v>
      </c>
      <c r="T11" s="57" t="e">
        <f t="shared" si="6"/>
        <v>#DIV/0!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9">
        <v>0</v>
      </c>
      <c r="D12" s="55"/>
      <c r="E12" s="55"/>
      <c r="F12" s="55">
        <f t="shared" si="0"/>
        <v>0</v>
      </c>
      <c r="G12" s="55">
        <v>0</v>
      </c>
      <c r="H12" s="55"/>
      <c r="I12" s="55">
        <v>0</v>
      </c>
      <c r="J12" s="55">
        <v>0</v>
      </c>
      <c r="K12" s="55">
        <f t="shared" ref="K12" si="31">F12-(G12+I12+J12)</f>
        <v>0</v>
      </c>
      <c r="L12" s="57" t="e">
        <f t="shared" ref="L12" si="32">IF($F12="","",((G12+H12+I12+J12)/$F12))</f>
        <v>#DIV/0!</v>
      </c>
      <c r="M12" s="57" t="e">
        <f t="shared" ref="M12" si="33">IF($F12="","",(J12/$F12))</f>
        <v>#DIV/0!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9">
        <v>0</v>
      </c>
      <c r="D13" s="55"/>
      <c r="E13" s="55"/>
      <c r="F13" s="55">
        <f t="shared" si="0"/>
        <v>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Industrial Technology &amp; Mgmt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7</v>
      </c>
      <c r="D19" s="55"/>
      <c r="E19" s="55"/>
      <c r="F19" s="55">
        <f t="shared" ref="F19:F27" si="34">C19-D19-E19</f>
        <v>7</v>
      </c>
      <c r="G19" s="73">
        <v>7</v>
      </c>
      <c r="H19" s="55"/>
      <c r="I19" s="78">
        <v>0</v>
      </c>
      <c r="J19" s="77">
        <v>0</v>
      </c>
      <c r="K19" s="55">
        <f t="shared" ref="K19:K25" si="35">F19-I19-G19-J19</f>
        <v>0</v>
      </c>
      <c r="L19" s="57">
        <f t="shared" ref="L19:L25" si="36">IF($F19="","",((G19+H19+I19+J19)/$F19))</f>
        <v>1</v>
      </c>
      <c r="M19" s="57">
        <f t="shared" ref="M19:M25" si="37">IF($F19="","",(J19/$F19))</f>
        <v>0</v>
      </c>
      <c r="N19" s="73">
        <v>2</v>
      </c>
      <c r="O19" s="55"/>
      <c r="P19" s="78">
        <v>0</v>
      </c>
      <c r="Q19" s="73">
        <v>4</v>
      </c>
      <c r="R19" s="55">
        <f t="shared" ref="R19:R25" si="38">F19-N19-O19-P19-Q19</f>
        <v>1</v>
      </c>
      <c r="S19" s="58">
        <f t="shared" ref="S19:S25" si="39">IF($F19="","",((N19+O19+P19+Q19)/$F19))</f>
        <v>0.8571428571428571</v>
      </c>
      <c r="T19" s="57">
        <f t="shared" ref="T19:T25" si="40">IF($F19="","",(Q19/$F19))</f>
        <v>0.5714285714285714</v>
      </c>
      <c r="U19" s="78">
        <v>0</v>
      </c>
      <c r="V19" s="55"/>
      <c r="W19" s="78">
        <v>0</v>
      </c>
      <c r="X19" s="73">
        <v>6</v>
      </c>
      <c r="Y19" s="55">
        <f t="shared" ref="Y19:Y24" si="41">F19-(U19+W19+X19)</f>
        <v>1</v>
      </c>
      <c r="Z19" s="57">
        <f t="shared" ref="Z19:Z24" si="42">IF($F19="","",((U19+V19+W19+X19)/$F19))</f>
        <v>0.8571428571428571</v>
      </c>
      <c r="AA19" s="57">
        <f t="shared" ref="AA19:AA24" si="43">IF($F19="","",(X19/$F19))</f>
        <v>0.8571428571428571</v>
      </c>
      <c r="AB19" s="79">
        <v>0</v>
      </c>
      <c r="AC19" s="55"/>
      <c r="AD19" s="77">
        <v>0</v>
      </c>
      <c r="AE19" s="73">
        <v>6</v>
      </c>
      <c r="AF19" s="55">
        <f t="shared" ref="AF19:AF23" si="44">F19-(AB19+AD19+AE19)</f>
        <v>1</v>
      </c>
      <c r="AG19" s="58">
        <f t="shared" ref="AG19:AG23" si="45">IF($F19="","",((AB19+AC19+AD19+AE19)/$F19))</f>
        <v>0.8571428571428571</v>
      </c>
      <c r="AH19" s="57">
        <f t="shared" ref="AH19:AH23" si="46">IF($F19="","",(AE19/$F19))</f>
        <v>0.8571428571428571</v>
      </c>
      <c r="AI19" s="79">
        <v>0</v>
      </c>
      <c r="AJ19" s="55"/>
      <c r="AK19" s="77">
        <v>0</v>
      </c>
      <c r="AL19" s="73">
        <v>6</v>
      </c>
      <c r="AM19" s="55">
        <f t="shared" ref="AM19:AM21" si="47">F19-AL19-AK19-AI19</f>
        <v>1</v>
      </c>
      <c r="AN19" s="57">
        <f t="shared" ref="AN19:AN21" si="48">IF($F19="","",((AI19+AJ19+AK19+AL19)/$F19))</f>
        <v>0.8571428571428571</v>
      </c>
      <c r="AO19" s="57">
        <f t="shared" ref="AO19:AO21" si="49">IF($F19="","",(AL19/$F19))</f>
        <v>0.8571428571428571</v>
      </c>
      <c r="AP19" s="79">
        <v>0</v>
      </c>
      <c r="AQ19" s="55"/>
      <c r="AR19" s="77">
        <v>0</v>
      </c>
      <c r="AS19" s="73">
        <v>6</v>
      </c>
      <c r="AT19" s="55">
        <f t="shared" ref="AT19" si="50">F19-AS19-AR19-AP19</f>
        <v>1</v>
      </c>
      <c r="AU19" s="58">
        <f t="shared" ref="AU19" si="51">IF($F19="","",((AP19+AQ19+AR19+AS19)/$F19))</f>
        <v>0.8571428571428571</v>
      </c>
      <c r="AV19" s="57">
        <f t="shared" ref="AV19" si="52">IF($F19="","",(AS19/$F19))</f>
        <v>0.8571428571428571</v>
      </c>
      <c r="AW19" s="79">
        <v>0</v>
      </c>
      <c r="AX19" s="55"/>
      <c r="AY19" s="77">
        <v>0</v>
      </c>
      <c r="AZ19" s="77">
        <v>6</v>
      </c>
      <c r="BA19" s="55">
        <f t="shared" ref="BA19" si="53">F19-AZ19-AW19</f>
        <v>1</v>
      </c>
      <c r="BB19" s="57">
        <f t="shared" ref="BB19" si="54">IF($F19="","",((AW19+AX19+AY19+AZ19)/$F19))</f>
        <v>0.8571428571428571</v>
      </c>
      <c r="BC19" s="57">
        <f t="shared" ref="BC19" si="55">IF($F19="","",(AZ19/$F19))</f>
        <v>0.8571428571428571</v>
      </c>
    </row>
    <row r="20" spans="2:55">
      <c r="B20" s="55" t="s">
        <v>21</v>
      </c>
      <c r="C20" s="73">
        <v>6</v>
      </c>
      <c r="D20" s="55"/>
      <c r="E20" s="55"/>
      <c r="F20" s="55">
        <f t="shared" si="34"/>
        <v>6</v>
      </c>
      <c r="G20" s="73">
        <v>4</v>
      </c>
      <c r="H20" s="55"/>
      <c r="I20" s="78">
        <v>0</v>
      </c>
      <c r="J20" s="77">
        <v>0</v>
      </c>
      <c r="K20" s="55">
        <f t="shared" si="35"/>
        <v>2</v>
      </c>
      <c r="L20" s="58">
        <f t="shared" si="36"/>
        <v>0.66666666666666663</v>
      </c>
      <c r="M20" s="57">
        <f t="shared" si="37"/>
        <v>0</v>
      </c>
      <c r="N20" s="73">
        <v>2</v>
      </c>
      <c r="O20" s="55"/>
      <c r="P20" s="78">
        <v>0</v>
      </c>
      <c r="Q20" s="73">
        <v>1</v>
      </c>
      <c r="R20" s="55">
        <f t="shared" si="38"/>
        <v>3</v>
      </c>
      <c r="S20" s="58">
        <f t="shared" si="39"/>
        <v>0.5</v>
      </c>
      <c r="T20" s="57">
        <f t="shared" si="40"/>
        <v>0.16666666666666666</v>
      </c>
      <c r="U20" s="73">
        <v>1</v>
      </c>
      <c r="V20" s="55"/>
      <c r="W20" s="78">
        <v>0</v>
      </c>
      <c r="X20" s="73">
        <v>3</v>
      </c>
      <c r="Y20" s="55">
        <f t="shared" si="41"/>
        <v>2</v>
      </c>
      <c r="Z20" s="58">
        <f t="shared" si="42"/>
        <v>0.66666666666666663</v>
      </c>
      <c r="AA20" s="57">
        <f t="shared" si="43"/>
        <v>0.5</v>
      </c>
      <c r="AB20" s="79">
        <v>0</v>
      </c>
      <c r="AC20" s="55"/>
      <c r="AD20" s="77">
        <v>0</v>
      </c>
      <c r="AE20" s="73">
        <v>4</v>
      </c>
      <c r="AF20" s="55">
        <f t="shared" si="44"/>
        <v>2</v>
      </c>
      <c r="AG20" s="58">
        <f t="shared" si="45"/>
        <v>0.66666666666666663</v>
      </c>
      <c r="AH20" s="57">
        <f t="shared" si="46"/>
        <v>0.66666666666666663</v>
      </c>
      <c r="AI20" s="79">
        <v>0</v>
      </c>
      <c r="AJ20" s="55"/>
      <c r="AK20" s="77">
        <v>0</v>
      </c>
      <c r="AL20" s="73">
        <v>4</v>
      </c>
      <c r="AM20" s="55">
        <f t="shared" si="47"/>
        <v>2</v>
      </c>
      <c r="AN20" s="57">
        <f t="shared" si="48"/>
        <v>0.66666666666666663</v>
      </c>
      <c r="AO20" s="57">
        <f t="shared" si="49"/>
        <v>0.66666666666666663</v>
      </c>
      <c r="AP20" s="79">
        <v>0</v>
      </c>
      <c r="AQ20" s="55"/>
      <c r="AR20" s="77">
        <v>0</v>
      </c>
      <c r="AS20" s="77">
        <v>4</v>
      </c>
      <c r="AT20" s="55">
        <f t="shared" ref="AT20" si="56">F20-AS20-AR20-AP20</f>
        <v>2</v>
      </c>
      <c r="AU20" s="58">
        <f t="shared" ref="AU20" si="57">IF($F20="","",((AP20+AQ20+AR20+AS20)/$F20))</f>
        <v>0.66666666666666663</v>
      </c>
      <c r="AV20" s="57">
        <f t="shared" ref="AV20" si="58">IF($F20="","",(AS20/$F20))</f>
        <v>0.66666666666666663</v>
      </c>
      <c r="AW20" s="79">
        <v>0</v>
      </c>
      <c r="AX20" s="55"/>
      <c r="AY20" s="77">
        <v>0</v>
      </c>
      <c r="AZ20" s="77">
        <v>4</v>
      </c>
      <c r="BA20" s="55">
        <f t="shared" ref="BA20" si="59">F20-AZ20-AW20</f>
        <v>2</v>
      </c>
      <c r="BB20" s="57">
        <f t="shared" ref="BB20" si="60">IF($F20="","",((AW20+AX20+AY20+AZ20)/$F20))</f>
        <v>0.66666666666666663</v>
      </c>
      <c r="BC20" s="57">
        <f t="shared" ref="BC20" si="61">IF($F20="","",(AZ20/$F20))</f>
        <v>0.66666666666666663</v>
      </c>
    </row>
    <row r="21" spans="2:55">
      <c r="B21" s="55" t="s">
        <v>22</v>
      </c>
      <c r="C21" s="73">
        <v>3</v>
      </c>
      <c r="D21" s="55"/>
      <c r="E21" s="55"/>
      <c r="F21" s="55">
        <f t="shared" si="34"/>
        <v>3</v>
      </c>
      <c r="G21" s="73">
        <v>3</v>
      </c>
      <c r="H21" s="55"/>
      <c r="I21" s="78">
        <v>0</v>
      </c>
      <c r="J21" s="79">
        <v>0</v>
      </c>
      <c r="K21" s="55">
        <f t="shared" si="35"/>
        <v>0</v>
      </c>
      <c r="L21" s="57">
        <f t="shared" si="36"/>
        <v>1</v>
      </c>
      <c r="M21" s="57">
        <f t="shared" si="37"/>
        <v>0</v>
      </c>
      <c r="N21" s="73">
        <v>3</v>
      </c>
      <c r="O21" s="55"/>
      <c r="P21" s="78">
        <v>0</v>
      </c>
      <c r="Q21" s="78">
        <v>0</v>
      </c>
      <c r="R21" s="55">
        <f t="shared" si="38"/>
        <v>0</v>
      </c>
      <c r="S21" s="58">
        <f t="shared" si="39"/>
        <v>1</v>
      </c>
      <c r="T21" s="57">
        <f t="shared" si="40"/>
        <v>0</v>
      </c>
      <c r="U21" s="73">
        <v>1</v>
      </c>
      <c r="V21" s="55"/>
      <c r="W21" s="78">
        <v>0</v>
      </c>
      <c r="X21" s="73">
        <v>2</v>
      </c>
      <c r="Y21" s="55">
        <f t="shared" si="41"/>
        <v>0</v>
      </c>
      <c r="Z21" s="58">
        <f t="shared" si="42"/>
        <v>1</v>
      </c>
      <c r="AA21" s="57">
        <f t="shared" si="43"/>
        <v>0.66666666666666663</v>
      </c>
      <c r="AB21" s="79">
        <v>0</v>
      </c>
      <c r="AC21" s="55"/>
      <c r="AD21" s="77">
        <v>0</v>
      </c>
      <c r="AE21" s="73">
        <v>3</v>
      </c>
      <c r="AF21" s="55">
        <f t="shared" si="44"/>
        <v>0</v>
      </c>
      <c r="AG21" s="58">
        <f t="shared" si="45"/>
        <v>1</v>
      </c>
      <c r="AH21" s="57">
        <f t="shared" si="46"/>
        <v>1</v>
      </c>
      <c r="AI21" s="79">
        <v>0</v>
      </c>
      <c r="AJ21" s="55"/>
      <c r="AK21" s="77">
        <v>0</v>
      </c>
      <c r="AL21" s="79">
        <v>3</v>
      </c>
      <c r="AM21" s="55">
        <f t="shared" si="47"/>
        <v>0</v>
      </c>
      <c r="AN21" s="57">
        <f t="shared" si="48"/>
        <v>1</v>
      </c>
      <c r="AO21" s="57">
        <f t="shared" si="49"/>
        <v>1</v>
      </c>
      <c r="AP21" s="79">
        <v>0</v>
      </c>
      <c r="AQ21" s="55"/>
      <c r="AR21" s="77">
        <v>0</v>
      </c>
      <c r="AS21" s="79">
        <v>3</v>
      </c>
      <c r="AT21" s="55">
        <f t="shared" ref="AT21" si="62">F21-AS21-AR21-AP21</f>
        <v>0</v>
      </c>
      <c r="AU21" s="58">
        <f t="shared" ref="AU21" si="63">IF($F21="","",((AP21+AQ21+AR21+AS21)/$F21))</f>
        <v>1</v>
      </c>
      <c r="AV21" s="57">
        <f t="shared" ref="AV21" si="64">IF($F21="","",(AS21/$F21))</f>
        <v>1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3</v>
      </c>
      <c r="D22" s="55"/>
      <c r="E22" s="55"/>
      <c r="F22" s="55">
        <f t="shared" si="34"/>
        <v>3</v>
      </c>
      <c r="G22" s="73">
        <v>2</v>
      </c>
      <c r="I22" s="73">
        <v>1</v>
      </c>
      <c r="J22" s="77">
        <v>0</v>
      </c>
      <c r="K22" s="55">
        <f t="shared" si="35"/>
        <v>0</v>
      </c>
      <c r="L22" s="57">
        <f t="shared" si="36"/>
        <v>1</v>
      </c>
      <c r="M22" s="57">
        <f t="shared" si="37"/>
        <v>0</v>
      </c>
      <c r="N22" s="73">
        <v>1</v>
      </c>
      <c r="P22" s="73">
        <v>1</v>
      </c>
      <c r="Q22" s="73">
        <v>1</v>
      </c>
      <c r="R22" s="55">
        <f t="shared" si="38"/>
        <v>0</v>
      </c>
      <c r="S22" s="58">
        <f t="shared" si="39"/>
        <v>1</v>
      </c>
      <c r="T22" s="57">
        <f t="shared" si="40"/>
        <v>0.33333333333333331</v>
      </c>
      <c r="U22" s="73">
        <v>1</v>
      </c>
      <c r="W22" s="73">
        <v>1</v>
      </c>
      <c r="X22" s="73">
        <v>1</v>
      </c>
      <c r="Y22" s="55">
        <f t="shared" si="41"/>
        <v>0</v>
      </c>
      <c r="Z22" s="58">
        <f t="shared" si="42"/>
        <v>1</v>
      </c>
      <c r="AA22" s="57">
        <f t="shared" si="43"/>
        <v>0.33333333333333331</v>
      </c>
      <c r="AB22" s="79">
        <v>0</v>
      </c>
      <c r="AD22" s="77">
        <v>1</v>
      </c>
      <c r="AE22" s="77">
        <v>2</v>
      </c>
      <c r="AF22" s="55">
        <f t="shared" si="44"/>
        <v>0</v>
      </c>
      <c r="AG22" s="58">
        <f t="shared" si="45"/>
        <v>1</v>
      </c>
      <c r="AH22" s="57">
        <f t="shared" si="46"/>
        <v>0.66666666666666663</v>
      </c>
      <c r="AI22" s="79">
        <v>0</v>
      </c>
      <c r="AK22" s="77">
        <v>1</v>
      </c>
      <c r="AL22" s="77">
        <v>2</v>
      </c>
      <c r="AM22" s="55">
        <f t="shared" ref="AM22" si="65">F22-AL22-AK22-AI22</f>
        <v>0</v>
      </c>
      <c r="AN22" s="57">
        <f t="shared" ref="AN22" si="66">IF($F22="","",((AI22+AJ22+AK22+AL22)/$F22))</f>
        <v>1</v>
      </c>
      <c r="AO22" s="57">
        <f t="shared" ref="AO22" si="67">IF($F22="","",(AL22/$F22))</f>
        <v>0.66666666666666663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2</v>
      </c>
      <c r="D23" s="55"/>
      <c r="E23" s="55"/>
      <c r="F23" s="55">
        <f t="shared" si="34"/>
        <v>2</v>
      </c>
      <c r="G23" s="73">
        <v>2</v>
      </c>
      <c r="I23" s="79">
        <v>0</v>
      </c>
      <c r="J23" s="77">
        <v>0</v>
      </c>
      <c r="K23" s="55">
        <f t="shared" si="35"/>
        <v>0</v>
      </c>
      <c r="L23" s="57">
        <f t="shared" si="36"/>
        <v>1</v>
      </c>
      <c r="M23" s="57">
        <f t="shared" si="37"/>
        <v>0</v>
      </c>
      <c r="N23" s="73">
        <v>2</v>
      </c>
      <c r="P23" s="78">
        <v>0</v>
      </c>
      <c r="Q23" s="78">
        <v>0</v>
      </c>
      <c r="R23" s="55">
        <f t="shared" si="38"/>
        <v>0</v>
      </c>
      <c r="S23" s="58">
        <f t="shared" si="39"/>
        <v>1</v>
      </c>
      <c r="T23" s="57">
        <f t="shared" si="40"/>
        <v>0</v>
      </c>
      <c r="U23" s="79">
        <v>1</v>
      </c>
      <c r="W23" s="79">
        <v>0</v>
      </c>
      <c r="X23" s="77">
        <v>1</v>
      </c>
      <c r="Y23" s="55">
        <f t="shared" si="41"/>
        <v>0</v>
      </c>
      <c r="Z23" s="58">
        <f t="shared" si="42"/>
        <v>1</v>
      </c>
      <c r="AA23" s="57">
        <f t="shared" si="43"/>
        <v>0.5</v>
      </c>
      <c r="AB23" s="79">
        <v>1</v>
      </c>
      <c r="AD23" s="79">
        <v>0</v>
      </c>
      <c r="AE23" s="77">
        <v>1</v>
      </c>
      <c r="AF23" s="55">
        <f t="shared" si="44"/>
        <v>0</v>
      </c>
      <c r="AG23" s="58">
        <f t="shared" si="45"/>
        <v>1</v>
      </c>
      <c r="AH23" s="57">
        <f t="shared" si="46"/>
        <v>0.5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3</v>
      </c>
      <c r="D24" s="55"/>
      <c r="E24" s="55"/>
      <c r="F24" s="55">
        <f t="shared" si="34"/>
        <v>3</v>
      </c>
      <c r="G24" s="73">
        <v>3</v>
      </c>
      <c r="I24" s="78">
        <v>0</v>
      </c>
      <c r="J24" s="25">
        <v>0</v>
      </c>
      <c r="K24" s="55">
        <f t="shared" si="35"/>
        <v>0</v>
      </c>
      <c r="L24" s="57">
        <f t="shared" si="36"/>
        <v>1</v>
      </c>
      <c r="M24" s="57">
        <f t="shared" si="37"/>
        <v>0</v>
      </c>
      <c r="N24" s="79">
        <v>1</v>
      </c>
      <c r="P24" s="78">
        <v>0</v>
      </c>
      <c r="Q24" s="73">
        <v>2</v>
      </c>
      <c r="R24" s="55">
        <f t="shared" si="38"/>
        <v>0</v>
      </c>
      <c r="S24" s="58">
        <f t="shared" si="39"/>
        <v>1</v>
      </c>
      <c r="T24" s="57">
        <f t="shared" si="40"/>
        <v>0.66666666666666663</v>
      </c>
      <c r="U24" s="79">
        <v>0</v>
      </c>
      <c r="W24" s="78">
        <v>0</v>
      </c>
      <c r="X24" s="73">
        <v>3</v>
      </c>
      <c r="Y24" s="55">
        <f t="shared" si="41"/>
        <v>0</v>
      </c>
      <c r="Z24" s="58">
        <f t="shared" si="42"/>
        <v>1</v>
      </c>
      <c r="AA24" s="57">
        <f t="shared" si="43"/>
        <v>1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1</v>
      </c>
      <c r="D25" s="55"/>
      <c r="E25" s="55"/>
      <c r="F25" s="55">
        <f t="shared" si="34"/>
        <v>1</v>
      </c>
      <c r="G25" s="55">
        <v>1</v>
      </c>
      <c r="H25" s="55"/>
      <c r="I25" s="55">
        <v>0</v>
      </c>
      <c r="J25" s="55">
        <v>0</v>
      </c>
      <c r="K25" s="55">
        <f t="shared" si="35"/>
        <v>0</v>
      </c>
      <c r="L25" s="57">
        <f t="shared" si="36"/>
        <v>1</v>
      </c>
      <c r="M25" s="57">
        <f t="shared" si="37"/>
        <v>0</v>
      </c>
      <c r="N25" s="55">
        <v>0</v>
      </c>
      <c r="O25" s="55"/>
      <c r="P25" s="55">
        <v>0</v>
      </c>
      <c r="Q25" s="55">
        <v>1</v>
      </c>
      <c r="R25" s="55">
        <f t="shared" si="38"/>
        <v>0</v>
      </c>
      <c r="S25" s="58">
        <f t="shared" si="39"/>
        <v>1</v>
      </c>
      <c r="T25" s="57">
        <f t="shared" si="40"/>
        <v>1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3</v>
      </c>
      <c r="F26" s="55">
        <f t="shared" si="34"/>
        <v>3</v>
      </c>
      <c r="G26" s="73">
        <v>3</v>
      </c>
      <c r="I26" s="25">
        <v>0</v>
      </c>
      <c r="J26" s="25">
        <v>0</v>
      </c>
      <c r="K26" s="55">
        <f t="shared" ref="K26" si="68">F26-I26-G26-J26</f>
        <v>0</v>
      </c>
      <c r="L26" s="57">
        <f t="shared" ref="L26" si="69">IF($F26="","",((G26+H26+I26+J26)/$F26))</f>
        <v>1</v>
      </c>
      <c r="M26" s="57">
        <f t="shared" ref="M26" si="70">IF($F26="","",(J26/$F26))</f>
        <v>0</v>
      </c>
    </row>
    <row r="27" spans="2:55">
      <c r="B27" s="55" t="s">
        <v>28</v>
      </c>
      <c r="C27" s="73">
        <v>4</v>
      </c>
      <c r="F27" s="55">
        <f t="shared" si="34"/>
        <v>4</v>
      </c>
    </row>
    <row r="30" spans="2:55">
      <c r="B30" s="25" t="str">
        <f>"Graduate  Retention - "&amp;$A$1</f>
        <v>Graduate  Retention - Industrial Technology &amp; Mgmt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Industrial Technology &amp; Mgmt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Industrial Technology &amp; Mgmt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C2FE-21B0-429F-9262-594CABAB3E89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53</v>
      </c>
    </row>
    <row r="2" spans="1:55">
      <c r="B2" s="25" t="str">
        <f>"Freshmen Retention - "&amp;$A$1</f>
        <v>Freshmen Retention - Information Technology &amp; Mgmt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26</v>
      </c>
      <c r="D5" s="55">
        <v>1</v>
      </c>
      <c r="E5" s="55"/>
      <c r="F5" s="55">
        <f t="shared" ref="F5:F13" si="0">C5-D5-E5</f>
        <v>25</v>
      </c>
      <c r="G5" s="73">
        <v>20</v>
      </c>
      <c r="H5" s="55"/>
      <c r="I5" s="73">
        <v>1</v>
      </c>
      <c r="J5" s="77">
        <v>0</v>
      </c>
      <c r="K5" s="55">
        <f t="shared" ref="K5:K12" si="1">F5-(G5+I5+J5)</f>
        <v>4</v>
      </c>
      <c r="L5" s="57">
        <f t="shared" ref="L5:L12" si="2">IF($F5="","",((G5+H5+I5+J5)/$F5))</f>
        <v>0.84</v>
      </c>
      <c r="M5" s="57">
        <f t="shared" ref="M5:M12" si="3">IF($F5="","",(J5/$F5))</f>
        <v>0</v>
      </c>
      <c r="N5" s="73">
        <v>18</v>
      </c>
      <c r="O5" s="55"/>
      <c r="P5" s="78">
        <v>0</v>
      </c>
      <c r="Q5" s="77">
        <v>0</v>
      </c>
      <c r="R5" s="55">
        <f t="shared" ref="R5:R11" si="4">F5-Q5-P5-N5</f>
        <v>7</v>
      </c>
      <c r="S5" s="58">
        <f t="shared" ref="S5:S7" si="5">IF($F5="","",((N5+O5+P5+Q5)/$F5))</f>
        <v>0.72</v>
      </c>
      <c r="T5" s="57">
        <f t="shared" ref="T5:T11" si="6">IF($F5="","",(Q5/$F5))</f>
        <v>0</v>
      </c>
      <c r="U5" s="73">
        <v>17</v>
      </c>
      <c r="V5" s="55"/>
      <c r="W5" s="78">
        <v>0</v>
      </c>
      <c r="X5" s="73">
        <v>1</v>
      </c>
      <c r="Y5" s="55">
        <f t="shared" ref="Y5:Y10" si="7">F5-(U5+W5+X5)</f>
        <v>7</v>
      </c>
      <c r="Z5" s="57">
        <f t="shared" ref="Z5:Z10" si="8">IF($F5="","",((U5+V5+W5+X5)/$F5))</f>
        <v>0.72</v>
      </c>
      <c r="AA5" s="57">
        <f t="shared" ref="AA5:AA10" si="9">IF($F5="","",(X5/$F5))</f>
        <v>0.04</v>
      </c>
      <c r="AB5" s="73">
        <v>9</v>
      </c>
      <c r="AC5" s="55"/>
      <c r="AD5" s="78">
        <v>0</v>
      </c>
      <c r="AE5" s="73">
        <v>9</v>
      </c>
      <c r="AF5" s="55">
        <f t="shared" ref="AF5:AF9" si="10">F5-(AB5+AD5+AE5)</f>
        <v>7</v>
      </c>
      <c r="AG5" s="58">
        <f t="shared" ref="AG5:AG9" si="11">IF($F5="","",((AB5+AC5+AD5+AE5)/$F5))</f>
        <v>0.72</v>
      </c>
      <c r="AH5" s="57">
        <f t="shared" ref="AH5:AH9" si="12">IF($F5="","",(AE5/$F5))</f>
        <v>0.36</v>
      </c>
      <c r="AI5" s="73">
        <v>1</v>
      </c>
      <c r="AJ5" s="55"/>
      <c r="AK5" s="77">
        <v>0</v>
      </c>
      <c r="AL5" s="73">
        <v>17</v>
      </c>
      <c r="AM5" s="55">
        <f t="shared" ref="AM5:AM7" si="13">F5-AL5-AK5-AI5</f>
        <v>7</v>
      </c>
      <c r="AN5" s="57">
        <f t="shared" ref="AN5:AN7" si="14">IF($F5="","",((AI5+AJ5+AK5+AL5)/$F5))</f>
        <v>0.72</v>
      </c>
      <c r="AO5" s="57">
        <f t="shared" ref="AO5:AO7" si="15">IF($F5="","",(AL5/$F5))</f>
        <v>0.68</v>
      </c>
      <c r="AP5" s="73">
        <v>1</v>
      </c>
      <c r="AQ5" s="55"/>
      <c r="AR5" s="78">
        <v>0</v>
      </c>
      <c r="AS5" s="73">
        <v>17</v>
      </c>
      <c r="AT5" s="55">
        <f t="shared" ref="AT5" si="16">F5-AP5-AR5-AS5</f>
        <v>7</v>
      </c>
      <c r="AU5" s="58">
        <f t="shared" ref="AU5" si="17">IF($F5="","",((AP5+AQ5+AR5+AS5)/$F5))</f>
        <v>0.72</v>
      </c>
      <c r="AV5" s="57">
        <f t="shared" ref="AV5" si="18">IF($F5="","",(AS5/$F5))</f>
        <v>0.68</v>
      </c>
      <c r="AW5" s="79">
        <v>0</v>
      </c>
      <c r="AX5" s="55"/>
      <c r="AY5" s="77">
        <v>0</v>
      </c>
      <c r="AZ5" s="77">
        <v>18</v>
      </c>
      <c r="BA5" s="55">
        <f t="shared" ref="BA5" si="19">F5-AZ5-AW5</f>
        <v>7</v>
      </c>
      <c r="BB5" s="57">
        <f t="shared" ref="BB5" si="20">IF($F5="","",((AW5+AX5+AY5+AZ5)/$F5))</f>
        <v>0.72</v>
      </c>
      <c r="BC5" s="57">
        <f t="shared" ref="BC5" si="21">IF($F5="","",(AZ5/$F5))</f>
        <v>0.72</v>
      </c>
    </row>
    <row r="6" spans="1:55">
      <c r="B6" s="71" t="s">
        <v>21</v>
      </c>
      <c r="C6" s="73">
        <v>16</v>
      </c>
      <c r="D6" s="55"/>
      <c r="E6" s="55"/>
      <c r="F6" s="55">
        <f t="shared" si="0"/>
        <v>16</v>
      </c>
      <c r="G6" s="73">
        <v>15</v>
      </c>
      <c r="H6" s="55"/>
      <c r="I6" s="78">
        <v>0</v>
      </c>
      <c r="J6" s="77">
        <v>0</v>
      </c>
      <c r="K6" s="55">
        <f t="shared" si="1"/>
        <v>1</v>
      </c>
      <c r="L6" s="57">
        <f t="shared" si="2"/>
        <v>0.9375</v>
      </c>
      <c r="M6" s="57">
        <f t="shared" si="3"/>
        <v>0</v>
      </c>
      <c r="N6" s="73">
        <v>14</v>
      </c>
      <c r="O6" s="55"/>
      <c r="P6" s="78">
        <v>1</v>
      </c>
      <c r="Q6" s="77">
        <v>0</v>
      </c>
      <c r="R6" s="55">
        <f t="shared" si="4"/>
        <v>1</v>
      </c>
      <c r="S6" s="58">
        <f t="shared" si="5"/>
        <v>0.9375</v>
      </c>
      <c r="T6" s="57">
        <f t="shared" si="6"/>
        <v>0</v>
      </c>
      <c r="U6" s="73">
        <v>11</v>
      </c>
      <c r="V6" s="55"/>
      <c r="W6" s="78">
        <v>4</v>
      </c>
      <c r="X6" s="78">
        <v>0</v>
      </c>
      <c r="Y6" s="55">
        <f t="shared" si="7"/>
        <v>1</v>
      </c>
      <c r="Z6" s="57">
        <f t="shared" si="8"/>
        <v>0.9375</v>
      </c>
      <c r="AA6" s="57">
        <f t="shared" si="9"/>
        <v>0</v>
      </c>
      <c r="AB6" s="73">
        <v>7</v>
      </c>
      <c r="AC6" s="55"/>
      <c r="AD6" s="73">
        <v>4</v>
      </c>
      <c r="AE6" s="73">
        <v>4</v>
      </c>
      <c r="AF6" s="55">
        <f t="shared" si="10"/>
        <v>1</v>
      </c>
      <c r="AG6" s="58">
        <f t="shared" si="11"/>
        <v>0.9375</v>
      </c>
      <c r="AH6" s="57">
        <f t="shared" si="12"/>
        <v>0.25</v>
      </c>
      <c r="AI6" s="73">
        <v>1</v>
      </c>
      <c r="AJ6" s="55"/>
      <c r="AK6" s="77">
        <v>0</v>
      </c>
      <c r="AL6" s="73">
        <v>10</v>
      </c>
      <c r="AM6" s="55">
        <f t="shared" si="13"/>
        <v>5</v>
      </c>
      <c r="AN6" s="57">
        <f t="shared" si="14"/>
        <v>0.6875</v>
      </c>
      <c r="AO6" s="57">
        <f t="shared" si="15"/>
        <v>0.625</v>
      </c>
      <c r="AP6" s="79">
        <v>2</v>
      </c>
      <c r="AQ6" s="55"/>
      <c r="AR6" s="77">
        <v>0</v>
      </c>
      <c r="AS6" s="77">
        <v>11</v>
      </c>
      <c r="AT6" s="55">
        <f t="shared" ref="AT6" si="22">F6-AP6-AR6-AS6</f>
        <v>3</v>
      </c>
      <c r="AU6" s="58">
        <f t="shared" ref="AU6" si="23">IF($F6="","",((AP6+AQ6+AR6+AS6)/$F6))</f>
        <v>0.8125</v>
      </c>
      <c r="AV6" s="57">
        <f t="shared" ref="AV6" si="24">IF($F6="","",(AS6/$F6))</f>
        <v>0.6875</v>
      </c>
      <c r="AW6" s="79">
        <v>0</v>
      </c>
      <c r="AX6" s="55"/>
      <c r="AY6" s="77">
        <v>0</v>
      </c>
      <c r="AZ6" s="77">
        <v>11</v>
      </c>
      <c r="BA6" s="55">
        <f t="shared" ref="BA6" si="25">F6-AZ6-AW6</f>
        <v>5</v>
      </c>
      <c r="BB6" s="57">
        <f t="shared" ref="BB6" si="26">IF($F6="","",((AW6+AX6+AY6+AZ6)/$F6))</f>
        <v>0.6875</v>
      </c>
      <c r="BC6" s="57">
        <f t="shared" ref="BC6" si="27">IF($F6="","",(AZ6/$F6))</f>
        <v>0.6875</v>
      </c>
    </row>
    <row r="7" spans="1:55">
      <c r="B7" s="71" t="s">
        <v>22</v>
      </c>
      <c r="C7" s="73">
        <v>24</v>
      </c>
      <c r="D7" s="55"/>
      <c r="E7" s="55"/>
      <c r="F7" s="55">
        <f t="shared" si="0"/>
        <v>24</v>
      </c>
      <c r="G7" s="73">
        <v>20</v>
      </c>
      <c r="H7" s="55"/>
      <c r="I7" s="78">
        <v>0</v>
      </c>
      <c r="J7" s="79">
        <v>0</v>
      </c>
      <c r="K7" s="55">
        <f t="shared" si="1"/>
        <v>4</v>
      </c>
      <c r="L7" s="57">
        <f t="shared" si="2"/>
        <v>0.83333333333333337</v>
      </c>
      <c r="M7" s="57">
        <f t="shared" si="3"/>
        <v>0</v>
      </c>
      <c r="N7" s="73">
        <v>18</v>
      </c>
      <c r="O7" s="55"/>
      <c r="P7" s="78">
        <v>0</v>
      </c>
      <c r="Q7" s="79">
        <v>0</v>
      </c>
      <c r="R7" s="55">
        <f t="shared" si="4"/>
        <v>6</v>
      </c>
      <c r="S7" s="58">
        <f t="shared" si="5"/>
        <v>0.75</v>
      </c>
      <c r="T7" s="57">
        <f t="shared" si="6"/>
        <v>0</v>
      </c>
      <c r="U7" s="73">
        <v>17</v>
      </c>
      <c r="V7" s="55"/>
      <c r="W7" s="78">
        <v>1</v>
      </c>
      <c r="X7" s="78">
        <v>0</v>
      </c>
      <c r="Y7" s="55">
        <f t="shared" si="7"/>
        <v>6</v>
      </c>
      <c r="Z7" s="57">
        <f t="shared" si="8"/>
        <v>0.75</v>
      </c>
      <c r="AA7" s="57">
        <f t="shared" si="9"/>
        <v>0</v>
      </c>
      <c r="AB7" s="73">
        <v>8</v>
      </c>
      <c r="AC7" s="55"/>
      <c r="AD7" s="73">
        <v>1</v>
      </c>
      <c r="AE7" s="73">
        <v>8</v>
      </c>
      <c r="AF7" s="55">
        <f t="shared" si="10"/>
        <v>7</v>
      </c>
      <c r="AG7" s="58">
        <f t="shared" si="11"/>
        <v>0.70833333333333337</v>
      </c>
      <c r="AH7" s="57">
        <f t="shared" si="12"/>
        <v>0.33333333333333331</v>
      </c>
      <c r="AI7" s="79">
        <v>1</v>
      </c>
      <c r="AJ7" s="55"/>
      <c r="AK7" s="77">
        <v>2</v>
      </c>
      <c r="AL7" s="79">
        <v>15</v>
      </c>
      <c r="AM7" s="55">
        <f t="shared" si="13"/>
        <v>6</v>
      </c>
      <c r="AN7" s="57">
        <f t="shared" si="14"/>
        <v>0.75</v>
      </c>
      <c r="AO7" s="57">
        <f t="shared" si="15"/>
        <v>0.625</v>
      </c>
      <c r="AP7" s="79">
        <v>2</v>
      </c>
      <c r="AQ7" s="55"/>
      <c r="AR7" s="77">
        <v>0</v>
      </c>
      <c r="AS7" s="79">
        <v>15</v>
      </c>
      <c r="AT7" s="55">
        <f t="shared" ref="AT7" si="28">F7-AP7-AR7-AS7</f>
        <v>7</v>
      </c>
      <c r="AU7" s="58">
        <f t="shared" ref="AU7" si="29">IF($F7="","",((AP7+AQ7+AR7+AS7)/$F7))</f>
        <v>0.70833333333333337</v>
      </c>
      <c r="AV7" s="57">
        <f t="shared" ref="AV7" si="30">IF($F7="","",(AS7/$F7))</f>
        <v>0.625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26</v>
      </c>
      <c r="D8" s="55"/>
      <c r="E8" s="55"/>
      <c r="F8" s="55">
        <f t="shared" si="0"/>
        <v>26</v>
      </c>
      <c r="G8" s="73">
        <v>20</v>
      </c>
      <c r="I8" s="73">
        <v>1</v>
      </c>
      <c r="J8" s="77">
        <v>0</v>
      </c>
      <c r="K8" s="55">
        <f t="shared" si="1"/>
        <v>5</v>
      </c>
      <c r="L8" s="57">
        <f t="shared" si="2"/>
        <v>0.80769230769230771</v>
      </c>
      <c r="M8" s="57">
        <f t="shared" si="3"/>
        <v>0</v>
      </c>
      <c r="N8" s="73">
        <v>18</v>
      </c>
      <c r="P8" s="78">
        <v>0</v>
      </c>
      <c r="Q8" s="77">
        <v>0</v>
      </c>
      <c r="R8" s="55">
        <f t="shared" si="4"/>
        <v>8</v>
      </c>
      <c r="S8" s="58">
        <f>IF($F8="","",((N8+O8+P8+Q8)/$F8))</f>
        <v>0.69230769230769229</v>
      </c>
      <c r="T8" s="57">
        <f t="shared" si="6"/>
        <v>0</v>
      </c>
      <c r="U8" s="73">
        <v>17</v>
      </c>
      <c r="W8" s="73">
        <v>1</v>
      </c>
      <c r="X8" s="78">
        <v>0</v>
      </c>
      <c r="Y8" s="55">
        <f t="shared" si="7"/>
        <v>8</v>
      </c>
      <c r="Z8" s="57">
        <f t="shared" si="8"/>
        <v>0.69230769230769229</v>
      </c>
      <c r="AA8" s="57">
        <f t="shared" si="9"/>
        <v>0</v>
      </c>
      <c r="AB8" s="79">
        <v>11</v>
      </c>
      <c r="AD8" s="77">
        <v>0</v>
      </c>
      <c r="AE8" s="77">
        <v>6</v>
      </c>
      <c r="AF8" s="55">
        <f t="shared" si="10"/>
        <v>9</v>
      </c>
      <c r="AG8" s="58">
        <f t="shared" si="11"/>
        <v>0.65384615384615385</v>
      </c>
      <c r="AH8" s="57">
        <f t="shared" si="12"/>
        <v>0.23076923076923078</v>
      </c>
      <c r="AI8" s="79">
        <v>0</v>
      </c>
      <c r="AK8" s="77">
        <v>0</v>
      </c>
      <c r="AL8" s="77">
        <v>17</v>
      </c>
      <c r="AM8" s="55">
        <f t="shared" ref="AM8" si="31">F8-AL8-AK8-AI8</f>
        <v>9</v>
      </c>
      <c r="AN8" s="57">
        <f t="shared" ref="AN8" si="32">IF($F8="","",((AI8+AJ8+AK8+AL8)/$F8))</f>
        <v>0.65384615384615385</v>
      </c>
      <c r="AO8" s="57">
        <f t="shared" ref="AO8" si="33">IF($F8="","",(AL8/$F8))</f>
        <v>0.65384615384615385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33</v>
      </c>
      <c r="D9" s="55"/>
      <c r="E9" s="55"/>
      <c r="F9" s="55">
        <f t="shared" si="0"/>
        <v>33</v>
      </c>
      <c r="G9" s="73">
        <v>25</v>
      </c>
      <c r="I9" s="73">
        <v>1</v>
      </c>
      <c r="J9" s="77">
        <v>0</v>
      </c>
      <c r="K9" s="55">
        <f t="shared" si="1"/>
        <v>7</v>
      </c>
      <c r="L9" s="57">
        <f t="shared" si="2"/>
        <v>0.78787878787878785</v>
      </c>
      <c r="M9" s="57">
        <f t="shared" si="3"/>
        <v>0</v>
      </c>
      <c r="N9" s="73">
        <v>22</v>
      </c>
      <c r="P9" s="73">
        <v>2</v>
      </c>
      <c r="Q9" s="77">
        <v>0</v>
      </c>
      <c r="R9" s="55">
        <f t="shared" si="4"/>
        <v>9</v>
      </c>
      <c r="S9" s="58">
        <f>IF($F9="","",((N9+O9+P9+Q9)/$F9))</f>
        <v>0.72727272727272729</v>
      </c>
      <c r="T9" s="57">
        <f t="shared" si="6"/>
        <v>0</v>
      </c>
      <c r="U9" s="79">
        <v>20</v>
      </c>
      <c r="W9" s="79">
        <v>0</v>
      </c>
      <c r="X9" s="77">
        <v>0</v>
      </c>
      <c r="Y9" s="55">
        <f t="shared" si="7"/>
        <v>13</v>
      </c>
      <c r="Z9" s="57">
        <f t="shared" si="8"/>
        <v>0.60606060606060608</v>
      </c>
      <c r="AA9" s="57">
        <f t="shared" si="9"/>
        <v>0</v>
      </c>
      <c r="AB9" s="79">
        <v>12</v>
      </c>
      <c r="AD9" s="79">
        <v>0</v>
      </c>
      <c r="AE9" s="77">
        <v>9</v>
      </c>
      <c r="AF9" s="55">
        <f t="shared" si="10"/>
        <v>12</v>
      </c>
      <c r="AG9" s="58">
        <f t="shared" si="11"/>
        <v>0.63636363636363635</v>
      </c>
      <c r="AH9" s="57">
        <f t="shared" si="12"/>
        <v>0.27272727272727271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37</v>
      </c>
      <c r="D10" s="55"/>
      <c r="E10" s="55"/>
      <c r="F10" s="55">
        <f t="shared" si="0"/>
        <v>37</v>
      </c>
      <c r="G10" s="73">
        <v>24</v>
      </c>
      <c r="I10" s="78">
        <v>0</v>
      </c>
      <c r="J10" s="77">
        <v>0</v>
      </c>
      <c r="K10" s="55">
        <f t="shared" si="1"/>
        <v>13</v>
      </c>
      <c r="L10" s="57">
        <f t="shared" si="2"/>
        <v>0.64864864864864868</v>
      </c>
      <c r="M10" s="57">
        <f t="shared" si="3"/>
        <v>0</v>
      </c>
      <c r="N10" s="79">
        <v>23</v>
      </c>
      <c r="P10" s="78">
        <v>1</v>
      </c>
      <c r="Q10" s="77">
        <v>0</v>
      </c>
      <c r="R10" s="55">
        <f t="shared" si="4"/>
        <v>13</v>
      </c>
      <c r="S10" s="58">
        <f>IF($F10="","",((N10+O10+P10+Q10)/$F10))</f>
        <v>0.64864864864864868</v>
      </c>
      <c r="T10" s="57">
        <f t="shared" si="6"/>
        <v>0</v>
      </c>
      <c r="U10" s="79">
        <v>24</v>
      </c>
      <c r="W10" s="78">
        <v>1</v>
      </c>
      <c r="X10" s="78">
        <v>0</v>
      </c>
      <c r="Y10" s="55">
        <f t="shared" si="7"/>
        <v>12</v>
      </c>
      <c r="Z10" s="57">
        <f t="shared" si="8"/>
        <v>0.67567567567567566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32</v>
      </c>
      <c r="D11" s="55">
        <v>1</v>
      </c>
      <c r="E11" s="55"/>
      <c r="F11" s="55">
        <f t="shared" si="0"/>
        <v>31</v>
      </c>
      <c r="G11" s="55">
        <v>26</v>
      </c>
      <c r="H11" s="55"/>
      <c r="I11" s="55">
        <v>0</v>
      </c>
      <c r="J11" s="55">
        <v>0</v>
      </c>
      <c r="K11" s="55">
        <f t="shared" si="1"/>
        <v>5</v>
      </c>
      <c r="L11" s="57">
        <f t="shared" si="2"/>
        <v>0.83870967741935487</v>
      </c>
      <c r="M11" s="57">
        <f t="shared" si="3"/>
        <v>0</v>
      </c>
      <c r="N11" s="55">
        <v>22</v>
      </c>
      <c r="O11" s="55"/>
      <c r="P11" s="55">
        <v>0</v>
      </c>
      <c r="Q11" s="55">
        <v>0</v>
      </c>
      <c r="R11" s="55">
        <f t="shared" si="4"/>
        <v>9</v>
      </c>
      <c r="S11" s="58">
        <f>IF($F11="","",((N11+O11+P11+Q11)/$F11))</f>
        <v>0.70967741935483875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53</v>
      </c>
      <c r="D12" s="55"/>
      <c r="E12" s="55"/>
      <c r="F12" s="55">
        <f t="shared" si="0"/>
        <v>53</v>
      </c>
      <c r="G12" s="55">
        <v>44</v>
      </c>
      <c r="H12" s="55"/>
      <c r="I12" s="55">
        <v>1</v>
      </c>
      <c r="J12" s="55">
        <v>0</v>
      </c>
      <c r="K12" s="55">
        <f t="shared" si="1"/>
        <v>8</v>
      </c>
      <c r="L12" s="57">
        <f t="shared" si="2"/>
        <v>0.84905660377358494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14</v>
      </c>
      <c r="D13" s="55"/>
      <c r="E13" s="55"/>
      <c r="F13" s="55">
        <f t="shared" si="0"/>
        <v>14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Information Technology &amp; Mgmt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30</v>
      </c>
      <c r="D19" s="55"/>
      <c r="E19" s="55"/>
      <c r="F19" s="55">
        <f t="shared" ref="F19:F27" si="34">C19-D19-E19</f>
        <v>30</v>
      </c>
      <c r="G19" s="73">
        <v>26</v>
      </c>
      <c r="H19" s="55"/>
      <c r="I19" s="73">
        <v>2</v>
      </c>
      <c r="J19" s="77">
        <v>0</v>
      </c>
      <c r="K19" s="55">
        <f t="shared" ref="K19:K26" si="35">F19-I19-G19-J19</f>
        <v>2</v>
      </c>
      <c r="L19" s="57">
        <f t="shared" ref="L19:L26" si="36">IF($F19="","",((G19+H19+I19+J19)/$F19))</f>
        <v>0.93333333333333335</v>
      </c>
      <c r="M19" s="57">
        <f t="shared" ref="M19:M26" si="37">IF($F19="","",(J19/$F19))</f>
        <v>0</v>
      </c>
      <c r="N19" s="73">
        <v>23</v>
      </c>
      <c r="O19" s="55"/>
      <c r="P19" s="78">
        <v>0</v>
      </c>
      <c r="Q19" s="73">
        <v>3</v>
      </c>
      <c r="R19" s="55">
        <f t="shared" ref="R19:R25" si="38">F19-N19-O19-P19-Q19</f>
        <v>4</v>
      </c>
      <c r="S19" s="58">
        <f t="shared" ref="S19:S25" si="39">IF($F19="","",((N19+O19+P19+Q19)/$F19))</f>
        <v>0.8666666666666667</v>
      </c>
      <c r="T19" s="57">
        <f t="shared" ref="T19:T25" si="40">IF($F19="","",(Q19/$F19))</f>
        <v>0.1</v>
      </c>
      <c r="U19" s="73">
        <v>5</v>
      </c>
      <c r="V19" s="55"/>
      <c r="W19" s="73">
        <v>1</v>
      </c>
      <c r="X19" s="73">
        <v>18</v>
      </c>
      <c r="Y19" s="55">
        <f t="shared" ref="Y19:Y24" si="41">F19-(U19+W19+X19)</f>
        <v>6</v>
      </c>
      <c r="Z19" s="57">
        <f t="shared" ref="Z19:Z24" si="42">IF($F19="","",((U19+V19+W19+X19)/$F19))</f>
        <v>0.8</v>
      </c>
      <c r="AA19" s="57">
        <f t="shared" ref="AA19:AA24" si="43">IF($F19="","",(X19/$F19))</f>
        <v>0.6</v>
      </c>
      <c r="AB19" s="73">
        <v>1</v>
      </c>
      <c r="AC19" s="55"/>
      <c r="AD19" s="77">
        <v>0</v>
      </c>
      <c r="AE19" s="73">
        <v>21</v>
      </c>
      <c r="AF19" s="55">
        <f t="shared" ref="AF19:AF23" si="44">F19-(AB19+AD19+AE19)</f>
        <v>8</v>
      </c>
      <c r="AG19" s="58">
        <f t="shared" ref="AG19:AG23" si="45">IF($F19="","",((AB19+AC19+AD19+AE19)/$F19))</f>
        <v>0.73333333333333328</v>
      </c>
      <c r="AH19" s="57">
        <f t="shared" ref="AH19:AH23" si="46">IF($F19="","",(AE19/$F19))</f>
        <v>0.7</v>
      </c>
      <c r="AI19" s="79">
        <v>0</v>
      </c>
      <c r="AJ19" s="55"/>
      <c r="AK19" s="77">
        <v>0</v>
      </c>
      <c r="AL19" s="73">
        <v>21</v>
      </c>
      <c r="AM19" s="55">
        <f t="shared" ref="AM19:AM21" si="47">F19-AL19-AK19-AI19</f>
        <v>9</v>
      </c>
      <c r="AN19" s="57">
        <f t="shared" ref="AN19:AN21" si="48">IF($F19="","",((AI19+AJ19+AK19+AL19)/$F19))</f>
        <v>0.7</v>
      </c>
      <c r="AO19" s="57">
        <f t="shared" ref="AO19:AO21" si="49">IF($F19="","",(AL19/$F19))</f>
        <v>0.7</v>
      </c>
      <c r="AP19" s="79">
        <v>0</v>
      </c>
      <c r="AQ19" s="55"/>
      <c r="AR19" s="77">
        <v>0</v>
      </c>
      <c r="AS19" s="73">
        <v>21</v>
      </c>
      <c r="AT19" s="55">
        <f t="shared" ref="AT19" si="50">F19-AS19-AR19-AP19</f>
        <v>9</v>
      </c>
      <c r="AU19" s="58">
        <f t="shared" ref="AU19" si="51">IF($F19="","",((AP19+AQ19+AR19+AS19)/$F19))</f>
        <v>0.7</v>
      </c>
      <c r="AV19" s="57">
        <f t="shared" ref="AV19" si="52">IF($F19="","",(AS19/$F19))</f>
        <v>0.7</v>
      </c>
      <c r="AW19" s="79">
        <v>0</v>
      </c>
      <c r="AX19" s="55"/>
      <c r="AY19" s="77">
        <v>0</v>
      </c>
      <c r="AZ19" s="77">
        <v>21</v>
      </c>
      <c r="BA19" s="55">
        <f t="shared" ref="BA19" si="53">F19-AZ19-AW19</f>
        <v>9</v>
      </c>
      <c r="BB19" s="57">
        <f t="shared" ref="BB19" si="54">IF($F19="","",((AW19+AX19+AY19+AZ19)/$F19))</f>
        <v>0.7</v>
      </c>
      <c r="BC19" s="57">
        <f t="shared" ref="BC19" si="55">IF($F19="","",(AZ19/$F19))</f>
        <v>0.7</v>
      </c>
    </row>
    <row r="20" spans="2:55">
      <c r="B20" s="55" t="s">
        <v>21</v>
      </c>
      <c r="C20" s="73">
        <v>30</v>
      </c>
      <c r="D20" s="55"/>
      <c r="E20" s="55"/>
      <c r="F20" s="55">
        <f t="shared" si="34"/>
        <v>30</v>
      </c>
      <c r="G20" s="73">
        <v>26</v>
      </c>
      <c r="H20" s="55"/>
      <c r="I20" s="78">
        <v>0</v>
      </c>
      <c r="J20" s="77">
        <v>0</v>
      </c>
      <c r="K20" s="55">
        <f t="shared" si="35"/>
        <v>4</v>
      </c>
      <c r="L20" s="58">
        <f t="shared" si="36"/>
        <v>0.8666666666666667</v>
      </c>
      <c r="M20" s="57">
        <f t="shared" si="37"/>
        <v>0</v>
      </c>
      <c r="N20" s="73">
        <v>21</v>
      </c>
      <c r="O20" s="55"/>
      <c r="P20" s="78">
        <v>0</v>
      </c>
      <c r="Q20" s="73">
        <v>3</v>
      </c>
      <c r="R20" s="55">
        <f t="shared" si="38"/>
        <v>6</v>
      </c>
      <c r="S20" s="58">
        <f t="shared" si="39"/>
        <v>0.8</v>
      </c>
      <c r="T20" s="57">
        <f t="shared" si="40"/>
        <v>0.1</v>
      </c>
      <c r="U20" s="73">
        <v>3</v>
      </c>
      <c r="V20" s="55"/>
      <c r="W20" s="78">
        <v>0</v>
      </c>
      <c r="X20" s="73">
        <v>20</v>
      </c>
      <c r="Y20" s="55">
        <f t="shared" si="41"/>
        <v>7</v>
      </c>
      <c r="Z20" s="58">
        <f t="shared" si="42"/>
        <v>0.76666666666666672</v>
      </c>
      <c r="AA20" s="57">
        <f t="shared" si="43"/>
        <v>0.66666666666666663</v>
      </c>
      <c r="AB20" s="73">
        <v>1</v>
      </c>
      <c r="AC20" s="55"/>
      <c r="AD20" s="77">
        <v>0</v>
      </c>
      <c r="AE20" s="73">
        <v>22</v>
      </c>
      <c r="AF20" s="55">
        <f t="shared" si="44"/>
        <v>7</v>
      </c>
      <c r="AG20" s="58">
        <f t="shared" si="45"/>
        <v>0.76666666666666672</v>
      </c>
      <c r="AH20" s="57">
        <f t="shared" si="46"/>
        <v>0.73333333333333328</v>
      </c>
      <c r="AI20" s="79">
        <v>0</v>
      </c>
      <c r="AJ20" s="55"/>
      <c r="AK20" s="77">
        <v>0</v>
      </c>
      <c r="AL20" s="73">
        <v>22</v>
      </c>
      <c r="AM20" s="55">
        <f t="shared" si="47"/>
        <v>8</v>
      </c>
      <c r="AN20" s="57">
        <f t="shared" si="48"/>
        <v>0.73333333333333328</v>
      </c>
      <c r="AO20" s="57">
        <f t="shared" si="49"/>
        <v>0.73333333333333328</v>
      </c>
      <c r="AP20" s="79">
        <v>0</v>
      </c>
      <c r="AQ20" s="55"/>
      <c r="AR20" s="77">
        <v>0</v>
      </c>
      <c r="AS20" s="77">
        <v>22</v>
      </c>
      <c r="AT20" s="55">
        <f t="shared" ref="AT20" si="56">F20-AS20-AR20-AP20</f>
        <v>8</v>
      </c>
      <c r="AU20" s="58">
        <f t="shared" ref="AU20" si="57">IF($F20="","",((AP20+AQ20+AR20+AS20)/$F20))</f>
        <v>0.73333333333333328</v>
      </c>
      <c r="AV20" s="57">
        <f t="shared" ref="AV20" si="58">IF($F20="","",(AS20/$F20))</f>
        <v>0.73333333333333328</v>
      </c>
      <c r="AW20" s="79">
        <v>0</v>
      </c>
      <c r="AX20" s="55"/>
      <c r="AY20" s="77">
        <v>0</v>
      </c>
      <c r="AZ20" s="77">
        <v>22</v>
      </c>
      <c r="BA20" s="55">
        <f t="shared" ref="BA20" si="59">F20-AZ20-AW20</f>
        <v>8</v>
      </c>
      <c r="BB20" s="57">
        <f t="shared" ref="BB20" si="60">IF($F20="","",((AW20+AX20+AY20+AZ20)/$F20))</f>
        <v>0.73333333333333328</v>
      </c>
      <c r="BC20" s="57">
        <f t="shared" ref="BC20" si="61">IF($F20="","",(AZ20/$F20))</f>
        <v>0.73333333333333328</v>
      </c>
    </row>
    <row r="21" spans="2:55">
      <c r="B21" s="55" t="s">
        <v>22</v>
      </c>
      <c r="C21" s="73">
        <v>20</v>
      </c>
      <c r="D21" s="55"/>
      <c r="E21" s="55"/>
      <c r="F21" s="55">
        <f t="shared" si="34"/>
        <v>20</v>
      </c>
      <c r="G21" s="73">
        <v>13</v>
      </c>
      <c r="H21" s="55"/>
      <c r="I21" s="73">
        <v>2</v>
      </c>
      <c r="J21" s="79">
        <v>0</v>
      </c>
      <c r="K21" s="55">
        <f t="shared" si="35"/>
        <v>5</v>
      </c>
      <c r="L21" s="57">
        <f t="shared" si="36"/>
        <v>0.75</v>
      </c>
      <c r="M21" s="57">
        <f t="shared" si="37"/>
        <v>0</v>
      </c>
      <c r="N21" s="73">
        <v>9</v>
      </c>
      <c r="O21" s="55"/>
      <c r="P21" s="78">
        <v>0</v>
      </c>
      <c r="Q21" s="73">
        <v>4</v>
      </c>
      <c r="R21" s="55">
        <f t="shared" si="38"/>
        <v>7</v>
      </c>
      <c r="S21" s="58">
        <f t="shared" si="39"/>
        <v>0.65</v>
      </c>
      <c r="T21" s="57">
        <f t="shared" si="40"/>
        <v>0.2</v>
      </c>
      <c r="U21" s="73">
        <v>3</v>
      </c>
      <c r="V21" s="55"/>
      <c r="W21" s="78">
        <v>0</v>
      </c>
      <c r="X21" s="73">
        <v>10</v>
      </c>
      <c r="Y21" s="55">
        <f t="shared" si="41"/>
        <v>7</v>
      </c>
      <c r="Z21" s="58">
        <f t="shared" si="42"/>
        <v>0.65</v>
      </c>
      <c r="AA21" s="57">
        <f t="shared" si="43"/>
        <v>0.5</v>
      </c>
      <c r="AB21" s="79">
        <v>0</v>
      </c>
      <c r="AC21" s="55"/>
      <c r="AD21" s="77">
        <v>0</v>
      </c>
      <c r="AE21" s="73">
        <v>13</v>
      </c>
      <c r="AF21" s="55">
        <f t="shared" si="44"/>
        <v>7</v>
      </c>
      <c r="AG21" s="58">
        <f t="shared" si="45"/>
        <v>0.65</v>
      </c>
      <c r="AH21" s="57">
        <f t="shared" si="46"/>
        <v>0.65</v>
      </c>
      <c r="AI21" s="79">
        <v>0</v>
      </c>
      <c r="AJ21" s="55"/>
      <c r="AK21" s="77">
        <v>0</v>
      </c>
      <c r="AL21" s="79">
        <v>13</v>
      </c>
      <c r="AM21" s="55">
        <f t="shared" si="47"/>
        <v>7</v>
      </c>
      <c r="AN21" s="57">
        <f t="shared" si="48"/>
        <v>0.65</v>
      </c>
      <c r="AO21" s="57">
        <f t="shared" si="49"/>
        <v>0.65</v>
      </c>
      <c r="AP21" s="79">
        <v>1</v>
      </c>
      <c r="AQ21" s="55"/>
      <c r="AR21" s="77">
        <v>0</v>
      </c>
      <c r="AS21" s="79">
        <v>13</v>
      </c>
      <c r="AT21" s="55">
        <f t="shared" ref="AT21" si="62">F21-AS21-AR21-AP21</f>
        <v>6</v>
      </c>
      <c r="AU21" s="58">
        <f t="shared" ref="AU21" si="63">IF($F21="","",((AP21+AQ21+AR21+AS21)/$F21))</f>
        <v>0.7</v>
      </c>
      <c r="AV21" s="57">
        <f t="shared" ref="AV21" si="64">IF($F21="","",(AS21/$F21))</f>
        <v>0.65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26</v>
      </c>
      <c r="D22" s="55"/>
      <c r="E22" s="55"/>
      <c r="F22" s="55">
        <f t="shared" si="34"/>
        <v>26</v>
      </c>
      <c r="G22" s="73">
        <v>25</v>
      </c>
      <c r="I22" s="78">
        <v>0</v>
      </c>
      <c r="J22" s="77">
        <v>0</v>
      </c>
      <c r="K22" s="55">
        <f t="shared" si="35"/>
        <v>1</v>
      </c>
      <c r="L22" s="57">
        <f t="shared" si="36"/>
        <v>0.96153846153846156</v>
      </c>
      <c r="M22" s="57">
        <f t="shared" si="37"/>
        <v>0</v>
      </c>
      <c r="N22" s="73">
        <v>20</v>
      </c>
      <c r="P22" s="78">
        <v>0</v>
      </c>
      <c r="Q22" s="73">
        <v>3</v>
      </c>
      <c r="R22" s="55">
        <f t="shared" si="38"/>
        <v>3</v>
      </c>
      <c r="S22" s="58">
        <f t="shared" si="39"/>
        <v>0.88461538461538458</v>
      </c>
      <c r="T22" s="57">
        <f t="shared" si="40"/>
        <v>0.11538461538461539</v>
      </c>
      <c r="U22" s="73">
        <v>9</v>
      </c>
      <c r="W22" s="78">
        <v>0</v>
      </c>
      <c r="X22" s="73">
        <v>13</v>
      </c>
      <c r="Y22" s="55">
        <f t="shared" si="41"/>
        <v>4</v>
      </c>
      <c r="Z22" s="58">
        <f t="shared" si="42"/>
        <v>0.84615384615384615</v>
      </c>
      <c r="AA22" s="57">
        <f t="shared" si="43"/>
        <v>0.5</v>
      </c>
      <c r="AB22" s="79">
        <v>1</v>
      </c>
      <c r="AD22" s="77">
        <v>0</v>
      </c>
      <c r="AE22" s="77">
        <v>21</v>
      </c>
      <c r="AF22" s="55">
        <f t="shared" si="44"/>
        <v>4</v>
      </c>
      <c r="AG22" s="58">
        <f t="shared" si="45"/>
        <v>0.84615384615384615</v>
      </c>
      <c r="AH22" s="57">
        <f t="shared" si="46"/>
        <v>0.80769230769230771</v>
      </c>
      <c r="AI22" s="79">
        <v>0</v>
      </c>
      <c r="AK22" s="77">
        <v>0</v>
      </c>
      <c r="AL22" s="77">
        <v>22</v>
      </c>
      <c r="AM22" s="55">
        <f t="shared" ref="AM22" si="65">F22-AL22-AK22-AI22</f>
        <v>4</v>
      </c>
      <c r="AN22" s="57">
        <f t="shared" ref="AN22" si="66">IF($F22="","",((AI22+AJ22+AK22+AL22)/$F22))</f>
        <v>0.84615384615384615</v>
      </c>
      <c r="AO22" s="57">
        <f t="shared" ref="AO22" si="67">IF($F22="","",(AL22/$F22))</f>
        <v>0.84615384615384615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13</v>
      </c>
      <c r="D23" s="55"/>
      <c r="E23" s="55"/>
      <c r="F23" s="55">
        <f t="shared" si="34"/>
        <v>13</v>
      </c>
      <c r="G23" s="73">
        <v>12</v>
      </c>
      <c r="I23" s="78">
        <v>0</v>
      </c>
      <c r="J23" s="77">
        <v>0</v>
      </c>
      <c r="K23" s="55">
        <f t="shared" si="35"/>
        <v>1</v>
      </c>
      <c r="L23" s="57">
        <f t="shared" si="36"/>
        <v>0.92307692307692313</v>
      </c>
      <c r="M23" s="57">
        <f t="shared" si="37"/>
        <v>0</v>
      </c>
      <c r="N23" s="73">
        <v>9</v>
      </c>
      <c r="P23" s="78">
        <v>0</v>
      </c>
      <c r="Q23" s="73">
        <v>2</v>
      </c>
      <c r="R23" s="55">
        <f t="shared" si="38"/>
        <v>2</v>
      </c>
      <c r="S23" s="58">
        <f t="shared" si="39"/>
        <v>0.84615384615384615</v>
      </c>
      <c r="T23" s="57">
        <f t="shared" si="40"/>
        <v>0.15384615384615385</v>
      </c>
      <c r="U23" s="79">
        <v>3</v>
      </c>
      <c r="W23" s="79">
        <v>0</v>
      </c>
      <c r="X23" s="77">
        <v>8</v>
      </c>
      <c r="Y23" s="55">
        <f t="shared" si="41"/>
        <v>2</v>
      </c>
      <c r="Z23" s="58">
        <f t="shared" si="42"/>
        <v>0.84615384615384615</v>
      </c>
      <c r="AA23" s="57">
        <f t="shared" si="43"/>
        <v>0.61538461538461542</v>
      </c>
      <c r="AB23" s="79">
        <v>1</v>
      </c>
      <c r="AD23" s="79">
        <v>0</v>
      </c>
      <c r="AE23" s="77">
        <v>10</v>
      </c>
      <c r="AF23" s="55">
        <f t="shared" si="44"/>
        <v>2</v>
      </c>
      <c r="AG23" s="58">
        <f t="shared" si="45"/>
        <v>0.84615384615384615</v>
      </c>
      <c r="AH23" s="57">
        <f t="shared" si="46"/>
        <v>0.76923076923076927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18</v>
      </c>
      <c r="D24" s="55">
        <v>1</v>
      </c>
      <c r="E24" s="55"/>
      <c r="F24" s="55">
        <f t="shared" si="34"/>
        <v>17</v>
      </c>
      <c r="G24" s="73">
        <v>12</v>
      </c>
      <c r="I24" s="73">
        <v>1</v>
      </c>
      <c r="J24" s="77">
        <v>0</v>
      </c>
      <c r="K24" s="55">
        <f t="shared" si="35"/>
        <v>4</v>
      </c>
      <c r="L24" s="57">
        <f t="shared" si="36"/>
        <v>0.76470588235294112</v>
      </c>
      <c r="M24" s="57">
        <f t="shared" si="37"/>
        <v>0</v>
      </c>
      <c r="N24" s="79">
        <v>12</v>
      </c>
      <c r="P24" s="78">
        <v>0</v>
      </c>
      <c r="Q24" s="73">
        <v>0</v>
      </c>
      <c r="R24" s="55">
        <f t="shared" si="38"/>
        <v>5</v>
      </c>
      <c r="S24" s="58">
        <f t="shared" si="39"/>
        <v>0.70588235294117652</v>
      </c>
      <c r="T24" s="57">
        <f t="shared" si="40"/>
        <v>0</v>
      </c>
      <c r="U24" s="79">
        <v>4</v>
      </c>
      <c r="W24" s="78">
        <v>1</v>
      </c>
      <c r="X24" s="73">
        <v>7</v>
      </c>
      <c r="Y24" s="55">
        <f t="shared" si="41"/>
        <v>5</v>
      </c>
      <c r="Z24" s="58">
        <f t="shared" si="42"/>
        <v>0.70588235294117652</v>
      </c>
      <c r="AA24" s="57">
        <f t="shared" si="43"/>
        <v>0.41176470588235292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10</v>
      </c>
      <c r="D25" s="55"/>
      <c r="E25" s="55"/>
      <c r="F25" s="55">
        <f t="shared" si="34"/>
        <v>10</v>
      </c>
      <c r="G25" s="55">
        <v>8</v>
      </c>
      <c r="H25" s="55"/>
      <c r="I25" s="55">
        <v>0</v>
      </c>
      <c r="J25" s="55">
        <v>0</v>
      </c>
      <c r="K25" s="55">
        <f t="shared" si="35"/>
        <v>2</v>
      </c>
      <c r="L25" s="57">
        <f t="shared" si="36"/>
        <v>0.8</v>
      </c>
      <c r="M25" s="57">
        <f t="shared" si="37"/>
        <v>0</v>
      </c>
      <c r="N25" s="55">
        <v>8</v>
      </c>
      <c r="O25" s="55"/>
      <c r="P25" s="55">
        <v>0</v>
      </c>
      <c r="Q25" s="55">
        <v>0</v>
      </c>
      <c r="R25" s="55">
        <f t="shared" si="38"/>
        <v>2</v>
      </c>
      <c r="S25" s="58">
        <f t="shared" si="39"/>
        <v>0.8</v>
      </c>
      <c r="T25" s="57">
        <f t="shared" si="40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6</v>
      </c>
      <c r="F26" s="55">
        <f t="shared" si="34"/>
        <v>6</v>
      </c>
      <c r="G26" s="73">
        <v>3</v>
      </c>
      <c r="I26" s="25">
        <v>0</v>
      </c>
      <c r="J26" s="77">
        <v>0</v>
      </c>
      <c r="K26" s="55">
        <f t="shared" si="35"/>
        <v>3</v>
      </c>
      <c r="L26" s="57">
        <f t="shared" si="36"/>
        <v>0.5</v>
      </c>
      <c r="M26" s="57">
        <f t="shared" si="37"/>
        <v>0</v>
      </c>
    </row>
    <row r="27" spans="2:55">
      <c r="B27" s="55" t="s">
        <v>28</v>
      </c>
      <c r="C27" s="73">
        <v>20</v>
      </c>
      <c r="F27" s="55">
        <f t="shared" si="34"/>
        <v>20</v>
      </c>
    </row>
    <row r="30" spans="2:55">
      <c r="B30" s="25" t="str">
        <f>"Graduate  Retention - "&amp;$A$1</f>
        <v>Graduate  Retention - Information Technology &amp; Mgmt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8">IF($F33="","",((G33+H33+I33+J33)/$F33))</f>
        <v>#DIV/0!</v>
      </c>
      <c r="M33" s="50" t="e">
        <f t="shared" ref="M33:M39" si="69">IF($F33="","",(J33/$F33))</f>
        <v>#DIV/0!</v>
      </c>
      <c r="N33" s="38"/>
      <c r="O33" s="39"/>
      <c r="P33" s="39"/>
      <c r="Q33" s="39"/>
      <c r="R33" s="36">
        <f t="shared" ref="R33:R38" si="70">$F33-(N33+P33+Q33)</f>
        <v>0</v>
      </c>
      <c r="S33" s="37" t="e">
        <f t="shared" ref="S33:S37" si="71">IF($F33="","",((N33+O33+P33+Q33)/$F33))</f>
        <v>#DIV/0!</v>
      </c>
      <c r="T33" s="44" t="e">
        <f t="shared" ref="T33:T38" si="72">IF($F33="","",(Q33/$F33))</f>
        <v>#DIV/0!</v>
      </c>
      <c r="U33" s="38"/>
      <c r="V33" s="39"/>
      <c r="W33" s="39"/>
      <c r="X33" s="39"/>
      <c r="Y33" s="36">
        <f t="shared" ref="Y33:Y37" si="73">$F33-(U33+W33+X33)</f>
        <v>0</v>
      </c>
      <c r="Z33" s="49" t="e">
        <f t="shared" ref="Z33:Z40" si="74">IF($F33="","",((U33+V33+W33+X33)/$F33))</f>
        <v>#DIV/0!</v>
      </c>
      <c r="AA33" s="51" t="e">
        <f t="shared" ref="AA33:AA40" si="75">IF($F33="","",(X33/$F33))</f>
        <v>#DIV/0!</v>
      </c>
      <c r="AB33" s="38"/>
      <c r="AC33" s="39"/>
      <c r="AD33" s="39"/>
      <c r="AE33" s="39"/>
      <c r="AF33" s="36">
        <f t="shared" ref="AF33:AF36" si="76">$F33-(AB33+AD33+AE33)</f>
        <v>0</v>
      </c>
      <c r="AG33" s="37" t="e">
        <f t="shared" ref="AG33:AG40" si="77">IF($F33="","",((AB33+AC33+AD33+AE33)/$F33))</f>
        <v>#DIV/0!</v>
      </c>
      <c r="AH33" s="44" t="e">
        <f t="shared" ref="AH33:AH40" si="78">IF($F33="","",(AE33/$F33))</f>
        <v>#DIV/0!</v>
      </c>
      <c r="AI33" s="38"/>
      <c r="AJ33" s="39"/>
      <c r="AK33" s="39"/>
      <c r="AL33" s="39"/>
      <c r="AM33" s="36">
        <f t="shared" ref="AM33:AM36" si="79">$F33-(AI33+AK33+AL33)</f>
        <v>0</v>
      </c>
      <c r="AN33" s="49" t="e">
        <f t="shared" ref="AN33:AN40" si="80">IF($F33="","",((AI33+AJ33+AK33+AL33)/$F33))</f>
        <v>#DIV/0!</v>
      </c>
      <c r="AO33" s="51" t="e">
        <f t="shared" ref="AO33:AO40" si="81">IF($F33="","",(AL33/$F33))</f>
        <v>#DIV/0!</v>
      </c>
      <c r="AP33" s="38"/>
      <c r="AQ33" s="39"/>
      <c r="AR33" s="39"/>
      <c r="AS33" s="39"/>
      <c r="AT33" s="36">
        <f t="shared" ref="AT33:AT36" si="82">$F33-(AP33+AR33+AS33)</f>
        <v>0</v>
      </c>
      <c r="AU33" s="37" t="e">
        <f t="shared" ref="AU33:AU40" si="83">IF($F33="","",((AP33+AQ33+AR33+AS33)/$F33))</f>
        <v>#DIV/0!</v>
      </c>
      <c r="AV33" s="44" t="e">
        <f t="shared" ref="AV33:AV40" si="84">IF($F33="","",(AS33/$F33))</f>
        <v>#DIV/0!</v>
      </c>
      <c r="AW33" s="38"/>
      <c r="AX33" s="39"/>
      <c r="AY33" s="39"/>
      <c r="AZ33" s="39"/>
      <c r="BA33" s="36">
        <f t="shared" ref="BA33:BA36" si="85">$F33-(AW33+AY33+AZ33)</f>
        <v>0</v>
      </c>
      <c r="BB33" s="49" t="e">
        <f t="shared" ref="BB33:BB40" si="86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7">C34-D34-E34</f>
        <v>0</v>
      </c>
      <c r="G34" s="38"/>
      <c r="H34" s="39"/>
      <c r="I34" s="39"/>
      <c r="J34" s="39"/>
      <c r="K34" s="36">
        <f t="shared" ref="K34:K39" si="88">$F34-(G34+I34+J34)</f>
        <v>0</v>
      </c>
      <c r="L34" s="49" t="e">
        <f t="shared" si="68"/>
        <v>#DIV/0!</v>
      </c>
      <c r="M34" s="50" t="e">
        <f t="shared" si="69"/>
        <v>#DIV/0!</v>
      </c>
      <c r="N34" s="38"/>
      <c r="O34" s="39"/>
      <c r="P34" s="39"/>
      <c r="Q34" s="39"/>
      <c r="R34" s="36">
        <f t="shared" si="70"/>
        <v>0</v>
      </c>
      <c r="S34" s="37" t="e">
        <f t="shared" si="71"/>
        <v>#DIV/0!</v>
      </c>
      <c r="T34" s="44" t="e">
        <f t="shared" si="72"/>
        <v>#DIV/0!</v>
      </c>
      <c r="U34" s="38"/>
      <c r="V34" s="39"/>
      <c r="W34" s="39"/>
      <c r="X34" s="39"/>
      <c r="Y34" s="36">
        <f t="shared" si="73"/>
        <v>0</v>
      </c>
      <c r="Z34" s="49" t="e">
        <f t="shared" si="74"/>
        <v>#DIV/0!</v>
      </c>
      <c r="AA34" s="51" t="e">
        <f t="shared" si="75"/>
        <v>#DIV/0!</v>
      </c>
      <c r="AB34" s="38"/>
      <c r="AC34" s="39"/>
      <c r="AD34" s="39"/>
      <c r="AE34" s="39"/>
      <c r="AF34" s="36">
        <f t="shared" si="76"/>
        <v>0</v>
      </c>
      <c r="AG34" s="37" t="e">
        <f t="shared" si="77"/>
        <v>#DIV/0!</v>
      </c>
      <c r="AH34" s="44" t="e">
        <f t="shared" si="78"/>
        <v>#DIV/0!</v>
      </c>
      <c r="AI34" s="38"/>
      <c r="AJ34" s="39"/>
      <c r="AK34" s="39"/>
      <c r="AL34" s="39"/>
      <c r="AM34" s="36">
        <f t="shared" si="79"/>
        <v>0</v>
      </c>
      <c r="AN34" s="49" t="e">
        <f t="shared" si="80"/>
        <v>#DIV/0!</v>
      </c>
      <c r="AO34" s="51" t="e">
        <f t="shared" si="81"/>
        <v>#DIV/0!</v>
      </c>
      <c r="AP34" s="38"/>
      <c r="AQ34" s="39"/>
      <c r="AR34" s="39"/>
      <c r="AS34" s="39"/>
      <c r="AT34" s="36">
        <f t="shared" si="82"/>
        <v>0</v>
      </c>
      <c r="AU34" s="37" t="e">
        <f t="shared" si="83"/>
        <v>#DIV/0!</v>
      </c>
      <c r="AV34" s="44" t="e">
        <f t="shared" si="84"/>
        <v>#DIV/0!</v>
      </c>
      <c r="AW34" s="38"/>
      <c r="AX34" s="39"/>
      <c r="AY34" s="39"/>
      <c r="AZ34" s="39"/>
      <c r="BA34" s="36">
        <f t="shared" si="85"/>
        <v>0</v>
      </c>
      <c r="BB34" s="49" t="e">
        <f t="shared" si="86"/>
        <v>#DIV/0!</v>
      </c>
      <c r="BC34" s="51" t="e">
        <f t="shared" ref="BC34:BC40" si="89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7"/>
        <v>0</v>
      </c>
      <c r="G35" s="43"/>
      <c r="H35" s="36"/>
      <c r="I35" s="36"/>
      <c r="J35" s="36"/>
      <c r="K35" s="36">
        <f t="shared" si="88"/>
        <v>0</v>
      </c>
      <c r="L35" s="47" t="e">
        <f t="shared" si="68"/>
        <v>#DIV/0!</v>
      </c>
      <c r="M35" s="48" t="e">
        <f t="shared" si="69"/>
        <v>#DIV/0!</v>
      </c>
      <c r="N35" s="43"/>
      <c r="O35" s="36"/>
      <c r="P35" s="36"/>
      <c r="Q35" s="36"/>
      <c r="R35" s="36">
        <f t="shared" si="70"/>
        <v>0</v>
      </c>
      <c r="S35" s="37" t="e">
        <f t="shared" si="71"/>
        <v>#DIV/0!</v>
      </c>
      <c r="T35" s="44" t="e">
        <f t="shared" si="72"/>
        <v>#DIV/0!</v>
      </c>
      <c r="U35" s="43"/>
      <c r="V35" s="36"/>
      <c r="W35" s="36"/>
      <c r="X35" s="36"/>
      <c r="Y35" s="36">
        <f t="shared" si="73"/>
        <v>0</v>
      </c>
      <c r="Z35" s="47" t="e">
        <f t="shared" si="74"/>
        <v>#DIV/0!</v>
      </c>
      <c r="AA35" s="48" t="e">
        <f t="shared" si="75"/>
        <v>#DIV/0!</v>
      </c>
      <c r="AB35" s="43"/>
      <c r="AC35" s="36"/>
      <c r="AD35" s="36"/>
      <c r="AE35" s="36"/>
      <c r="AF35" s="36">
        <f t="shared" si="76"/>
        <v>0</v>
      </c>
      <c r="AG35" s="37" t="e">
        <f t="shared" si="77"/>
        <v>#DIV/0!</v>
      </c>
      <c r="AH35" s="44" t="e">
        <f t="shared" si="78"/>
        <v>#DIV/0!</v>
      </c>
      <c r="AI35" s="43"/>
      <c r="AJ35" s="36"/>
      <c r="AK35" s="36"/>
      <c r="AL35" s="36"/>
      <c r="AM35" s="36">
        <f t="shared" si="79"/>
        <v>0</v>
      </c>
      <c r="AN35" s="47" t="e">
        <f t="shared" si="80"/>
        <v>#DIV/0!</v>
      </c>
      <c r="AO35" s="48" t="e">
        <f t="shared" si="81"/>
        <v>#DIV/0!</v>
      </c>
      <c r="AP35" s="43"/>
      <c r="AQ35" s="36"/>
      <c r="AR35" s="36"/>
      <c r="AS35" s="36"/>
      <c r="AT35" s="36">
        <f t="shared" si="82"/>
        <v>0</v>
      </c>
      <c r="AU35" s="37" t="e">
        <f t="shared" si="83"/>
        <v>#DIV/0!</v>
      </c>
      <c r="AV35" s="46" t="e">
        <f t="shared" si="84"/>
        <v>#DIV/0!</v>
      </c>
      <c r="AW35" s="43"/>
      <c r="AX35" s="36"/>
      <c r="AY35" s="36"/>
      <c r="AZ35" s="36"/>
      <c r="BA35" s="36">
        <f t="shared" si="85"/>
        <v>0</v>
      </c>
      <c r="BB35" s="47" t="e">
        <f t="shared" si="86"/>
        <v>#DIV/0!</v>
      </c>
      <c r="BC35" s="48" t="e">
        <f t="shared" si="89"/>
        <v>#DIV/0!</v>
      </c>
    </row>
    <row r="36" spans="2:55">
      <c r="B36" s="41" t="s">
        <v>22</v>
      </c>
      <c r="C36" s="35"/>
      <c r="D36" s="35"/>
      <c r="E36" s="35"/>
      <c r="F36" s="42">
        <f t="shared" si="87"/>
        <v>0</v>
      </c>
      <c r="G36" s="43"/>
      <c r="H36" s="36"/>
      <c r="I36" s="36"/>
      <c r="J36" s="36"/>
      <c r="K36" s="36">
        <f t="shared" si="88"/>
        <v>0</v>
      </c>
      <c r="L36" s="47" t="e">
        <f t="shared" si="68"/>
        <v>#DIV/0!</v>
      </c>
      <c r="M36" s="48" t="e">
        <f t="shared" si="69"/>
        <v>#DIV/0!</v>
      </c>
      <c r="N36" s="43"/>
      <c r="O36" s="36"/>
      <c r="P36" s="36"/>
      <c r="Q36" s="36"/>
      <c r="R36" s="36">
        <f t="shared" si="70"/>
        <v>0</v>
      </c>
      <c r="S36" s="37" t="e">
        <f t="shared" si="71"/>
        <v>#DIV/0!</v>
      </c>
      <c r="T36" s="44" t="e">
        <f t="shared" si="72"/>
        <v>#DIV/0!</v>
      </c>
      <c r="U36" s="43"/>
      <c r="V36" s="36"/>
      <c r="W36" s="36"/>
      <c r="X36" s="36"/>
      <c r="Y36" s="36">
        <f t="shared" si="73"/>
        <v>0</v>
      </c>
      <c r="Z36" s="47" t="e">
        <f t="shared" si="74"/>
        <v>#DIV/0!</v>
      </c>
      <c r="AA36" s="48" t="e">
        <f t="shared" si="75"/>
        <v>#DIV/0!</v>
      </c>
      <c r="AB36" s="43"/>
      <c r="AC36" s="36"/>
      <c r="AD36" s="36"/>
      <c r="AE36" s="36"/>
      <c r="AF36" s="36">
        <f t="shared" si="76"/>
        <v>0</v>
      </c>
      <c r="AG36" s="37" t="e">
        <f t="shared" si="77"/>
        <v>#DIV/0!</v>
      </c>
      <c r="AH36" s="44" t="e">
        <f t="shared" si="78"/>
        <v>#DIV/0!</v>
      </c>
      <c r="AI36" s="43"/>
      <c r="AJ36" s="36"/>
      <c r="AK36" s="36"/>
      <c r="AL36" s="36"/>
      <c r="AM36" s="36">
        <f t="shared" si="79"/>
        <v>0</v>
      </c>
      <c r="AN36" s="47" t="e">
        <f t="shared" si="80"/>
        <v>#DIV/0!</v>
      </c>
      <c r="AO36" s="48" t="e">
        <f t="shared" si="81"/>
        <v>#DIV/0!</v>
      </c>
      <c r="AP36" s="43"/>
      <c r="AQ36" s="36"/>
      <c r="AR36" s="36"/>
      <c r="AS36" s="36"/>
      <c r="AT36" s="36">
        <f t="shared" si="82"/>
        <v>0</v>
      </c>
      <c r="AU36" s="37" t="e">
        <f t="shared" si="83"/>
        <v>#DIV/0!</v>
      </c>
      <c r="AV36" s="46" t="e">
        <f t="shared" si="84"/>
        <v>#DIV/0!</v>
      </c>
      <c r="AW36" s="43"/>
      <c r="AX36" s="36"/>
      <c r="AY36" s="36"/>
      <c r="AZ36" s="36"/>
      <c r="BA36" s="36">
        <f t="shared" si="85"/>
        <v>0</v>
      </c>
      <c r="BB36" s="47" t="e">
        <f t="shared" si="86"/>
        <v>#DIV/0!</v>
      </c>
      <c r="BC36" s="48" t="e">
        <f t="shared" si="89"/>
        <v>#DIV/0!</v>
      </c>
    </row>
    <row r="37" spans="2:55">
      <c r="B37" s="41" t="s">
        <v>23</v>
      </c>
      <c r="C37" s="35"/>
      <c r="D37" s="35"/>
      <c r="E37" s="35"/>
      <c r="F37" s="42">
        <f t="shared" si="87"/>
        <v>0</v>
      </c>
      <c r="G37" s="52"/>
      <c r="H37" s="40"/>
      <c r="I37" s="40"/>
      <c r="J37" s="40"/>
      <c r="K37" s="36">
        <f t="shared" si="88"/>
        <v>0</v>
      </c>
      <c r="L37" s="53" t="e">
        <f t="shared" si="68"/>
        <v>#DIV/0!</v>
      </c>
      <c r="M37" s="54" t="e">
        <f t="shared" si="69"/>
        <v>#DIV/0!</v>
      </c>
      <c r="N37" s="52"/>
      <c r="O37" s="40"/>
      <c r="P37" s="40"/>
      <c r="Q37" s="40"/>
      <c r="R37" s="36">
        <f t="shared" si="70"/>
        <v>0</v>
      </c>
      <c r="S37" s="37" t="e">
        <f t="shared" si="71"/>
        <v>#DIV/0!</v>
      </c>
      <c r="T37" s="44" t="e">
        <f t="shared" si="72"/>
        <v>#DIV/0!</v>
      </c>
      <c r="U37" s="52"/>
      <c r="V37" s="40"/>
      <c r="W37" s="40"/>
      <c r="X37" s="40"/>
      <c r="Y37" s="40">
        <f t="shared" si="73"/>
        <v>0</v>
      </c>
      <c r="Z37" s="53" t="e">
        <f t="shared" si="74"/>
        <v>#DIV/0!</v>
      </c>
      <c r="AA37" s="54" t="e">
        <f t="shared" si="75"/>
        <v>#DIV/0!</v>
      </c>
      <c r="AB37" s="52"/>
      <c r="AC37" s="40"/>
      <c r="AD37" s="40"/>
      <c r="AE37" s="40"/>
      <c r="AF37" s="36"/>
      <c r="AG37" s="37" t="e">
        <f t="shared" si="77"/>
        <v>#DIV/0!</v>
      </c>
      <c r="AH37" s="44" t="e">
        <f t="shared" si="78"/>
        <v>#DIV/0!</v>
      </c>
      <c r="AI37" s="52"/>
      <c r="AJ37" s="40"/>
      <c r="AK37" s="40"/>
      <c r="AL37" s="40"/>
      <c r="AM37" s="40"/>
      <c r="AN37" s="53" t="e">
        <f t="shared" si="80"/>
        <v>#DIV/0!</v>
      </c>
      <c r="AO37" s="54" t="e">
        <f t="shared" si="81"/>
        <v>#DIV/0!</v>
      </c>
      <c r="AP37" s="52"/>
      <c r="AQ37" s="40"/>
      <c r="AR37" s="40"/>
      <c r="AS37" s="40"/>
      <c r="AT37" s="36"/>
      <c r="AU37" s="37" t="e">
        <f t="shared" si="83"/>
        <v>#DIV/0!</v>
      </c>
      <c r="AV37" s="46" t="e">
        <f t="shared" si="84"/>
        <v>#DIV/0!</v>
      </c>
      <c r="AW37" s="52"/>
      <c r="AX37" s="40"/>
      <c r="AY37" s="40"/>
      <c r="AZ37" s="40"/>
      <c r="BA37" s="40"/>
      <c r="BB37" s="53" t="e">
        <f t="shared" si="86"/>
        <v>#DIV/0!</v>
      </c>
      <c r="BC37" s="54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38"/>
      <c r="I38" s="55"/>
      <c r="J38" s="39"/>
      <c r="K38" s="36">
        <f t="shared" si="88"/>
        <v>0</v>
      </c>
      <c r="L38" s="53" t="e">
        <f t="shared" si="68"/>
        <v>#DIV/0!</v>
      </c>
      <c r="M38" s="54" t="e">
        <f t="shared" si="69"/>
        <v>#DIV/0!</v>
      </c>
      <c r="N38" s="38"/>
      <c r="P38" s="55"/>
      <c r="Q38" s="39"/>
      <c r="R38" s="36">
        <f t="shared" si="70"/>
        <v>0</v>
      </c>
      <c r="S38" s="37" t="e">
        <f>IF($F38="","",((N38+O38+P38+Q38)/$F38))</f>
        <v>#DIV/0!</v>
      </c>
      <c r="T38" s="57" t="e">
        <f t="shared" si="72"/>
        <v>#DIV/0!</v>
      </c>
      <c r="U38" s="38"/>
      <c r="W38" s="55"/>
      <c r="X38" s="39"/>
      <c r="Y38" s="55"/>
      <c r="Z38" s="57" t="e">
        <f t="shared" si="74"/>
        <v>#DIV/0!</v>
      </c>
      <c r="AA38" s="57" t="e">
        <f t="shared" si="75"/>
        <v>#DIV/0!</v>
      </c>
      <c r="AB38" s="38"/>
      <c r="AD38" s="55"/>
      <c r="AE38" s="39"/>
      <c r="AF38" s="55"/>
      <c r="AG38" s="58" t="e">
        <f t="shared" si="77"/>
        <v>#DIV/0!</v>
      </c>
      <c r="AH38" s="57" t="e">
        <f t="shared" si="78"/>
        <v>#DIV/0!</v>
      </c>
      <c r="AI38" s="38"/>
      <c r="AK38" s="55"/>
      <c r="AL38" s="39"/>
      <c r="AM38" s="55"/>
      <c r="AN38" s="57" t="e">
        <f t="shared" si="80"/>
        <v>#DIV/0!</v>
      </c>
      <c r="AO38" s="57" t="e">
        <f t="shared" si="81"/>
        <v>#DIV/0!</v>
      </c>
      <c r="AP38" s="38"/>
      <c r="AR38" s="55"/>
      <c r="AS38" s="39"/>
      <c r="AT38" s="55"/>
      <c r="AU38" s="58" t="e">
        <f t="shared" si="83"/>
        <v>#DIV/0!</v>
      </c>
      <c r="AV38" s="57" t="e">
        <f t="shared" si="84"/>
        <v>#DIV/0!</v>
      </c>
      <c r="AW38" s="38"/>
      <c r="AY38" s="55"/>
      <c r="AZ38" s="39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38"/>
      <c r="I39" s="55"/>
      <c r="J39" s="39"/>
      <c r="K39" s="36">
        <f t="shared" si="88"/>
        <v>0</v>
      </c>
      <c r="L39" s="53" t="e">
        <f t="shared" si="68"/>
        <v>#DIV/0!</v>
      </c>
      <c r="M39" s="54" t="e">
        <f t="shared" si="69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4"/>
        <v>#DIV/0!</v>
      </c>
      <c r="AA39" s="57" t="e">
        <f t="shared" si="75"/>
        <v>#DIV/0!</v>
      </c>
      <c r="AB39" s="38"/>
      <c r="AD39" s="55"/>
      <c r="AE39" s="39"/>
      <c r="AF39" s="55"/>
      <c r="AG39" s="58" t="e">
        <f t="shared" si="77"/>
        <v>#DIV/0!</v>
      </c>
      <c r="AH39" s="57" t="e">
        <f t="shared" si="78"/>
        <v>#DIV/0!</v>
      </c>
      <c r="AI39" s="38"/>
      <c r="AK39" s="55"/>
      <c r="AL39" s="39"/>
      <c r="AM39" s="55"/>
      <c r="AN39" s="57" t="e">
        <f t="shared" si="80"/>
        <v>#DIV/0!</v>
      </c>
      <c r="AO39" s="57" t="e">
        <f t="shared" si="81"/>
        <v>#DIV/0!</v>
      </c>
      <c r="AP39" s="38"/>
      <c r="AR39" s="55"/>
      <c r="AS39" s="39"/>
      <c r="AT39" s="55"/>
      <c r="AU39" s="58" t="e">
        <f t="shared" si="83"/>
        <v>#DIV/0!</v>
      </c>
      <c r="AV39" s="57" t="e">
        <f t="shared" si="84"/>
        <v>#DIV/0!</v>
      </c>
      <c r="AW39" s="38"/>
      <c r="AY39" s="55"/>
      <c r="AZ39" s="39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Information Technology &amp; Mgmt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0">C46-D46-E46</f>
        <v>0</v>
      </c>
      <c r="G46" s="38"/>
      <c r="H46" s="39"/>
      <c r="I46" s="39"/>
      <c r="J46" s="39"/>
      <c r="K46" s="36">
        <f t="shared" ref="K46:K52" si="91">$F46-(G46+I46+J46)</f>
        <v>0</v>
      </c>
      <c r="L46" s="49" t="e">
        <f t="shared" ref="L46:L52" si="92">IF($F46="","",((G46+H46+I46+J46)/$F46))</f>
        <v>#DIV/0!</v>
      </c>
      <c r="M46" s="50" t="e">
        <f t="shared" ref="M46:M52" si="93">IF($F46="","",(J46/$F46))</f>
        <v>#DIV/0!</v>
      </c>
      <c r="N46" s="38"/>
      <c r="O46" s="39"/>
      <c r="P46" s="39"/>
      <c r="Q46" s="39"/>
      <c r="R46" s="36">
        <f t="shared" ref="R46:R51" si="94">$F46-(N46+P46+Q46)</f>
        <v>0</v>
      </c>
      <c r="S46" s="37" t="e">
        <f t="shared" ref="S46:S51" si="95">IF($F46="","",((N46+O46+P46+Q46)/$F46))</f>
        <v>#DIV/0!</v>
      </c>
      <c r="T46" s="44" t="e">
        <f t="shared" ref="T46:T51" si="96">IF($F46="","",(Q46/$F46))</f>
        <v>#DIV/0!</v>
      </c>
      <c r="U46" s="38"/>
      <c r="V46" s="39"/>
      <c r="W46" s="39"/>
      <c r="X46" s="39"/>
      <c r="Y46" s="36">
        <f t="shared" ref="Y46:Y50" si="97">$F46-(U46+W46+X46)</f>
        <v>0</v>
      </c>
      <c r="Z46" s="49" t="e">
        <f t="shared" ref="Z46:Z51" si="98">IF($F46="","",((U46+V46+W46+X46)/$F46))</f>
        <v>#DIV/0!</v>
      </c>
      <c r="AA46" s="51" t="e">
        <f t="shared" ref="AA46:AA51" si="99">IF($F46="","",(X46/$F46))</f>
        <v>#DIV/0!</v>
      </c>
      <c r="AB46" s="38"/>
      <c r="AC46" s="39"/>
      <c r="AD46" s="39"/>
      <c r="AE46" s="39"/>
      <c r="AF46" s="36">
        <f t="shared" ref="AF46:AF49" si="100">$F46-(AB46+AD46+AE46)</f>
        <v>0</v>
      </c>
      <c r="AG46" s="37" t="e">
        <f t="shared" ref="AG46:AG51" si="101">IF($F46="","",((AB46+AC46+AD46+AE46)/$F46))</f>
        <v>#DIV/0!</v>
      </c>
      <c r="AH46" s="44" t="e">
        <f t="shared" ref="AH46:AH51" si="102">IF($F46="","",(AE46/$F46))</f>
        <v>#DIV/0!</v>
      </c>
      <c r="AI46" s="38"/>
      <c r="AJ46" s="39"/>
      <c r="AK46" s="39"/>
      <c r="AL46" s="39"/>
      <c r="AM46" s="36">
        <f t="shared" ref="AM46:AM49" si="103">$F46-(AI46+AK46+AL46)</f>
        <v>0</v>
      </c>
      <c r="AN46" s="49" t="e">
        <f t="shared" ref="AN46:AN51" si="104">IF($F46="","",((AI46+AJ46+AK46+AL46)/$F46))</f>
        <v>#DIV/0!</v>
      </c>
      <c r="AO46" s="51" t="e">
        <f t="shared" ref="AO46:AO51" si="105">IF($F46="","",(AL46/$F46))</f>
        <v>#DIV/0!</v>
      </c>
      <c r="AP46" s="38"/>
      <c r="AQ46" s="39"/>
      <c r="AR46" s="39"/>
      <c r="AS46" s="39"/>
      <c r="AT46" s="36">
        <f t="shared" ref="AT46:AT49" si="106">$F46-(AP46+AR46+AS46)</f>
        <v>0</v>
      </c>
      <c r="AU46" s="37" t="e">
        <f t="shared" ref="AU46:AU51" si="107">IF($F46="","",((AP46+AQ46+AR46+AS46)/$F46))</f>
        <v>#DIV/0!</v>
      </c>
      <c r="AV46" s="44" t="e">
        <f t="shared" ref="AV46:AV51" si="108">IF($F46="","",(AS46/$F46))</f>
        <v>#DIV/0!</v>
      </c>
      <c r="AW46" s="38"/>
      <c r="AX46" s="39"/>
      <c r="AY46" s="39"/>
      <c r="AZ46" s="39"/>
      <c r="BA46" s="36">
        <f t="shared" ref="BA46:BA49" si="109">$F46-(AW46+AY46+AZ46)</f>
        <v>0</v>
      </c>
      <c r="BB46" s="49" t="e">
        <f t="shared" ref="BB46:BB51" si="110">IF($F46="","",((AW46+AX46+AY46+AZ46)/$F46))</f>
        <v>#DIV/0!</v>
      </c>
      <c r="BC46" s="51" t="e">
        <f t="shared" ref="BC46:BC51" si="111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0"/>
        <v>0</v>
      </c>
      <c r="G47" s="38"/>
      <c r="H47" s="39"/>
      <c r="I47" s="39"/>
      <c r="J47" s="39"/>
      <c r="K47" s="36">
        <f t="shared" si="91"/>
        <v>0</v>
      </c>
      <c r="L47" s="49" t="e">
        <f t="shared" si="92"/>
        <v>#DIV/0!</v>
      </c>
      <c r="M47" s="50" t="e">
        <f t="shared" si="93"/>
        <v>#DIV/0!</v>
      </c>
      <c r="N47" s="38"/>
      <c r="O47" s="39"/>
      <c r="P47" s="39"/>
      <c r="Q47" s="39"/>
      <c r="R47" s="36">
        <f t="shared" si="94"/>
        <v>0</v>
      </c>
      <c r="S47" s="37" t="e">
        <f t="shared" si="95"/>
        <v>#DIV/0!</v>
      </c>
      <c r="T47" s="44" t="e">
        <f t="shared" si="96"/>
        <v>#DIV/0!</v>
      </c>
      <c r="U47" s="38"/>
      <c r="V47" s="39"/>
      <c r="W47" s="39"/>
      <c r="X47" s="39"/>
      <c r="Y47" s="36">
        <f t="shared" si="97"/>
        <v>0</v>
      </c>
      <c r="Z47" s="49" t="e">
        <f t="shared" si="98"/>
        <v>#DIV/0!</v>
      </c>
      <c r="AA47" s="51" t="e">
        <f t="shared" si="99"/>
        <v>#DIV/0!</v>
      </c>
      <c r="AB47" s="38"/>
      <c r="AC47" s="39"/>
      <c r="AD47" s="39"/>
      <c r="AE47" s="39"/>
      <c r="AF47" s="36">
        <f t="shared" si="100"/>
        <v>0</v>
      </c>
      <c r="AG47" s="37" t="e">
        <f t="shared" si="101"/>
        <v>#DIV/0!</v>
      </c>
      <c r="AH47" s="44" t="e">
        <f t="shared" si="102"/>
        <v>#DIV/0!</v>
      </c>
      <c r="AI47" s="38"/>
      <c r="AJ47" s="39"/>
      <c r="AK47" s="39"/>
      <c r="AL47" s="39"/>
      <c r="AM47" s="36">
        <f t="shared" si="103"/>
        <v>0</v>
      </c>
      <c r="AN47" s="49" t="e">
        <f t="shared" si="104"/>
        <v>#DIV/0!</v>
      </c>
      <c r="AO47" s="51" t="e">
        <f t="shared" si="105"/>
        <v>#DIV/0!</v>
      </c>
      <c r="AP47" s="38"/>
      <c r="AQ47" s="39"/>
      <c r="AR47" s="39"/>
      <c r="AS47" s="39"/>
      <c r="AT47" s="36">
        <f t="shared" si="106"/>
        <v>0</v>
      </c>
      <c r="AU47" s="37" t="e">
        <f t="shared" si="107"/>
        <v>#DIV/0!</v>
      </c>
      <c r="AV47" s="44" t="e">
        <f t="shared" si="108"/>
        <v>#DIV/0!</v>
      </c>
      <c r="AW47" s="38"/>
      <c r="AX47" s="39"/>
      <c r="AY47" s="39"/>
      <c r="AZ47" s="39"/>
      <c r="BA47" s="36">
        <f t="shared" si="109"/>
        <v>0</v>
      </c>
      <c r="BB47" s="49" t="e">
        <f t="shared" si="110"/>
        <v>#DIV/0!</v>
      </c>
      <c r="BC47" s="51" t="e">
        <f t="shared" si="111"/>
        <v>#DIV/0!</v>
      </c>
    </row>
    <row r="48" spans="2:55">
      <c r="B48" s="41" t="s">
        <v>21</v>
      </c>
      <c r="C48" s="35"/>
      <c r="D48" s="35"/>
      <c r="E48" s="35"/>
      <c r="F48" s="42">
        <f t="shared" si="90"/>
        <v>0</v>
      </c>
      <c r="G48" s="43"/>
      <c r="H48" s="36"/>
      <c r="I48" s="36"/>
      <c r="J48" s="36"/>
      <c r="K48" s="36">
        <f t="shared" si="91"/>
        <v>0</v>
      </c>
      <c r="L48" s="47" t="e">
        <f t="shared" si="92"/>
        <v>#DIV/0!</v>
      </c>
      <c r="M48" s="48" t="e">
        <f t="shared" si="93"/>
        <v>#DIV/0!</v>
      </c>
      <c r="N48" s="43"/>
      <c r="O48" s="36"/>
      <c r="P48" s="36"/>
      <c r="Q48" s="36"/>
      <c r="R48" s="36">
        <f t="shared" si="94"/>
        <v>0</v>
      </c>
      <c r="S48" s="37" t="e">
        <f t="shared" si="95"/>
        <v>#DIV/0!</v>
      </c>
      <c r="T48" s="44" t="e">
        <f t="shared" si="96"/>
        <v>#DIV/0!</v>
      </c>
      <c r="U48" s="43"/>
      <c r="V48" s="36"/>
      <c r="W48" s="36"/>
      <c r="X48" s="36"/>
      <c r="Y48" s="36">
        <f t="shared" si="97"/>
        <v>0</v>
      </c>
      <c r="Z48" s="47" t="e">
        <f t="shared" si="98"/>
        <v>#DIV/0!</v>
      </c>
      <c r="AA48" s="48" t="e">
        <f t="shared" si="99"/>
        <v>#DIV/0!</v>
      </c>
      <c r="AB48" s="43"/>
      <c r="AC48" s="36"/>
      <c r="AD48" s="36"/>
      <c r="AE48" s="36"/>
      <c r="AF48" s="36">
        <f t="shared" si="100"/>
        <v>0</v>
      </c>
      <c r="AG48" s="37" t="e">
        <f t="shared" si="101"/>
        <v>#DIV/0!</v>
      </c>
      <c r="AH48" s="44" t="e">
        <f t="shared" si="102"/>
        <v>#DIV/0!</v>
      </c>
      <c r="AI48" s="43"/>
      <c r="AJ48" s="36"/>
      <c r="AK48" s="36"/>
      <c r="AL48" s="36"/>
      <c r="AM48" s="36">
        <f t="shared" si="103"/>
        <v>0</v>
      </c>
      <c r="AN48" s="47" t="e">
        <f t="shared" si="104"/>
        <v>#DIV/0!</v>
      </c>
      <c r="AO48" s="48" t="e">
        <f t="shared" si="105"/>
        <v>#DIV/0!</v>
      </c>
      <c r="AP48" s="43"/>
      <c r="AQ48" s="36"/>
      <c r="AR48" s="36"/>
      <c r="AS48" s="36"/>
      <c r="AT48" s="36">
        <f t="shared" si="106"/>
        <v>0</v>
      </c>
      <c r="AU48" s="37" t="e">
        <f t="shared" si="107"/>
        <v>#DIV/0!</v>
      </c>
      <c r="AV48" s="46" t="e">
        <f t="shared" si="108"/>
        <v>#DIV/0!</v>
      </c>
      <c r="AW48" s="43"/>
      <c r="AX48" s="36"/>
      <c r="AY48" s="36"/>
      <c r="AZ48" s="36"/>
      <c r="BA48" s="36">
        <f t="shared" si="109"/>
        <v>0</v>
      </c>
      <c r="BB48" s="47" t="e">
        <f t="shared" si="110"/>
        <v>#DIV/0!</v>
      </c>
      <c r="BC48" s="48" t="e">
        <f t="shared" si="111"/>
        <v>#DIV/0!</v>
      </c>
    </row>
    <row r="49" spans="2:55">
      <c r="B49" s="41" t="s">
        <v>22</v>
      </c>
      <c r="C49" s="35"/>
      <c r="D49" s="35"/>
      <c r="E49" s="35"/>
      <c r="F49" s="42">
        <f t="shared" si="90"/>
        <v>0</v>
      </c>
      <c r="G49" s="43"/>
      <c r="H49" s="36"/>
      <c r="I49" s="36"/>
      <c r="J49" s="36"/>
      <c r="K49" s="36">
        <f t="shared" si="91"/>
        <v>0</v>
      </c>
      <c r="L49" s="47" t="e">
        <f t="shared" si="92"/>
        <v>#DIV/0!</v>
      </c>
      <c r="M49" s="48" t="e">
        <f t="shared" si="93"/>
        <v>#DIV/0!</v>
      </c>
      <c r="N49" s="43"/>
      <c r="O49" s="36"/>
      <c r="P49" s="36"/>
      <c r="Q49" s="36"/>
      <c r="R49" s="36">
        <f t="shared" si="94"/>
        <v>0</v>
      </c>
      <c r="S49" s="37" t="e">
        <f t="shared" si="95"/>
        <v>#DIV/0!</v>
      </c>
      <c r="T49" s="44" t="e">
        <f t="shared" si="96"/>
        <v>#DIV/0!</v>
      </c>
      <c r="U49" s="43"/>
      <c r="V49" s="36"/>
      <c r="W49" s="36"/>
      <c r="X49" s="36"/>
      <c r="Y49" s="36">
        <f t="shared" si="97"/>
        <v>0</v>
      </c>
      <c r="Z49" s="47" t="e">
        <f t="shared" si="98"/>
        <v>#DIV/0!</v>
      </c>
      <c r="AA49" s="48" t="e">
        <f t="shared" si="99"/>
        <v>#DIV/0!</v>
      </c>
      <c r="AB49" s="43"/>
      <c r="AC49" s="36"/>
      <c r="AD49" s="36"/>
      <c r="AE49" s="36"/>
      <c r="AF49" s="36">
        <f t="shared" si="100"/>
        <v>0</v>
      </c>
      <c r="AG49" s="37" t="e">
        <f t="shared" si="101"/>
        <v>#DIV/0!</v>
      </c>
      <c r="AH49" s="44" t="e">
        <f t="shared" si="102"/>
        <v>#DIV/0!</v>
      </c>
      <c r="AI49" s="43"/>
      <c r="AJ49" s="36"/>
      <c r="AK49" s="36"/>
      <c r="AL49" s="36"/>
      <c r="AM49" s="36">
        <f t="shared" si="103"/>
        <v>0</v>
      </c>
      <c r="AN49" s="47" t="e">
        <f t="shared" si="104"/>
        <v>#DIV/0!</v>
      </c>
      <c r="AO49" s="48" t="e">
        <f t="shared" si="105"/>
        <v>#DIV/0!</v>
      </c>
      <c r="AP49" s="43"/>
      <c r="AQ49" s="36"/>
      <c r="AR49" s="36"/>
      <c r="AS49" s="36"/>
      <c r="AT49" s="36">
        <f t="shared" si="106"/>
        <v>0</v>
      </c>
      <c r="AU49" s="37" t="e">
        <f t="shared" si="107"/>
        <v>#DIV/0!</v>
      </c>
      <c r="AV49" s="46" t="e">
        <f t="shared" si="108"/>
        <v>#DIV/0!</v>
      </c>
      <c r="AW49" s="43"/>
      <c r="AX49" s="36"/>
      <c r="AY49" s="36"/>
      <c r="AZ49" s="36"/>
      <c r="BA49" s="36">
        <f t="shared" si="109"/>
        <v>0</v>
      </c>
      <c r="BB49" s="47" t="e">
        <f t="shared" si="110"/>
        <v>#DIV/0!</v>
      </c>
      <c r="BC49" s="48" t="e">
        <f t="shared" si="111"/>
        <v>#DIV/0!</v>
      </c>
    </row>
    <row r="50" spans="2:55">
      <c r="B50" s="41" t="s">
        <v>23</v>
      </c>
      <c r="C50" s="35"/>
      <c r="D50" s="35"/>
      <c r="E50" s="35"/>
      <c r="F50" s="42">
        <f t="shared" si="90"/>
        <v>0</v>
      </c>
      <c r="G50" s="52"/>
      <c r="H50" s="40"/>
      <c r="I50" s="40"/>
      <c r="J50" s="40"/>
      <c r="K50" s="36">
        <f t="shared" si="91"/>
        <v>0</v>
      </c>
      <c r="L50" s="53" t="e">
        <f t="shared" si="92"/>
        <v>#DIV/0!</v>
      </c>
      <c r="M50" s="54" t="e">
        <f t="shared" si="93"/>
        <v>#DIV/0!</v>
      </c>
      <c r="N50" s="52"/>
      <c r="O50" s="40"/>
      <c r="P50" s="40"/>
      <c r="Q50" s="40"/>
      <c r="R50" s="36">
        <f t="shared" si="94"/>
        <v>0</v>
      </c>
      <c r="S50" s="37" t="e">
        <f t="shared" si="95"/>
        <v>#DIV/0!</v>
      </c>
      <c r="T50" s="44" t="e">
        <f t="shared" si="96"/>
        <v>#DIV/0!</v>
      </c>
      <c r="U50" s="52"/>
      <c r="V50" s="40"/>
      <c r="W50" s="40"/>
      <c r="X50" s="40"/>
      <c r="Y50" s="36">
        <f t="shared" si="97"/>
        <v>0</v>
      </c>
      <c r="Z50" s="53" t="e">
        <f t="shared" si="98"/>
        <v>#DIV/0!</v>
      </c>
      <c r="AA50" s="54" t="e">
        <f t="shared" si="99"/>
        <v>#DIV/0!</v>
      </c>
      <c r="AB50" s="52"/>
      <c r="AC50" s="40"/>
      <c r="AD50" s="40"/>
      <c r="AE50" s="40"/>
      <c r="AF50" s="36"/>
      <c r="AG50" s="37" t="e">
        <f t="shared" si="101"/>
        <v>#DIV/0!</v>
      </c>
      <c r="AH50" s="44" t="e">
        <f t="shared" si="102"/>
        <v>#DIV/0!</v>
      </c>
      <c r="AI50" s="52"/>
      <c r="AJ50" s="40"/>
      <c r="AK50" s="40"/>
      <c r="AL50" s="40"/>
      <c r="AM50" s="40"/>
      <c r="AN50" s="53" t="e">
        <f t="shared" si="104"/>
        <v>#DIV/0!</v>
      </c>
      <c r="AO50" s="54" t="e">
        <f t="shared" si="105"/>
        <v>#DIV/0!</v>
      </c>
      <c r="AP50" s="52"/>
      <c r="AQ50" s="40"/>
      <c r="AR50" s="40"/>
      <c r="AS50" s="40"/>
      <c r="AT50" s="36"/>
      <c r="AU50" s="37" t="e">
        <f t="shared" si="107"/>
        <v>#DIV/0!</v>
      </c>
      <c r="AV50" s="46" t="e">
        <f t="shared" si="108"/>
        <v>#DIV/0!</v>
      </c>
      <c r="AW50" s="52"/>
      <c r="AX50" s="40"/>
      <c r="AY50" s="40"/>
      <c r="AZ50" s="40"/>
      <c r="BA50" s="40"/>
      <c r="BB50" s="53" t="e">
        <f t="shared" si="110"/>
        <v>#DIV/0!</v>
      </c>
      <c r="BC50" s="54" t="e">
        <f t="shared" si="111"/>
        <v>#DIV/0!</v>
      </c>
    </row>
    <row r="51" spans="2:55">
      <c r="B51" s="55" t="s">
        <v>24</v>
      </c>
      <c r="C51" s="59"/>
      <c r="F51" s="60">
        <f t="shared" si="90"/>
        <v>0</v>
      </c>
      <c r="G51" s="38"/>
      <c r="I51" s="55"/>
      <c r="J51" s="39"/>
      <c r="K51" s="39">
        <f t="shared" si="91"/>
        <v>0</v>
      </c>
      <c r="L51" s="49" t="e">
        <f t="shared" si="92"/>
        <v>#DIV/0!</v>
      </c>
      <c r="M51" s="50" t="e">
        <f t="shared" si="93"/>
        <v>#DIV/0!</v>
      </c>
      <c r="N51" s="38"/>
      <c r="P51" s="55"/>
      <c r="Q51" s="39"/>
      <c r="R51" s="36">
        <f t="shared" si="94"/>
        <v>0</v>
      </c>
      <c r="S51" s="61" t="e">
        <f t="shared" si="95"/>
        <v>#DIV/0!</v>
      </c>
      <c r="T51" s="50" t="e">
        <f t="shared" si="96"/>
        <v>#DIV/0!</v>
      </c>
      <c r="U51" s="38"/>
      <c r="W51" s="55"/>
      <c r="X51" s="39"/>
      <c r="Z51" s="49" t="e">
        <f t="shared" si="98"/>
        <v>#DIV/0!</v>
      </c>
      <c r="AA51" s="62" t="e">
        <f t="shared" si="99"/>
        <v>#DIV/0!</v>
      </c>
      <c r="AB51" s="38"/>
      <c r="AD51" s="55"/>
      <c r="AE51" s="39"/>
      <c r="AG51" s="61" t="e">
        <f t="shared" si="101"/>
        <v>#DIV/0!</v>
      </c>
      <c r="AH51" s="50" t="e">
        <f t="shared" si="102"/>
        <v>#DIV/0!</v>
      </c>
      <c r="AI51" s="38"/>
      <c r="AK51" s="55"/>
      <c r="AL51" s="39"/>
      <c r="AN51" s="49" t="e">
        <f t="shared" si="104"/>
        <v>#DIV/0!</v>
      </c>
      <c r="AO51" s="62" t="e">
        <f t="shared" si="105"/>
        <v>#DIV/0!</v>
      </c>
      <c r="AP51" s="38"/>
      <c r="AR51" s="55"/>
      <c r="AS51" s="39"/>
      <c r="AU51" s="61" t="e">
        <f t="shared" si="107"/>
        <v>#DIV/0!</v>
      </c>
      <c r="AV51" s="62" t="e">
        <f t="shared" si="108"/>
        <v>#DIV/0!</v>
      </c>
      <c r="AW51" s="38"/>
      <c r="AY51" s="55"/>
      <c r="AZ51" s="39"/>
      <c r="BB51" s="49" t="e">
        <f t="shared" si="110"/>
        <v>#DIV/0!</v>
      </c>
      <c r="BC51" s="62" t="e">
        <f t="shared" si="111"/>
        <v>#DIV/0!</v>
      </c>
    </row>
    <row r="52" spans="2:55">
      <c r="B52" s="55" t="s">
        <v>25</v>
      </c>
      <c r="C52" s="56"/>
      <c r="F52" s="60">
        <f t="shared" si="90"/>
        <v>0</v>
      </c>
      <c r="G52" s="38"/>
      <c r="I52" s="55"/>
      <c r="J52" s="39"/>
      <c r="K52" s="39">
        <f t="shared" si="91"/>
        <v>0</v>
      </c>
      <c r="L52" s="49" t="e">
        <f t="shared" si="92"/>
        <v>#DIV/0!</v>
      </c>
      <c r="M52" s="50" t="e">
        <f t="shared" si="93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Information Technology &amp; Mgmt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2">C59-D59-E59</f>
        <v>0</v>
      </c>
      <c r="G59" s="38"/>
      <c r="H59" s="39"/>
      <c r="I59" s="39"/>
      <c r="J59" s="39"/>
      <c r="K59" s="36">
        <f t="shared" ref="K59:K64" si="113">$F59-(G59+I59+J59)</f>
        <v>0</v>
      </c>
      <c r="L59" s="49" t="e">
        <f t="shared" ref="L59:L65" si="114">IF($F59="","",((G59+H59+I59+J59)/$F59))</f>
        <v>#DIV/0!</v>
      </c>
      <c r="M59" s="50" t="e">
        <f t="shared" ref="M59:M65" si="115">IF($F59="","",(J59/$F59))</f>
        <v>#DIV/0!</v>
      </c>
      <c r="N59" s="38"/>
      <c r="O59" s="39"/>
      <c r="P59" s="39"/>
      <c r="Q59" s="39"/>
      <c r="R59" s="36">
        <f t="shared" ref="R59:R64" si="116">$F59-(N59+P59+Q59)</f>
        <v>0</v>
      </c>
      <c r="S59" s="37" t="e">
        <f t="shared" ref="S59:S64" si="117">IF($F59="","",((N59+O59+P59+Q59)/$F59))</f>
        <v>#DIV/0!</v>
      </c>
      <c r="T59" s="44" t="e">
        <f t="shared" ref="T59:T64" si="118">IF($F59="","",(Q59/$F59))</f>
        <v>#DIV/0!</v>
      </c>
      <c r="U59" s="38"/>
      <c r="V59" s="39"/>
      <c r="W59" s="39"/>
      <c r="X59" s="39"/>
      <c r="Y59" s="36">
        <f t="shared" ref="Y59:Y63" si="119">$F59-(U59+W59+X59)</f>
        <v>0</v>
      </c>
      <c r="Z59" s="49" t="e">
        <f t="shared" ref="Z59:Z64" si="120">IF($F59="","",((U59+V59+W59+X59)/$F59))</f>
        <v>#DIV/0!</v>
      </c>
      <c r="AA59" s="51" t="e">
        <f t="shared" ref="AA59:AA64" si="121">IF($F59="","",(X59/$F59))</f>
        <v>#DIV/0!</v>
      </c>
      <c r="AB59" s="38"/>
      <c r="AC59" s="39"/>
      <c r="AD59" s="39"/>
      <c r="AE59" s="39"/>
      <c r="AF59" s="36">
        <f t="shared" ref="AF59:AF62" si="122">$F59-(AB59+AD59+AE59)</f>
        <v>0</v>
      </c>
      <c r="AG59" s="37" t="e">
        <f t="shared" ref="AG59:AG64" si="123">IF($F59="","",((AB59+AC59+AD59+AE59)/$F59))</f>
        <v>#DIV/0!</v>
      </c>
      <c r="AH59" s="44" t="e">
        <f t="shared" ref="AH59:AH64" si="124">IF($F59="","",(AE59/$F59))</f>
        <v>#DIV/0!</v>
      </c>
      <c r="AI59" s="38"/>
      <c r="AJ59" s="39"/>
      <c r="AK59" s="39"/>
      <c r="AL59" s="39"/>
      <c r="AM59" s="36">
        <f t="shared" ref="AM59:AM62" si="125">$F59-(AI59+AK59+AL59)</f>
        <v>0</v>
      </c>
      <c r="AN59" s="49" t="e">
        <f t="shared" ref="AN59:AN64" si="126">IF($F59="","",((AI59+AJ59+AK59+AL59)/$F59))</f>
        <v>#DIV/0!</v>
      </c>
      <c r="AO59" s="51" t="e">
        <f t="shared" ref="AO59:AO64" si="127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8">IF($F59="","",((AP59+AQ59+AR59+AS59)/$F59))</f>
        <v>#DIV/0!</v>
      </c>
      <c r="AV59" s="44" t="e">
        <f t="shared" ref="AV59:AV64" si="129">IF($F59="","",(AS59/$F59))</f>
        <v>#DIV/0!</v>
      </c>
      <c r="AW59" s="38"/>
      <c r="AX59" s="39"/>
      <c r="AY59" s="39"/>
      <c r="AZ59" s="39"/>
      <c r="BA59" s="36">
        <f t="shared" ref="BA59:BA62" si="130">$F59-(AW59+AY59+AZ59)</f>
        <v>0</v>
      </c>
      <c r="BB59" s="49" t="e">
        <f t="shared" ref="BB59:BB64" si="131">IF($F59="","",((AW59+AX59+AY59+AZ59)/$F59))</f>
        <v>#DIV/0!</v>
      </c>
      <c r="BC59" s="51" t="e">
        <f t="shared" ref="BC59:BC64" si="132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2"/>
        <v>0</v>
      </c>
      <c r="G60" s="38"/>
      <c r="H60" s="39"/>
      <c r="I60" s="39"/>
      <c r="J60" s="39"/>
      <c r="K60" s="36">
        <f t="shared" si="113"/>
        <v>0</v>
      </c>
      <c r="L60" s="49" t="e">
        <f t="shared" si="114"/>
        <v>#DIV/0!</v>
      </c>
      <c r="M60" s="50" t="e">
        <f t="shared" si="115"/>
        <v>#DIV/0!</v>
      </c>
      <c r="N60" s="38"/>
      <c r="O60" s="39"/>
      <c r="P60" s="39"/>
      <c r="Q60" s="39"/>
      <c r="R60" s="36">
        <f t="shared" si="116"/>
        <v>0</v>
      </c>
      <c r="S60" s="37" t="e">
        <f t="shared" si="117"/>
        <v>#DIV/0!</v>
      </c>
      <c r="T60" s="44" t="e">
        <f t="shared" si="118"/>
        <v>#DIV/0!</v>
      </c>
      <c r="U60" s="38"/>
      <c r="V60" s="39"/>
      <c r="W60" s="39"/>
      <c r="X60" s="39"/>
      <c r="Y60" s="36">
        <f t="shared" si="119"/>
        <v>0</v>
      </c>
      <c r="Z60" s="49" t="e">
        <f t="shared" si="120"/>
        <v>#DIV/0!</v>
      </c>
      <c r="AA60" s="51" t="e">
        <f t="shared" si="121"/>
        <v>#DIV/0!</v>
      </c>
      <c r="AB60" s="38"/>
      <c r="AC60" s="39"/>
      <c r="AD60" s="39"/>
      <c r="AE60" s="39"/>
      <c r="AF60" s="36">
        <f t="shared" si="122"/>
        <v>0</v>
      </c>
      <c r="AG60" s="37" t="e">
        <f t="shared" si="123"/>
        <v>#DIV/0!</v>
      </c>
      <c r="AH60" s="44" t="e">
        <f t="shared" si="124"/>
        <v>#DIV/0!</v>
      </c>
      <c r="AI60" s="38"/>
      <c r="AJ60" s="39"/>
      <c r="AK60" s="39"/>
      <c r="AL60" s="39"/>
      <c r="AM60" s="36">
        <f t="shared" si="125"/>
        <v>0</v>
      </c>
      <c r="AN60" s="49" t="e">
        <f t="shared" si="126"/>
        <v>#DIV/0!</v>
      </c>
      <c r="AO60" s="51" t="e">
        <f t="shared" si="127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8"/>
        <v>#DIV/0!</v>
      </c>
      <c r="AV60" s="44" t="e">
        <f t="shared" si="129"/>
        <v>#DIV/0!</v>
      </c>
      <c r="AW60" s="38"/>
      <c r="AX60" s="39"/>
      <c r="AY60" s="39"/>
      <c r="AZ60" s="39"/>
      <c r="BA60" s="36">
        <f t="shared" si="130"/>
        <v>0</v>
      </c>
      <c r="BB60" s="49" t="e">
        <f t="shared" si="131"/>
        <v>#DIV/0!</v>
      </c>
      <c r="BC60" s="51" t="e">
        <f t="shared" si="132"/>
        <v>#DIV/0!</v>
      </c>
    </row>
    <row r="61" spans="2:55">
      <c r="B61" s="41" t="s">
        <v>21</v>
      </c>
      <c r="C61" s="35"/>
      <c r="D61" s="35"/>
      <c r="E61" s="35"/>
      <c r="F61" s="42">
        <f t="shared" si="112"/>
        <v>0</v>
      </c>
      <c r="G61" s="43"/>
      <c r="H61" s="36"/>
      <c r="I61" s="36"/>
      <c r="J61" s="36"/>
      <c r="K61" s="36">
        <f t="shared" si="113"/>
        <v>0</v>
      </c>
      <c r="L61" s="47" t="e">
        <f t="shared" si="114"/>
        <v>#DIV/0!</v>
      </c>
      <c r="M61" s="48" t="e">
        <f t="shared" si="115"/>
        <v>#DIV/0!</v>
      </c>
      <c r="N61" s="43"/>
      <c r="O61" s="36"/>
      <c r="P61" s="36"/>
      <c r="Q61" s="36"/>
      <c r="R61" s="36">
        <f t="shared" si="116"/>
        <v>0</v>
      </c>
      <c r="S61" s="37" t="e">
        <f t="shared" si="117"/>
        <v>#DIV/0!</v>
      </c>
      <c r="T61" s="44" t="e">
        <f t="shared" si="118"/>
        <v>#DIV/0!</v>
      </c>
      <c r="U61" s="43"/>
      <c r="V61" s="36"/>
      <c r="W61" s="36"/>
      <c r="X61" s="36"/>
      <c r="Y61" s="36">
        <f t="shared" si="119"/>
        <v>0</v>
      </c>
      <c r="Z61" s="47" t="e">
        <f t="shared" si="120"/>
        <v>#DIV/0!</v>
      </c>
      <c r="AA61" s="48" t="e">
        <f t="shared" si="121"/>
        <v>#DIV/0!</v>
      </c>
      <c r="AB61" s="43"/>
      <c r="AC61" s="36"/>
      <c r="AD61" s="36"/>
      <c r="AE61" s="36"/>
      <c r="AF61" s="36">
        <f t="shared" si="122"/>
        <v>0</v>
      </c>
      <c r="AG61" s="37" t="e">
        <f t="shared" si="123"/>
        <v>#DIV/0!</v>
      </c>
      <c r="AH61" s="44" t="e">
        <f t="shared" si="124"/>
        <v>#DIV/0!</v>
      </c>
      <c r="AI61" s="43"/>
      <c r="AJ61" s="36"/>
      <c r="AK61" s="36"/>
      <c r="AL61" s="36"/>
      <c r="AM61" s="36">
        <f t="shared" si="125"/>
        <v>0</v>
      </c>
      <c r="AN61" s="47" t="e">
        <f t="shared" si="126"/>
        <v>#DIV/0!</v>
      </c>
      <c r="AO61" s="48" t="e">
        <f t="shared" si="127"/>
        <v>#DIV/0!</v>
      </c>
      <c r="AP61" s="43"/>
      <c r="AQ61" s="36"/>
      <c r="AR61" s="36"/>
      <c r="AS61" s="36"/>
      <c r="AT61" s="36">
        <f t="shared" ref="AT61:AT62" si="133">$F61-(AP61+AR61+AS61)</f>
        <v>0</v>
      </c>
      <c r="AU61" s="37" t="e">
        <f t="shared" si="128"/>
        <v>#DIV/0!</v>
      </c>
      <c r="AV61" s="46" t="e">
        <f t="shared" si="129"/>
        <v>#DIV/0!</v>
      </c>
      <c r="AW61" s="43"/>
      <c r="AX61" s="36"/>
      <c r="AY61" s="36"/>
      <c r="AZ61" s="36"/>
      <c r="BA61" s="36">
        <f t="shared" si="130"/>
        <v>0</v>
      </c>
      <c r="BB61" s="47" t="e">
        <f t="shared" si="131"/>
        <v>#DIV/0!</v>
      </c>
      <c r="BC61" s="48" t="e">
        <f t="shared" si="132"/>
        <v>#DIV/0!</v>
      </c>
    </row>
    <row r="62" spans="2:55">
      <c r="B62" s="41" t="s">
        <v>22</v>
      </c>
      <c r="C62" s="35"/>
      <c r="D62" s="35"/>
      <c r="E62" s="35"/>
      <c r="F62" s="42">
        <f t="shared" si="112"/>
        <v>0</v>
      </c>
      <c r="G62" s="43"/>
      <c r="H62" s="36"/>
      <c r="I62" s="36"/>
      <c r="J62" s="36"/>
      <c r="K62" s="36">
        <f t="shared" si="113"/>
        <v>0</v>
      </c>
      <c r="L62" s="47" t="e">
        <f t="shared" si="114"/>
        <v>#DIV/0!</v>
      </c>
      <c r="M62" s="48" t="e">
        <f t="shared" si="115"/>
        <v>#DIV/0!</v>
      </c>
      <c r="N62" s="43"/>
      <c r="O62" s="36"/>
      <c r="P62" s="36"/>
      <c r="Q62" s="36"/>
      <c r="R62" s="36">
        <f t="shared" si="116"/>
        <v>0</v>
      </c>
      <c r="S62" s="37" t="e">
        <f t="shared" si="117"/>
        <v>#DIV/0!</v>
      </c>
      <c r="T62" s="44" t="e">
        <f t="shared" si="118"/>
        <v>#DIV/0!</v>
      </c>
      <c r="U62" s="43"/>
      <c r="V62" s="36"/>
      <c r="W62" s="36"/>
      <c r="X62" s="36"/>
      <c r="Y62" s="36">
        <f t="shared" si="119"/>
        <v>0</v>
      </c>
      <c r="Z62" s="47" t="e">
        <f t="shared" si="120"/>
        <v>#DIV/0!</v>
      </c>
      <c r="AA62" s="48" t="e">
        <f t="shared" si="121"/>
        <v>#DIV/0!</v>
      </c>
      <c r="AB62" s="43"/>
      <c r="AC62" s="36"/>
      <c r="AD62" s="36"/>
      <c r="AE62" s="36"/>
      <c r="AF62" s="36">
        <f t="shared" si="122"/>
        <v>0</v>
      </c>
      <c r="AG62" s="37" t="e">
        <f t="shared" si="123"/>
        <v>#DIV/0!</v>
      </c>
      <c r="AH62" s="44" t="e">
        <f t="shared" si="124"/>
        <v>#DIV/0!</v>
      </c>
      <c r="AI62" s="43"/>
      <c r="AJ62" s="36"/>
      <c r="AK62" s="36"/>
      <c r="AL62" s="36"/>
      <c r="AM62" s="36">
        <f t="shared" si="125"/>
        <v>0</v>
      </c>
      <c r="AN62" s="47" t="e">
        <f t="shared" si="126"/>
        <v>#DIV/0!</v>
      </c>
      <c r="AO62" s="48" t="e">
        <f t="shared" si="127"/>
        <v>#DIV/0!</v>
      </c>
      <c r="AP62" s="43"/>
      <c r="AQ62" s="36"/>
      <c r="AR62" s="36"/>
      <c r="AS62" s="36"/>
      <c r="AT62" s="36">
        <f t="shared" si="133"/>
        <v>0</v>
      </c>
      <c r="AU62" s="37" t="e">
        <f t="shared" si="128"/>
        <v>#DIV/0!</v>
      </c>
      <c r="AV62" s="46" t="e">
        <f t="shared" si="129"/>
        <v>#DIV/0!</v>
      </c>
      <c r="AW62" s="43"/>
      <c r="AX62" s="36"/>
      <c r="AY62" s="36"/>
      <c r="AZ62" s="36"/>
      <c r="BA62" s="36">
        <f t="shared" si="130"/>
        <v>0</v>
      </c>
      <c r="BB62" s="47" t="e">
        <f t="shared" si="131"/>
        <v>#DIV/0!</v>
      </c>
      <c r="BC62" s="48" t="e">
        <f t="shared" si="132"/>
        <v>#DIV/0!</v>
      </c>
    </row>
    <row r="63" spans="2:55">
      <c r="B63" s="41" t="s">
        <v>23</v>
      </c>
      <c r="C63" s="35"/>
      <c r="D63" s="35"/>
      <c r="E63" s="35"/>
      <c r="F63" s="42">
        <f t="shared" si="112"/>
        <v>0</v>
      </c>
      <c r="G63" s="52"/>
      <c r="H63" s="40"/>
      <c r="I63" s="40"/>
      <c r="J63" s="40"/>
      <c r="K63" s="36">
        <f t="shared" si="113"/>
        <v>0</v>
      </c>
      <c r="L63" s="53" t="e">
        <f t="shared" si="114"/>
        <v>#DIV/0!</v>
      </c>
      <c r="M63" s="54" t="e">
        <f t="shared" si="115"/>
        <v>#DIV/0!</v>
      </c>
      <c r="N63" s="52"/>
      <c r="O63" s="40"/>
      <c r="P63" s="40"/>
      <c r="Q63" s="40"/>
      <c r="R63" s="36">
        <f t="shared" si="116"/>
        <v>0</v>
      </c>
      <c r="S63" s="37" t="e">
        <f t="shared" si="117"/>
        <v>#DIV/0!</v>
      </c>
      <c r="T63" s="44" t="e">
        <f t="shared" si="118"/>
        <v>#DIV/0!</v>
      </c>
      <c r="U63" s="52"/>
      <c r="V63" s="40"/>
      <c r="W63" s="40"/>
      <c r="X63" s="40"/>
      <c r="Y63" s="36">
        <f t="shared" si="119"/>
        <v>0</v>
      </c>
      <c r="Z63" s="53" t="e">
        <f t="shared" si="120"/>
        <v>#DIV/0!</v>
      </c>
      <c r="AA63" s="54" t="e">
        <f t="shared" si="121"/>
        <v>#DIV/0!</v>
      </c>
      <c r="AB63" s="52"/>
      <c r="AC63" s="40"/>
      <c r="AD63" s="40"/>
      <c r="AE63" s="40"/>
      <c r="AF63" s="36"/>
      <c r="AG63" s="37" t="e">
        <f t="shared" si="123"/>
        <v>#DIV/0!</v>
      </c>
      <c r="AH63" s="44" t="e">
        <f t="shared" si="124"/>
        <v>#DIV/0!</v>
      </c>
      <c r="AI63" s="52"/>
      <c r="AJ63" s="40"/>
      <c r="AK63" s="40"/>
      <c r="AL63" s="40"/>
      <c r="AM63" s="40"/>
      <c r="AN63" s="53" t="e">
        <f t="shared" si="126"/>
        <v>#DIV/0!</v>
      </c>
      <c r="AO63" s="54" t="e">
        <f t="shared" si="127"/>
        <v>#DIV/0!</v>
      </c>
      <c r="AP63" s="52"/>
      <c r="AQ63" s="40"/>
      <c r="AR63" s="40"/>
      <c r="AS63" s="40"/>
      <c r="AT63" s="36"/>
      <c r="AU63" s="37" t="e">
        <f t="shared" si="128"/>
        <v>#DIV/0!</v>
      </c>
      <c r="AV63" s="46" t="e">
        <f t="shared" si="129"/>
        <v>#DIV/0!</v>
      </c>
      <c r="AW63" s="52"/>
      <c r="AX63" s="40"/>
      <c r="AY63" s="40"/>
      <c r="AZ63" s="40"/>
      <c r="BA63" s="40"/>
      <c r="BB63" s="53" t="e">
        <f t="shared" si="131"/>
        <v>#DIV/0!</v>
      </c>
      <c r="BC63" s="54" t="e">
        <f t="shared" si="132"/>
        <v>#DIV/0!</v>
      </c>
    </row>
    <row r="64" spans="2:55">
      <c r="B64" s="55" t="s">
        <v>24</v>
      </c>
      <c r="C64" s="59"/>
      <c r="F64" s="60">
        <f t="shared" si="112"/>
        <v>0</v>
      </c>
      <c r="G64" s="38"/>
      <c r="I64" s="55"/>
      <c r="J64" s="39"/>
      <c r="K64" s="39">
        <f t="shared" si="113"/>
        <v>0</v>
      </c>
      <c r="L64" s="49" t="e">
        <f t="shared" si="114"/>
        <v>#DIV/0!</v>
      </c>
      <c r="M64" s="50" t="e">
        <f t="shared" si="115"/>
        <v>#DIV/0!</v>
      </c>
      <c r="N64" s="38"/>
      <c r="P64" s="55"/>
      <c r="Q64" s="39"/>
      <c r="R64" s="36">
        <f t="shared" si="116"/>
        <v>0</v>
      </c>
      <c r="S64" s="61" t="e">
        <f t="shared" si="117"/>
        <v>#DIV/0!</v>
      </c>
      <c r="T64" s="50" t="e">
        <f t="shared" si="118"/>
        <v>#DIV/0!</v>
      </c>
      <c r="U64" s="38"/>
      <c r="W64" s="55"/>
      <c r="X64" s="39"/>
      <c r="Z64" s="49" t="e">
        <f t="shared" si="120"/>
        <v>#DIV/0!</v>
      </c>
      <c r="AA64" s="62" t="e">
        <f t="shared" si="121"/>
        <v>#DIV/0!</v>
      </c>
      <c r="AB64" s="38"/>
      <c r="AD64" s="55"/>
      <c r="AE64" s="39"/>
      <c r="AG64" s="61" t="e">
        <f t="shared" si="123"/>
        <v>#DIV/0!</v>
      </c>
      <c r="AH64" s="50" t="e">
        <f t="shared" si="124"/>
        <v>#DIV/0!</v>
      </c>
      <c r="AI64" s="38"/>
      <c r="AK64" s="55"/>
      <c r="AL64" s="39"/>
      <c r="AN64" s="49" t="e">
        <f t="shared" si="126"/>
        <v>#DIV/0!</v>
      </c>
      <c r="AO64" s="62" t="e">
        <f t="shared" si="127"/>
        <v>#DIV/0!</v>
      </c>
      <c r="AP64" s="38"/>
      <c r="AR64" s="55"/>
      <c r="AS64" s="39"/>
      <c r="AU64" s="61" t="e">
        <f t="shared" si="128"/>
        <v>#DIV/0!</v>
      </c>
      <c r="AV64" s="62" t="e">
        <f t="shared" si="129"/>
        <v>#DIV/0!</v>
      </c>
      <c r="AW64" s="38"/>
      <c r="AY64" s="55"/>
      <c r="AZ64" s="39"/>
      <c r="BB64" s="49" t="e">
        <f t="shared" si="131"/>
        <v>#DIV/0!</v>
      </c>
      <c r="BC64" s="62" t="e">
        <f t="shared" si="132"/>
        <v>#DIV/0!</v>
      </c>
    </row>
    <row r="65" spans="2:52">
      <c r="B65" s="55" t="s">
        <v>25</v>
      </c>
      <c r="C65" s="56"/>
      <c r="F65" s="60">
        <f t="shared" si="112"/>
        <v>0</v>
      </c>
      <c r="G65" s="38"/>
      <c r="I65" s="55"/>
      <c r="J65" s="39"/>
      <c r="K65" s="39">
        <f>$F65-(G65+I65+J65)</f>
        <v>0</v>
      </c>
      <c r="L65" s="49" t="e">
        <f t="shared" si="114"/>
        <v>#DIV/0!</v>
      </c>
      <c r="M65" s="50" t="e">
        <f t="shared" si="115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2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3DA3E-BABE-448F-B553-CA55CBD92215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54</v>
      </c>
    </row>
    <row r="2" spans="1:55">
      <c r="B2" s="25" t="str">
        <f>"Freshmen Retention - "&amp;$A$1</f>
        <v>Freshmen Retention - Lewis College Dean Office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3</v>
      </c>
      <c r="D5" s="56"/>
      <c r="E5" s="56"/>
      <c r="F5" s="56">
        <f t="shared" ref="F5:F13" si="0">C5-D5-E5</f>
        <v>3</v>
      </c>
      <c r="G5" s="78">
        <v>0</v>
      </c>
      <c r="H5" s="55"/>
      <c r="I5" s="77">
        <v>0</v>
      </c>
      <c r="J5" s="77">
        <v>0</v>
      </c>
      <c r="K5" s="55">
        <f t="shared" ref="K5:K11" si="1">F5-(G5+I5+J5)</f>
        <v>3</v>
      </c>
      <c r="L5" s="57">
        <f t="shared" ref="L5:L11" si="2">IF($F5="","",((G5+H5+I5+J5)/$F5))</f>
        <v>0</v>
      </c>
      <c r="M5" s="57">
        <f t="shared" ref="M5:M11" si="3">IF($F5="","",(J5/$F5))</f>
        <v>0</v>
      </c>
      <c r="N5" s="79">
        <v>0</v>
      </c>
      <c r="O5" s="55"/>
      <c r="P5" s="77">
        <v>0</v>
      </c>
      <c r="Q5" s="77">
        <v>0</v>
      </c>
      <c r="R5" s="55">
        <f t="shared" ref="R5:R11" si="4">F5-Q5-P5-N5</f>
        <v>3</v>
      </c>
      <c r="S5" s="58">
        <f t="shared" ref="S5:S7" si="5">IF($F5="","",((N5+O5+P5+Q5)/$F5))</f>
        <v>0</v>
      </c>
      <c r="T5" s="57">
        <f t="shared" ref="T5:T11" si="6">IF($F5="","",(Q5/$F5))</f>
        <v>0</v>
      </c>
      <c r="U5" s="79">
        <v>0</v>
      </c>
      <c r="V5" s="55"/>
      <c r="W5" s="77">
        <v>0</v>
      </c>
      <c r="X5" s="77">
        <v>0</v>
      </c>
      <c r="Y5" s="55">
        <f t="shared" ref="Y5:Y10" si="7">F5-(U5+W5+X5)</f>
        <v>3</v>
      </c>
      <c r="Z5" s="57">
        <f t="shared" ref="Z5:Z10" si="8">IF($F5="","",((U5+V5+W5+X5)/$F5))</f>
        <v>0</v>
      </c>
      <c r="AA5" s="57">
        <f t="shared" ref="AA5:AA10" si="9">IF($F5="","",(X5/$F5))</f>
        <v>0</v>
      </c>
      <c r="AB5" s="79">
        <v>0</v>
      </c>
      <c r="AC5" s="55"/>
      <c r="AD5" s="77">
        <v>0</v>
      </c>
      <c r="AE5" s="77">
        <v>0</v>
      </c>
      <c r="AF5" s="55">
        <f t="shared" ref="AF5:AF9" si="10">F5-(AB5+AD5+AE5)</f>
        <v>3</v>
      </c>
      <c r="AG5" s="58">
        <f t="shared" ref="AG5:AG9" si="11">IF($F5="","",((AB5+AC5+AD5+AE5)/$F5))</f>
        <v>0</v>
      </c>
      <c r="AH5" s="57">
        <f t="shared" ref="AH5:AH9" si="12">IF($F5="","",(AE5/$F5))</f>
        <v>0</v>
      </c>
      <c r="AI5" s="79">
        <v>0</v>
      </c>
      <c r="AJ5" s="55"/>
      <c r="AK5" s="77">
        <v>0</v>
      </c>
      <c r="AL5" s="77">
        <v>0</v>
      </c>
      <c r="AM5" s="55">
        <f t="shared" ref="AM5:AM6" si="13">F5-AL5-AK5-AI5</f>
        <v>3</v>
      </c>
      <c r="AN5" s="57">
        <f t="shared" ref="AN5:AN6" si="14">IF($F5="","",((AI5+AJ5+AK5+AL5)/$F5))</f>
        <v>0</v>
      </c>
      <c r="AO5" s="57">
        <f t="shared" ref="AO5:AO6" si="15">IF($F5="","",(AL5/$F5))</f>
        <v>0</v>
      </c>
      <c r="AP5" s="79">
        <v>0</v>
      </c>
      <c r="AQ5" s="55"/>
      <c r="AR5" s="77">
        <v>0</v>
      </c>
      <c r="AS5" s="77">
        <v>0</v>
      </c>
      <c r="AT5" s="55">
        <f t="shared" ref="AT5" si="16">F5-AP5-AR5-AS5</f>
        <v>3</v>
      </c>
      <c r="AU5" s="58">
        <f t="shared" ref="AU5" si="17">IF($F5="","",((AP5+AQ5+AR5+AS5)/$F5))</f>
        <v>0</v>
      </c>
      <c r="AV5" s="57">
        <f t="shared" ref="AV5" si="18">IF($F5="","",(AS5/$F5))</f>
        <v>0</v>
      </c>
      <c r="AW5" s="79">
        <v>0</v>
      </c>
      <c r="AX5" s="55"/>
      <c r="AY5" s="77">
        <v>0</v>
      </c>
      <c r="AZ5" s="77">
        <v>0</v>
      </c>
      <c r="BA5" s="55">
        <f t="shared" ref="BA5" si="19">F5-AZ5-AW5</f>
        <v>3</v>
      </c>
      <c r="BB5" s="57">
        <f t="shared" ref="BB5" si="20">IF($F5="","",((AW5+AX5+AY5+AZ5)/$F5))</f>
        <v>0</v>
      </c>
      <c r="BC5" s="57">
        <f t="shared" ref="BC5" si="21">IF($F5="","",(AZ5/$F5))</f>
        <v>0</v>
      </c>
    </row>
    <row r="6" spans="1:55">
      <c r="B6" s="71" t="s">
        <v>21</v>
      </c>
      <c r="C6" s="73">
        <v>3</v>
      </c>
      <c r="D6" s="56"/>
      <c r="E6" s="56"/>
      <c r="F6" s="56">
        <f t="shared" si="0"/>
        <v>3</v>
      </c>
      <c r="G6" s="73">
        <v>1</v>
      </c>
      <c r="H6" s="55"/>
      <c r="I6" s="77">
        <v>0</v>
      </c>
      <c r="J6" s="77">
        <v>0</v>
      </c>
      <c r="K6" s="55">
        <f t="shared" si="1"/>
        <v>2</v>
      </c>
      <c r="L6" s="57">
        <f t="shared" si="2"/>
        <v>0.33333333333333331</v>
      </c>
      <c r="M6" s="57">
        <f t="shared" si="3"/>
        <v>0</v>
      </c>
      <c r="N6" s="79">
        <v>0</v>
      </c>
      <c r="O6" s="55"/>
      <c r="P6" s="77">
        <v>0</v>
      </c>
      <c r="Q6" s="77">
        <v>0</v>
      </c>
      <c r="R6" s="55">
        <f t="shared" si="4"/>
        <v>3</v>
      </c>
      <c r="S6" s="58">
        <f t="shared" si="5"/>
        <v>0</v>
      </c>
      <c r="T6" s="57">
        <f t="shared" si="6"/>
        <v>0</v>
      </c>
      <c r="U6" s="79">
        <v>0</v>
      </c>
      <c r="V6" s="55"/>
      <c r="W6" s="77">
        <v>0</v>
      </c>
      <c r="X6" s="77">
        <v>0</v>
      </c>
      <c r="Y6" s="55">
        <f t="shared" si="7"/>
        <v>3</v>
      </c>
      <c r="Z6" s="57">
        <f t="shared" si="8"/>
        <v>0</v>
      </c>
      <c r="AA6" s="57">
        <f t="shared" si="9"/>
        <v>0</v>
      </c>
      <c r="AB6" s="79">
        <v>0</v>
      </c>
      <c r="AC6" s="55"/>
      <c r="AD6" s="77">
        <v>0</v>
      </c>
      <c r="AE6" s="77">
        <v>0</v>
      </c>
      <c r="AF6" s="55">
        <f t="shared" si="10"/>
        <v>3</v>
      </c>
      <c r="AG6" s="58">
        <f t="shared" si="11"/>
        <v>0</v>
      </c>
      <c r="AH6" s="57">
        <f t="shared" si="12"/>
        <v>0</v>
      </c>
      <c r="AI6" s="79">
        <v>0</v>
      </c>
      <c r="AJ6" s="55"/>
      <c r="AK6" s="77">
        <v>0</v>
      </c>
      <c r="AL6" s="77">
        <v>0</v>
      </c>
      <c r="AM6" s="55">
        <f t="shared" si="13"/>
        <v>3</v>
      </c>
      <c r="AN6" s="57">
        <f t="shared" si="14"/>
        <v>0</v>
      </c>
      <c r="AO6" s="57">
        <f t="shared" si="15"/>
        <v>0</v>
      </c>
      <c r="AP6" s="79">
        <v>0</v>
      </c>
      <c r="AQ6" s="55"/>
      <c r="AR6" s="77">
        <v>0</v>
      </c>
      <c r="AS6" s="77">
        <v>0</v>
      </c>
      <c r="AT6" s="55">
        <f t="shared" ref="AT6" si="22">F6-AP6-AR6-AS6</f>
        <v>3</v>
      </c>
      <c r="AU6" s="58">
        <f t="shared" ref="AU6" si="23">IF($F6="","",((AP6+AQ6+AR6+AS6)/$F6))</f>
        <v>0</v>
      </c>
      <c r="AV6" s="57">
        <f t="shared" ref="AV6" si="24">IF($F6="","",(AS6/$F6))</f>
        <v>0</v>
      </c>
      <c r="AW6" s="79">
        <v>0</v>
      </c>
      <c r="AX6" s="55"/>
      <c r="AY6" s="77">
        <v>0</v>
      </c>
      <c r="AZ6" s="77">
        <v>0</v>
      </c>
      <c r="BA6" s="55">
        <f t="shared" ref="BA6" si="25">F6-AZ6-AW6</f>
        <v>3</v>
      </c>
      <c r="BB6" s="57">
        <f t="shared" ref="BB6" si="26">IF($F6="","",((AW6+AX6+AY6+AZ6)/$F6))</f>
        <v>0</v>
      </c>
      <c r="BC6" s="57">
        <f t="shared" ref="BC6" si="27">IF($F6="","",(AZ6/$F6))</f>
        <v>0</v>
      </c>
    </row>
    <row r="7" spans="1:55">
      <c r="B7" s="71" t="s">
        <v>22</v>
      </c>
      <c r="C7" s="73">
        <v>5</v>
      </c>
      <c r="D7" s="56"/>
      <c r="E7" s="56"/>
      <c r="F7" s="56">
        <f t="shared" si="0"/>
        <v>5</v>
      </c>
      <c r="G7" s="73">
        <v>1</v>
      </c>
      <c r="H7" s="55"/>
      <c r="I7" s="77">
        <v>0</v>
      </c>
      <c r="J7" s="79">
        <v>0</v>
      </c>
      <c r="K7" s="55">
        <f t="shared" si="1"/>
        <v>4</v>
      </c>
      <c r="L7" s="57">
        <f t="shared" si="2"/>
        <v>0.2</v>
      </c>
      <c r="M7" s="57">
        <f t="shared" si="3"/>
        <v>0</v>
      </c>
      <c r="N7" s="79">
        <v>0</v>
      </c>
      <c r="O7" s="55"/>
      <c r="P7" s="77">
        <v>0</v>
      </c>
      <c r="Q7" s="79">
        <v>0</v>
      </c>
      <c r="R7" s="55">
        <f t="shared" si="4"/>
        <v>5</v>
      </c>
      <c r="S7" s="58">
        <f t="shared" si="5"/>
        <v>0</v>
      </c>
      <c r="T7" s="57">
        <f t="shared" si="6"/>
        <v>0</v>
      </c>
      <c r="U7" s="79">
        <v>0</v>
      </c>
      <c r="V7" s="55"/>
      <c r="W7" s="77">
        <v>0</v>
      </c>
      <c r="X7" s="79">
        <v>0</v>
      </c>
      <c r="Y7" s="55">
        <f t="shared" si="7"/>
        <v>5</v>
      </c>
      <c r="Z7" s="57">
        <f t="shared" si="8"/>
        <v>0</v>
      </c>
      <c r="AA7" s="57">
        <f t="shared" si="9"/>
        <v>0</v>
      </c>
      <c r="AB7" s="79">
        <v>0</v>
      </c>
      <c r="AC7" s="55"/>
      <c r="AD7" s="77">
        <v>0</v>
      </c>
      <c r="AE7" s="79">
        <v>0</v>
      </c>
      <c r="AF7" s="55">
        <f t="shared" si="10"/>
        <v>5</v>
      </c>
      <c r="AG7" s="58">
        <f t="shared" si="11"/>
        <v>0</v>
      </c>
      <c r="AH7" s="57">
        <f t="shared" si="12"/>
        <v>0</v>
      </c>
      <c r="AI7" s="79">
        <v>0</v>
      </c>
      <c r="AJ7" s="55"/>
      <c r="AK7" s="77">
        <v>0</v>
      </c>
      <c r="AL7" s="79">
        <v>0</v>
      </c>
      <c r="AM7" s="55">
        <f t="shared" ref="AM7" si="28">F7-AL7-AK7-AI7</f>
        <v>5</v>
      </c>
      <c r="AN7" s="57">
        <f t="shared" ref="AN7" si="29">IF($F7="","",((AI7+AJ7+AK7+AL7)/$F7))</f>
        <v>0</v>
      </c>
      <c r="AO7" s="57">
        <f t="shared" ref="AO7" si="30">IF($F7="","",(AL7/$F7))</f>
        <v>0</v>
      </c>
      <c r="AP7" s="79">
        <v>0</v>
      </c>
      <c r="AQ7" s="55"/>
      <c r="AR7" s="77">
        <v>0</v>
      </c>
      <c r="AS7" s="79">
        <v>0</v>
      </c>
      <c r="AT7" s="55">
        <f t="shared" ref="AT7" si="31">F7-AP7-AR7-AS7</f>
        <v>5</v>
      </c>
      <c r="AU7" s="58">
        <f t="shared" ref="AU7" si="32">IF($F7="","",((AP7+AQ7+AR7+AS7)/$F7))</f>
        <v>0</v>
      </c>
      <c r="AV7" s="57">
        <f t="shared" ref="AV7" si="33">IF($F7="","",(AS7/$F7))</f>
        <v>0</v>
      </c>
      <c r="AW7" s="79"/>
      <c r="AX7" s="55"/>
      <c r="AY7" s="77"/>
      <c r="AZ7" s="79"/>
      <c r="BA7" s="55"/>
      <c r="BB7" s="57"/>
      <c r="BC7" s="57"/>
    </row>
    <row r="8" spans="1:55">
      <c r="B8" s="71" t="s">
        <v>23</v>
      </c>
      <c r="C8" s="73">
        <v>6</v>
      </c>
      <c r="D8" s="56"/>
      <c r="E8" s="56"/>
      <c r="F8" s="56">
        <f t="shared" si="0"/>
        <v>6</v>
      </c>
      <c r="G8" s="73">
        <v>3</v>
      </c>
      <c r="I8" s="77">
        <v>0</v>
      </c>
      <c r="J8" s="77">
        <v>0</v>
      </c>
      <c r="K8" s="55">
        <f t="shared" si="1"/>
        <v>3</v>
      </c>
      <c r="L8" s="57">
        <f t="shared" si="2"/>
        <v>0.5</v>
      </c>
      <c r="M8" s="57">
        <f t="shared" si="3"/>
        <v>0</v>
      </c>
      <c r="N8" s="79">
        <v>0</v>
      </c>
      <c r="P8" s="77">
        <v>2</v>
      </c>
      <c r="Q8" s="77">
        <v>0</v>
      </c>
      <c r="R8" s="55">
        <f t="shared" si="4"/>
        <v>4</v>
      </c>
      <c r="S8" s="58">
        <f>IF($F8="","",((N8+O8+P8+Q8)/$F8))</f>
        <v>0.33333333333333331</v>
      </c>
      <c r="T8" s="57">
        <f t="shared" si="6"/>
        <v>0</v>
      </c>
      <c r="U8" s="79">
        <v>0</v>
      </c>
      <c r="W8" s="77">
        <v>0</v>
      </c>
      <c r="X8" s="77">
        <v>0</v>
      </c>
      <c r="Y8" s="55">
        <f t="shared" si="7"/>
        <v>6</v>
      </c>
      <c r="Z8" s="57">
        <f t="shared" si="8"/>
        <v>0</v>
      </c>
      <c r="AA8" s="57">
        <f t="shared" si="9"/>
        <v>0</v>
      </c>
      <c r="AB8" s="79">
        <v>0</v>
      </c>
      <c r="AD8" s="77">
        <v>0</v>
      </c>
      <c r="AE8" s="77">
        <v>0</v>
      </c>
      <c r="AF8" s="55">
        <f t="shared" si="10"/>
        <v>6</v>
      </c>
      <c r="AG8" s="58">
        <f t="shared" si="11"/>
        <v>0</v>
      </c>
      <c r="AH8" s="57">
        <f t="shared" si="12"/>
        <v>0</v>
      </c>
      <c r="AI8" s="79">
        <v>0</v>
      </c>
      <c r="AK8" s="77">
        <v>0</v>
      </c>
      <c r="AL8" s="77">
        <v>0</v>
      </c>
      <c r="AM8" s="55">
        <f t="shared" ref="AM8" si="34">F8-AL8-AK8-AI8</f>
        <v>6</v>
      </c>
      <c r="AN8" s="57">
        <f t="shared" ref="AN8" si="35">IF($F8="","",((AI8+AJ8+AK8+AL8)/$F8))</f>
        <v>0</v>
      </c>
      <c r="AO8" s="57">
        <f t="shared" ref="AO8" si="36">IF($F8="","",(AL8/$F8))</f>
        <v>0</v>
      </c>
      <c r="AP8" s="79"/>
      <c r="AR8" s="77"/>
      <c r="AS8" s="77"/>
      <c r="AT8" s="55"/>
      <c r="AU8" s="58"/>
      <c r="AV8" s="57"/>
      <c r="AW8" s="79"/>
      <c r="AY8" s="77"/>
      <c r="AZ8" s="77"/>
      <c r="BA8" s="55"/>
      <c r="BB8" s="57"/>
      <c r="BC8" s="57"/>
    </row>
    <row r="9" spans="1:55">
      <c r="B9" s="72" t="s">
        <v>24</v>
      </c>
      <c r="C9" s="73">
        <v>3</v>
      </c>
      <c r="D9" s="56"/>
      <c r="E9" s="56"/>
      <c r="F9" s="56">
        <f t="shared" si="0"/>
        <v>3</v>
      </c>
      <c r="G9" s="78">
        <v>0</v>
      </c>
      <c r="I9" s="79">
        <v>0</v>
      </c>
      <c r="J9" s="77">
        <v>0</v>
      </c>
      <c r="K9" s="55">
        <f t="shared" si="1"/>
        <v>3</v>
      </c>
      <c r="L9" s="57">
        <f t="shared" si="2"/>
        <v>0</v>
      </c>
      <c r="M9" s="57">
        <f t="shared" si="3"/>
        <v>0</v>
      </c>
      <c r="N9" s="79">
        <v>0</v>
      </c>
      <c r="P9" s="79">
        <v>0</v>
      </c>
      <c r="Q9" s="77">
        <v>0</v>
      </c>
      <c r="R9" s="55">
        <f t="shared" si="4"/>
        <v>3</v>
      </c>
      <c r="S9" s="58">
        <f>IF($F9="","",((N9+O9+P9+Q9)/$F9))</f>
        <v>0</v>
      </c>
      <c r="T9" s="57">
        <f t="shared" si="6"/>
        <v>0</v>
      </c>
      <c r="U9" s="79">
        <v>0</v>
      </c>
      <c r="W9" s="79">
        <v>0</v>
      </c>
      <c r="X9" s="77">
        <v>0</v>
      </c>
      <c r="Y9" s="55">
        <f t="shared" si="7"/>
        <v>3</v>
      </c>
      <c r="Z9" s="57">
        <f t="shared" si="8"/>
        <v>0</v>
      </c>
      <c r="AA9" s="57">
        <f t="shared" si="9"/>
        <v>0</v>
      </c>
      <c r="AB9" s="79">
        <v>0</v>
      </c>
      <c r="AD9" s="79">
        <v>0</v>
      </c>
      <c r="AE9" s="77">
        <v>0</v>
      </c>
      <c r="AF9" s="55">
        <f t="shared" si="10"/>
        <v>3</v>
      </c>
      <c r="AG9" s="58">
        <f t="shared" si="11"/>
        <v>0</v>
      </c>
      <c r="AH9" s="57">
        <f t="shared" si="12"/>
        <v>0</v>
      </c>
      <c r="AI9" s="79"/>
      <c r="AK9" s="79"/>
      <c r="AL9" s="77"/>
      <c r="AM9" s="55"/>
      <c r="AN9" s="57"/>
      <c r="AO9" s="57"/>
      <c r="AP9" s="79"/>
      <c r="AR9" s="79"/>
      <c r="AS9" s="77"/>
      <c r="AT9" s="55"/>
      <c r="AU9" s="58"/>
      <c r="AV9" s="57"/>
      <c r="AW9" s="79"/>
      <c r="AY9" s="79"/>
      <c r="AZ9" s="77"/>
      <c r="BA9" s="55"/>
      <c r="BB9" s="57"/>
      <c r="BC9" s="57"/>
    </row>
    <row r="10" spans="1:55">
      <c r="B10" s="72" t="s">
        <v>25</v>
      </c>
      <c r="C10" s="73">
        <v>27</v>
      </c>
      <c r="D10" s="56"/>
      <c r="E10" s="56"/>
      <c r="F10" s="56">
        <f t="shared" si="0"/>
        <v>27</v>
      </c>
      <c r="G10" s="73">
        <v>3</v>
      </c>
      <c r="I10" s="77">
        <v>1</v>
      </c>
      <c r="J10" s="25">
        <v>0</v>
      </c>
      <c r="K10" s="55">
        <f t="shared" si="1"/>
        <v>23</v>
      </c>
      <c r="L10" s="57">
        <f t="shared" si="2"/>
        <v>0.14814814814814814</v>
      </c>
      <c r="M10" s="57">
        <f t="shared" si="3"/>
        <v>0</v>
      </c>
      <c r="N10" s="79">
        <v>1</v>
      </c>
      <c r="P10" s="77">
        <v>1</v>
      </c>
      <c r="Q10" s="77">
        <v>0</v>
      </c>
      <c r="R10" s="55">
        <f t="shared" si="4"/>
        <v>25</v>
      </c>
      <c r="S10" s="58">
        <f>IF($F10="","",((N10+O10+P10+Q10)/$F10))</f>
        <v>7.407407407407407E-2</v>
      </c>
      <c r="T10" s="57">
        <f t="shared" si="6"/>
        <v>0</v>
      </c>
      <c r="U10" s="79">
        <v>0</v>
      </c>
      <c r="W10" s="77">
        <v>1</v>
      </c>
      <c r="X10" s="77">
        <v>0</v>
      </c>
      <c r="Y10" s="55">
        <f t="shared" si="7"/>
        <v>26</v>
      </c>
      <c r="Z10" s="57">
        <f t="shared" si="8"/>
        <v>3.7037037037037035E-2</v>
      </c>
      <c r="AA10" s="57">
        <f t="shared" si="9"/>
        <v>0</v>
      </c>
      <c r="AB10" s="79"/>
      <c r="AF10" s="55"/>
      <c r="AG10" s="58"/>
      <c r="AH10" s="57"/>
      <c r="AI10" s="79"/>
      <c r="AM10" s="55"/>
      <c r="AN10" s="57"/>
      <c r="AO10" s="57"/>
      <c r="AP10" s="79"/>
      <c r="AT10" s="55"/>
      <c r="AU10" s="58"/>
      <c r="AV10" s="57"/>
      <c r="AW10" s="79"/>
      <c r="BA10" s="55"/>
      <c r="BB10" s="57"/>
      <c r="BC10" s="57"/>
    </row>
    <row r="11" spans="1:55">
      <c r="B11" s="72" t="s">
        <v>26</v>
      </c>
      <c r="C11" s="73">
        <v>7</v>
      </c>
      <c r="D11" s="56"/>
      <c r="E11" s="56"/>
      <c r="F11" s="56">
        <f t="shared" si="0"/>
        <v>7</v>
      </c>
      <c r="G11" s="56">
        <v>2</v>
      </c>
      <c r="H11" s="55"/>
      <c r="I11" s="55">
        <v>0</v>
      </c>
      <c r="J11" s="55">
        <v>0</v>
      </c>
      <c r="K11" s="55">
        <f t="shared" si="1"/>
        <v>5</v>
      </c>
      <c r="L11" s="57">
        <f t="shared" si="2"/>
        <v>0.2857142857142857</v>
      </c>
      <c r="M11" s="57">
        <f t="shared" si="3"/>
        <v>0</v>
      </c>
      <c r="N11" s="55">
        <v>0</v>
      </c>
      <c r="O11" s="55"/>
      <c r="P11" s="55">
        <v>0</v>
      </c>
      <c r="Q11" s="55">
        <v>0</v>
      </c>
      <c r="R11" s="55">
        <f t="shared" si="4"/>
        <v>7</v>
      </c>
      <c r="S11" s="58">
        <f>IF($F11="","",((N11+O11+P11+Q11)/$F11))</f>
        <v>0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3">
        <v>3</v>
      </c>
      <c r="D12" s="56"/>
      <c r="E12" s="56"/>
      <c r="F12" s="56">
        <f t="shared" si="0"/>
        <v>3</v>
      </c>
      <c r="G12" s="56">
        <v>1</v>
      </c>
      <c r="H12" s="55"/>
      <c r="I12" s="55">
        <v>0</v>
      </c>
      <c r="J12" s="55">
        <v>0</v>
      </c>
      <c r="K12" s="55">
        <f t="shared" ref="K12" si="37">F12-(G12+I12+J12)</f>
        <v>2</v>
      </c>
      <c r="L12" s="57">
        <f t="shared" ref="L12" si="38">IF($F12="","",((G12+H12+I12+J12)/$F12))</f>
        <v>0.33333333333333331</v>
      </c>
      <c r="M12" s="57">
        <f t="shared" ref="M12" si="39">IF($F12="","",(J12/$F12))</f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3">
        <v>0</v>
      </c>
      <c r="D13" s="56"/>
      <c r="E13" s="56"/>
      <c r="F13" s="56">
        <f t="shared" si="0"/>
        <v>0</v>
      </c>
      <c r="G13" s="56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Lewis College Dean Office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/>
      <c r="E19" s="55"/>
      <c r="F19" s="55">
        <f t="shared" ref="F19:F27" si="40">C19-D19-E19</f>
        <v>0</v>
      </c>
      <c r="G19" s="79">
        <v>0</v>
      </c>
      <c r="H19" s="55"/>
      <c r="I19" s="77">
        <v>0</v>
      </c>
      <c r="J19" s="77">
        <v>0</v>
      </c>
      <c r="K19" s="55">
        <f t="shared" ref="K19:K26" si="41">F19-I19-G19-J19</f>
        <v>0</v>
      </c>
      <c r="L19" s="57" t="e">
        <f t="shared" ref="L19:L26" si="42">IF($F19="","",((G19+H19+I19+J19)/$F19))</f>
        <v>#DIV/0!</v>
      </c>
      <c r="M19" s="57" t="e">
        <f t="shared" ref="M19:M26" si="43">IF($F19="","",(J19/$F19))</f>
        <v>#DIV/0!</v>
      </c>
      <c r="N19" s="79">
        <v>0</v>
      </c>
      <c r="O19" s="55"/>
      <c r="P19" s="77">
        <v>0</v>
      </c>
      <c r="Q19" s="77">
        <v>0</v>
      </c>
      <c r="R19" s="55">
        <f t="shared" ref="R19:R25" si="44">F19-N19-O19-P19-Q19</f>
        <v>0</v>
      </c>
      <c r="S19" s="58" t="e">
        <f t="shared" ref="S19:S25" si="45">IF($F19="","",((N19+O19+P19+Q19)/$F19))</f>
        <v>#DIV/0!</v>
      </c>
      <c r="T19" s="57" t="e">
        <f t="shared" ref="T19:T25" si="46">IF($F19="","",(Q19/$F19))</f>
        <v>#DIV/0!</v>
      </c>
      <c r="U19" s="79">
        <v>0</v>
      </c>
      <c r="V19" s="55"/>
      <c r="W19" s="77">
        <v>0</v>
      </c>
      <c r="X19" s="77">
        <v>0</v>
      </c>
      <c r="Y19" s="55">
        <f t="shared" ref="Y19:Y24" si="47">F19-(U19+W19+X19)</f>
        <v>0</v>
      </c>
      <c r="Z19" s="57" t="e">
        <f t="shared" ref="Z19:Z24" si="48">IF($F19="","",((U19+V19+W19+X19)/$F19))</f>
        <v>#DIV/0!</v>
      </c>
      <c r="AA19" s="57" t="e">
        <f t="shared" ref="AA19:AA24" si="49">IF($F19="","",(X19/$F19))</f>
        <v>#DIV/0!</v>
      </c>
      <c r="AB19" s="79">
        <v>0</v>
      </c>
      <c r="AC19" s="55"/>
      <c r="AD19" s="77">
        <v>0</v>
      </c>
      <c r="AE19" s="77">
        <v>0</v>
      </c>
      <c r="AF19" s="55">
        <f t="shared" ref="AF19:AF23" si="50">F19-(AB19+AD19+AE19)</f>
        <v>0</v>
      </c>
      <c r="AG19" s="58" t="e">
        <f t="shared" ref="AG19:AG23" si="51">IF($F19="","",((AB19+AC19+AD19+AE19)/$F19))</f>
        <v>#DIV/0!</v>
      </c>
      <c r="AH19" s="57" t="e">
        <f t="shared" ref="AH19:AH23" si="52">IF($F19="","",(AE19/$F19))</f>
        <v>#DIV/0!</v>
      </c>
      <c r="AI19" s="79">
        <v>0</v>
      </c>
      <c r="AJ19" s="55"/>
      <c r="AK19" s="77">
        <v>0</v>
      </c>
      <c r="AL19" s="77">
        <v>0</v>
      </c>
      <c r="AM19" s="55">
        <f t="shared" ref="AM19:AM20" si="53">F19-AL19-AK19-AI19</f>
        <v>0</v>
      </c>
      <c r="AN19" s="57" t="e">
        <f t="shared" ref="AN19:AN20" si="54">IF($F19="","",((AI19+AJ19+AK19+AL19)/$F19))</f>
        <v>#DIV/0!</v>
      </c>
      <c r="AO19" s="57" t="e">
        <f t="shared" ref="AO19:AO20" si="55">IF($F19="","",(AL19/$F19))</f>
        <v>#DIV/0!</v>
      </c>
      <c r="AP19" s="79">
        <v>0</v>
      </c>
      <c r="AQ19" s="55"/>
      <c r="AR19" s="77">
        <v>0</v>
      </c>
      <c r="AS19" s="77">
        <v>0</v>
      </c>
      <c r="AT19" s="55">
        <f t="shared" ref="AT19" si="56">F19-AS19-AR19-AP19</f>
        <v>0</v>
      </c>
      <c r="AU19" s="58" t="e">
        <f t="shared" ref="AU19" si="57">IF($F19="","",((AP19+AQ19+AR19+AS19)/$F19))</f>
        <v>#DIV/0!</v>
      </c>
      <c r="AV19" s="57" t="e">
        <f t="shared" ref="AV19" si="58">IF($F19="","",(AS19/$F19))</f>
        <v>#DIV/0!</v>
      </c>
      <c r="AW19" s="79">
        <v>0</v>
      </c>
      <c r="AX19" s="55"/>
      <c r="AY19" s="77">
        <v>0</v>
      </c>
      <c r="AZ19" s="77">
        <v>0</v>
      </c>
      <c r="BA19" s="55">
        <f t="shared" ref="BA19" si="59">F19-AZ19-AW19</f>
        <v>0</v>
      </c>
      <c r="BB19" s="57" t="e">
        <f t="shared" ref="BB19" si="60">IF($F19="","",((AW19+AX19+AY19+AZ19)/$F19))</f>
        <v>#DIV/0!</v>
      </c>
      <c r="BC19" s="57" t="e">
        <f t="shared" ref="BC19" si="61">IF($F19="","",(AZ19/$F19))</f>
        <v>#DIV/0!</v>
      </c>
    </row>
    <row r="20" spans="2:55">
      <c r="B20" s="55" t="s">
        <v>21</v>
      </c>
      <c r="C20" s="79">
        <v>0</v>
      </c>
      <c r="D20" s="55"/>
      <c r="E20" s="55"/>
      <c r="F20" s="55">
        <f t="shared" si="40"/>
        <v>0</v>
      </c>
      <c r="G20" s="79">
        <v>0</v>
      </c>
      <c r="H20" s="55"/>
      <c r="I20" s="77">
        <v>0</v>
      </c>
      <c r="J20" s="77">
        <v>0</v>
      </c>
      <c r="K20" s="55">
        <f t="shared" si="41"/>
        <v>0</v>
      </c>
      <c r="L20" s="58" t="e">
        <f t="shared" si="42"/>
        <v>#DIV/0!</v>
      </c>
      <c r="M20" s="57" t="e">
        <f t="shared" si="43"/>
        <v>#DIV/0!</v>
      </c>
      <c r="N20" s="79">
        <v>0</v>
      </c>
      <c r="O20" s="55"/>
      <c r="P20" s="77">
        <v>0</v>
      </c>
      <c r="Q20" s="77">
        <v>0</v>
      </c>
      <c r="R20" s="55">
        <f t="shared" si="44"/>
        <v>0</v>
      </c>
      <c r="S20" s="58" t="e">
        <f t="shared" si="45"/>
        <v>#DIV/0!</v>
      </c>
      <c r="T20" s="57" t="e">
        <f t="shared" si="46"/>
        <v>#DIV/0!</v>
      </c>
      <c r="U20" s="79">
        <v>0</v>
      </c>
      <c r="V20" s="55"/>
      <c r="W20" s="77">
        <v>0</v>
      </c>
      <c r="X20" s="77">
        <v>0</v>
      </c>
      <c r="Y20" s="55">
        <f t="shared" si="47"/>
        <v>0</v>
      </c>
      <c r="Z20" s="58" t="e">
        <f t="shared" si="48"/>
        <v>#DIV/0!</v>
      </c>
      <c r="AA20" s="57" t="e">
        <f t="shared" si="49"/>
        <v>#DIV/0!</v>
      </c>
      <c r="AB20" s="79">
        <v>0</v>
      </c>
      <c r="AC20" s="55"/>
      <c r="AD20" s="77">
        <v>0</v>
      </c>
      <c r="AE20" s="77">
        <v>0</v>
      </c>
      <c r="AF20" s="55">
        <f t="shared" si="50"/>
        <v>0</v>
      </c>
      <c r="AG20" s="58" t="e">
        <f t="shared" si="51"/>
        <v>#DIV/0!</v>
      </c>
      <c r="AH20" s="57" t="e">
        <f t="shared" si="52"/>
        <v>#DIV/0!</v>
      </c>
      <c r="AI20" s="79">
        <v>0</v>
      </c>
      <c r="AJ20" s="55"/>
      <c r="AK20" s="77">
        <v>0</v>
      </c>
      <c r="AL20" s="77">
        <v>0</v>
      </c>
      <c r="AM20" s="55">
        <f t="shared" si="53"/>
        <v>0</v>
      </c>
      <c r="AN20" s="57" t="e">
        <f t="shared" si="54"/>
        <v>#DIV/0!</v>
      </c>
      <c r="AO20" s="57" t="e">
        <f t="shared" si="55"/>
        <v>#DIV/0!</v>
      </c>
      <c r="AP20" s="79">
        <v>0</v>
      </c>
      <c r="AQ20" s="55"/>
      <c r="AR20" s="77">
        <v>0</v>
      </c>
      <c r="AS20" s="77">
        <v>0</v>
      </c>
      <c r="AT20" s="55">
        <f t="shared" ref="AT20" si="62">F20-AS20-AR20-AP20</f>
        <v>0</v>
      </c>
      <c r="AU20" s="58" t="e">
        <f t="shared" ref="AU20" si="63">IF($F20="","",((AP20+AQ20+AR20+AS20)/$F20))</f>
        <v>#DIV/0!</v>
      </c>
      <c r="AV20" s="57" t="e">
        <f t="shared" ref="AV20" si="64">IF($F20="","",(AS20/$F20))</f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65">F20-AZ20-AW20</f>
        <v>0</v>
      </c>
      <c r="BB20" s="57" t="e">
        <f t="shared" ref="BB20" si="66">IF($F20="","",((AW20+AX20+AY20+AZ20)/$F20))</f>
        <v>#DIV/0!</v>
      </c>
      <c r="BC20" s="57" t="e">
        <f t="shared" ref="BC20" si="67">IF($F20="","",(AZ20/$F20))</f>
        <v>#DIV/0!</v>
      </c>
    </row>
    <row r="21" spans="2:55">
      <c r="B21" s="55" t="s">
        <v>22</v>
      </c>
      <c r="C21" s="79">
        <v>0</v>
      </c>
      <c r="D21" s="55"/>
      <c r="E21" s="55"/>
      <c r="F21" s="55">
        <f t="shared" si="40"/>
        <v>0</v>
      </c>
      <c r="G21" s="79">
        <v>0</v>
      </c>
      <c r="H21" s="55"/>
      <c r="I21" s="77">
        <v>0</v>
      </c>
      <c r="J21" s="79">
        <v>0</v>
      </c>
      <c r="K21" s="55">
        <f t="shared" si="41"/>
        <v>0</v>
      </c>
      <c r="L21" s="57" t="e">
        <f t="shared" si="42"/>
        <v>#DIV/0!</v>
      </c>
      <c r="M21" s="57" t="e">
        <f t="shared" si="43"/>
        <v>#DIV/0!</v>
      </c>
      <c r="N21" s="79">
        <v>0</v>
      </c>
      <c r="O21" s="55"/>
      <c r="P21" s="77">
        <v>0</v>
      </c>
      <c r="Q21" s="79">
        <v>0</v>
      </c>
      <c r="R21" s="55">
        <f t="shared" si="44"/>
        <v>0</v>
      </c>
      <c r="S21" s="58" t="e">
        <f t="shared" si="45"/>
        <v>#DIV/0!</v>
      </c>
      <c r="T21" s="57" t="e">
        <f t="shared" si="46"/>
        <v>#DIV/0!</v>
      </c>
      <c r="U21" s="79">
        <v>0</v>
      </c>
      <c r="V21" s="55"/>
      <c r="W21" s="77">
        <v>0</v>
      </c>
      <c r="X21" s="79">
        <v>0</v>
      </c>
      <c r="Y21" s="55">
        <f t="shared" si="47"/>
        <v>0</v>
      </c>
      <c r="Z21" s="58" t="e">
        <f t="shared" si="48"/>
        <v>#DIV/0!</v>
      </c>
      <c r="AA21" s="57" t="e">
        <f t="shared" si="49"/>
        <v>#DIV/0!</v>
      </c>
      <c r="AB21" s="79">
        <v>0</v>
      </c>
      <c r="AC21" s="55"/>
      <c r="AD21" s="77">
        <v>0</v>
      </c>
      <c r="AE21" s="79">
        <v>0</v>
      </c>
      <c r="AF21" s="55">
        <f t="shared" si="50"/>
        <v>0</v>
      </c>
      <c r="AG21" s="58" t="e">
        <f t="shared" si="51"/>
        <v>#DIV/0!</v>
      </c>
      <c r="AH21" s="57" t="e">
        <f t="shared" si="52"/>
        <v>#DIV/0!</v>
      </c>
      <c r="AI21" s="79">
        <v>0</v>
      </c>
      <c r="AJ21" s="55"/>
      <c r="AK21" s="77">
        <v>0</v>
      </c>
      <c r="AL21" s="79">
        <v>0</v>
      </c>
      <c r="AM21" s="55">
        <f t="shared" ref="AM21" si="68">F21-AL21-AK21-AI21</f>
        <v>0</v>
      </c>
      <c r="AN21" s="57" t="e">
        <f t="shared" ref="AN21" si="69">IF($F21="","",((AI21+AJ21+AK21+AL21)/$F21))</f>
        <v>#DIV/0!</v>
      </c>
      <c r="AO21" s="57" t="e">
        <f t="shared" ref="AO21" si="70">IF($F21="","",(AL21/$F21))</f>
        <v>#DIV/0!</v>
      </c>
      <c r="AP21" s="79">
        <v>0</v>
      </c>
      <c r="AQ21" s="55"/>
      <c r="AR21" s="77">
        <v>0</v>
      </c>
      <c r="AS21" s="79">
        <v>0</v>
      </c>
      <c r="AT21" s="55">
        <f t="shared" ref="AT21" si="71">F21-AS21-AR21-AP21</f>
        <v>0</v>
      </c>
      <c r="AU21" s="58" t="e">
        <f t="shared" ref="AU21" si="72">IF($F21="","",((AP21+AQ21+AR21+AS21)/$F21))</f>
        <v>#DIV/0!</v>
      </c>
      <c r="AV21" s="57" t="e">
        <f t="shared" ref="AV21" si="73">IF($F21="","",(AS21/$F21))</f>
        <v>#DIV/0!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0</v>
      </c>
      <c r="D22" s="55"/>
      <c r="E22" s="55"/>
      <c r="F22" s="55">
        <f t="shared" si="40"/>
        <v>0</v>
      </c>
      <c r="G22" s="79">
        <v>0</v>
      </c>
      <c r="I22" s="77">
        <v>0</v>
      </c>
      <c r="J22" s="77">
        <v>0</v>
      </c>
      <c r="K22" s="55">
        <f t="shared" si="41"/>
        <v>0</v>
      </c>
      <c r="L22" s="57" t="e">
        <f t="shared" si="42"/>
        <v>#DIV/0!</v>
      </c>
      <c r="M22" s="57" t="e">
        <f t="shared" si="43"/>
        <v>#DIV/0!</v>
      </c>
      <c r="N22" s="79">
        <v>0</v>
      </c>
      <c r="P22" s="77">
        <v>0</v>
      </c>
      <c r="Q22" s="77">
        <v>0</v>
      </c>
      <c r="R22" s="55">
        <f t="shared" si="44"/>
        <v>0</v>
      </c>
      <c r="S22" s="58" t="e">
        <f t="shared" si="45"/>
        <v>#DIV/0!</v>
      </c>
      <c r="T22" s="57" t="e">
        <f t="shared" si="46"/>
        <v>#DIV/0!</v>
      </c>
      <c r="U22" s="79">
        <v>0</v>
      </c>
      <c r="W22" s="77">
        <v>0</v>
      </c>
      <c r="X22" s="77">
        <v>0</v>
      </c>
      <c r="Y22" s="55">
        <f t="shared" si="47"/>
        <v>0</v>
      </c>
      <c r="Z22" s="58" t="e">
        <f t="shared" si="48"/>
        <v>#DIV/0!</v>
      </c>
      <c r="AA22" s="57" t="e">
        <f t="shared" si="49"/>
        <v>#DIV/0!</v>
      </c>
      <c r="AB22" s="79">
        <v>0</v>
      </c>
      <c r="AD22" s="77">
        <v>0</v>
      </c>
      <c r="AE22" s="77">
        <v>0</v>
      </c>
      <c r="AF22" s="55">
        <f t="shared" si="50"/>
        <v>0</v>
      </c>
      <c r="AG22" s="58" t="e">
        <f t="shared" si="51"/>
        <v>#DIV/0!</v>
      </c>
      <c r="AH22" s="57" t="e">
        <f t="shared" si="52"/>
        <v>#DIV/0!</v>
      </c>
      <c r="AI22" s="79">
        <v>0</v>
      </c>
      <c r="AK22" s="77">
        <v>0</v>
      </c>
      <c r="AL22" s="77">
        <v>0</v>
      </c>
      <c r="AM22" s="55">
        <f t="shared" ref="AM22" si="74">F22-AL22-AK22-AI22</f>
        <v>0</v>
      </c>
      <c r="AN22" s="57" t="e">
        <f t="shared" ref="AN22" si="75">IF($F22="","",((AI22+AJ22+AK22+AL22)/$F22))</f>
        <v>#DIV/0!</v>
      </c>
      <c r="AO22" s="57" t="e">
        <f t="shared" ref="AO22" si="76">IF($F22="","",(AL22/$F22))</f>
        <v>#DIV/0!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40"/>
        <v>0</v>
      </c>
      <c r="G23" s="79">
        <v>0</v>
      </c>
      <c r="I23" s="79">
        <v>0</v>
      </c>
      <c r="J23" s="77">
        <v>0</v>
      </c>
      <c r="K23" s="55">
        <f t="shared" si="41"/>
        <v>0</v>
      </c>
      <c r="L23" s="57" t="e">
        <f t="shared" si="42"/>
        <v>#DIV/0!</v>
      </c>
      <c r="M23" s="57" t="e">
        <f t="shared" si="43"/>
        <v>#DIV/0!</v>
      </c>
      <c r="N23" s="79">
        <v>0</v>
      </c>
      <c r="P23" s="79">
        <v>0</v>
      </c>
      <c r="Q23" s="77">
        <v>0</v>
      </c>
      <c r="R23" s="55">
        <f t="shared" si="44"/>
        <v>0</v>
      </c>
      <c r="S23" s="58" t="e">
        <f t="shared" si="45"/>
        <v>#DIV/0!</v>
      </c>
      <c r="T23" s="57" t="e">
        <f t="shared" si="46"/>
        <v>#DIV/0!</v>
      </c>
      <c r="U23" s="79">
        <v>0</v>
      </c>
      <c r="W23" s="79">
        <v>0</v>
      </c>
      <c r="X23" s="77">
        <v>0</v>
      </c>
      <c r="Y23" s="55">
        <f t="shared" si="47"/>
        <v>0</v>
      </c>
      <c r="Z23" s="58" t="e">
        <f t="shared" si="48"/>
        <v>#DIV/0!</v>
      </c>
      <c r="AA23" s="57" t="e">
        <f t="shared" si="49"/>
        <v>#DIV/0!</v>
      </c>
      <c r="AB23" s="79">
        <v>0</v>
      </c>
      <c r="AD23" s="79">
        <v>0</v>
      </c>
      <c r="AE23" s="77">
        <v>0</v>
      </c>
      <c r="AF23" s="55">
        <f t="shared" si="50"/>
        <v>0</v>
      </c>
      <c r="AG23" s="58" t="e">
        <f t="shared" si="51"/>
        <v>#DIV/0!</v>
      </c>
      <c r="AH23" s="57" t="e">
        <f t="shared" si="52"/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1</v>
      </c>
      <c r="D24" s="55"/>
      <c r="E24" s="55"/>
      <c r="F24" s="55">
        <f t="shared" si="40"/>
        <v>1</v>
      </c>
      <c r="G24" s="79">
        <v>0</v>
      </c>
      <c r="I24" s="77">
        <v>1</v>
      </c>
      <c r="J24" s="77">
        <v>0</v>
      </c>
      <c r="K24" s="55">
        <f t="shared" si="41"/>
        <v>0</v>
      </c>
      <c r="L24" s="57">
        <f t="shared" si="42"/>
        <v>1</v>
      </c>
      <c r="M24" s="57">
        <f t="shared" si="43"/>
        <v>0</v>
      </c>
      <c r="N24" s="79">
        <v>0</v>
      </c>
      <c r="P24" s="77">
        <v>0</v>
      </c>
      <c r="Q24" s="77">
        <v>0</v>
      </c>
      <c r="R24" s="55">
        <f t="shared" si="44"/>
        <v>1</v>
      </c>
      <c r="S24" s="58">
        <f t="shared" si="45"/>
        <v>0</v>
      </c>
      <c r="T24" s="57">
        <f t="shared" si="46"/>
        <v>0</v>
      </c>
      <c r="U24" s="79">
        <v>0</v>
      </c>
      <c r="W24" s="77">
        <v>0</v>
      </c>
      <c r="X24" s="77">
        <v>0</v>
      </c>
      <c r="Y24" s="55">
        <f t="shared" si="47"/>
        <v>1</v>
      </c>
      <c r="Z24" s="58">
        <f t="shared" si="48"/>
        <v>0</v>
      </c>
      <c r="AA24" s="57">
        <f t="shared" si="49"/>
        <v>0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0</v>
      </c>
      <c r="D25" s="55"/>
      <c r="E25" s="55"/>
      <c r="F25" s="55">
        <f t="shared" si="40"/>
        <v>0</v>
      </c>
      <c r="G25" s="55">
        <v>0</v>
      </c>
      <c r="H25" s="55"/>
      <c r="I25" s="55">
        <v>0</v>
      </c>
      <c r="J25" s="55">
        <v>0</v>
      </c>
      <c r="K25" s="55">
        <f t="shared" si="41"/>
        <v>0</v>
      </c>
      <c r="L25" s="57" t="e">
        <f t="shared" si="42"/>
        <v>#DIV/0!</v>
      </c>
      <c r="M25" s="57" t="e">
        <f t="shared" si="43"/>
        <v>#DIV/0!</v>
      </c>
      <c r="N25" s="55">
        <v>0</v>
      </c>
      <c r="O25" s="55"/>
      <c r="P25" s="55">
        <v>0</v>
      </c>
      <c r="Q25" s="55">
        <v>0</v>
      </c>
      <c r="R25" s="55">
        <f t="shared" si="44"/>
        <v>0</v>
      </c>
      <c r="S25" s="58" t="e">
        <f t="shared" si="45"/>
        <v>#DIV/0!</v>
      </c>
      <c r="T25" s="57" t="e">
        <f t="shared" si="46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0</v>
      </c>
      <c r="F26" s="55">
        <f t="shared" si="40"/>
        <v>0</v>
      </c>
      <c r="G26" s="79">
        <v>0</v>
      </c>
      <c r="I26" s="77">
        <v>0</v>
      </c>
      <c r="J26" s="77">
        <v>0</v>
      </c>
      <c r="K26" s="55">
        <f t="shared" si="41"/>
        <v>0</v>
      </c>
      <c r="L26" s="57" t="e">
        <f t="shared" si="42"/>
        <v>#DIV/0!</v>
      </c>
      <c r="M26" s="57" t="e">
        <f t="shared" si="43"/>
        <v>#DIV/0!</v>
      </c>
    </row>
    <row r="27" spans="2:55">
      <c r="B27" s="55" t="s">
        <v>28</v>
      </c>
      <c r="C27" s="79">
        <v>0</v>
      </c>
      <c r="F27" s="55">
        <f t="shared" si="40"/>
        <v>0</v>
      </c>
    </row>
    <row r="30" spans="2:55">
      <c r="B30" s="25" t="str">
        <f>"Graduate  Retention - "&amp;$A$1</f>
        <v>Graduate  Retention - Lewis College Dean Office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7">IF($F33="","",((G33+H33+I33+J33)/$F33))</f>
        <v>#DIV/0!</v>
      </c>
      <c r="M33" s="50" t="e">
        <f t="shared" ref="M33:M39" si="78">IF($F33="","",(J33/$F33))</f>
        <v>#DIV/0!</v>
      </c>
      <c r="N33" s="38"/>
      <c r="O33" s="39"/>
      <c r="P33" s="39"/>
      <c r="Q33" s="39"/>
      <c r="R33" s="36">
        <f t="shared" ref="R33:R38" si="79">$F33-(N33+P33+Q33)</f>
        <v>0</v>
      </c>
      <c r="S33" s="37" t="e">
        <f t="shared" ref="S33:S37" si="80">IF($F33="","",((N33+O33+P33+Q33)/$F33))</f>
        <v>#DIV/0!</v>
      </c>
      <c r="T33" s="44" t="e">
        <f t="shared" ref="T33:T38" si="81">IF($F33="","",(Q33/$F33))</f>
        <v>#DIV/0!</v>
      </c>
      <c r="U33" s="38"/>
      <c r="V33" s="39"/>
      <c r="W33" s="39"/>
      <c r="X33" s="39"/>
      <c r="Y33" s="36">
        <f t="shared" ref="Y33:Y37" si="82">$F33-(U33+W33+X33)</f>
        <v>0</v>
      </c>
      <c r="Z33" s="49" t="e">
        <f t="shared" ref="Z33:Z40" si="83">IF($F33="","",((U33+V33+W33+X33)/$F33))</f>
        <v>#DIV/0!</v>
      </c>
      <c r="AA33" s="51" t="e">
        <f t="shared" ref="AA33:AA40" si="84">IF($F33="","",(X33/$F33))</f>
        <v>#DIV/0!</v>
      </c>
      <c r="AB33" s="38"/>
      <c r="AC33" s="39"/>
      <c r="AD33" s="39"/>
      <c r="AE33" s="39"/>
      <c r="AF33" s="36">
        <f t="shared" ref="AF33:AF36" si="85">$F33-(AB33+AD33+AE33)</f>
        <v>0</v>
      </c>
      <c r="AG33" s="37" t="e">
        <f t="shared" ref="AG33:AG40" si="86">IF($F33="","",((AB33+AC33+AD33+AE33)/$F33))</f>
        <v>#DIV/0!</v>
      </c>
      <c r="AH33" s="44" t="e">
        <f t="shared" ref="AH33:AH40" si="87">IF($F33="","",(AE33/$F33))</f>
        <v>#DIV/0!</v>
      </c>
      <c r="AI33" s="38"/>
      <c r="AJ33" s="39"/>
      <c r="AK33" s="39"/>
      <c r="AL33" s="39"/>
      <c r="AM33" s="36">
        <f t="shared" ref="AM33:AM36" si="88">$F33-(AI33+AK33+AL33)</f>
        <v>0</v>
      </c>
      <c r="AN33" s="49" t="e">
        <f t="shared" ref="AN33:AN40" si="89">IF($F33="","",((AI33+AJ33+AK33+AL33)/$F33))</f>
        <v>#DIV/0!</v>
      </c>
      <c r="AO33" s="51" t="e">
        <f t="shared" ref="AO33:AO40" si="90">IF($F33="","",(AL33/$F33))</f>
        <v>#DIV/0!</v>
      </c>
      <c r="AP33" s="38"/>
      <c r="AQ33" s="39"/>
      <c r="AR33" s="39"/>
      <c r="AS33" s="39"/>
      <c r="AT33" s="36">
        <f t="shared" ref="AT33:AT36" si="91">$F33-(AP33+AR33+AS33)</f>
        <v>0</v>
      </c>
      <c r="AU33" s="37" t="e">
        <f t="shared" ref="AU33:AU40" si="92">IF($F33="","",((AP33+AQ33+AR33+AS33)/$F33))</f>
        <v>#DIV/0!</v>
      </c>
      <c r="AV33" s="44" t="e">
        <f t="shared" ref="AV33:AV40" si="93">IF($F33="","",(AS33/$F33))</f>
        <v>#DIV/0!</v>
      </c>
      <c r="AW33" s="38"/>
      <c r="AX33" s="39"/>
      <c r="AY33" s="39"/>
      <c r="AZ33" s="39"/>
      <c r="BA33" s="36">
        <f t="shared" ref="BA33:BA36" si="94">$F33-(AW33+AY33+AZ33)</f>
        <v>0</v>
      </c>
      <c r="BB33" s="49" t="e">
        <f t="shared" ref="BB33:BB40" si="95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6">C34-D34-E34</f>
        <v>0</v>
      </c>
      <c r="G34" s="38"/>
      <c r="H34" s="39"/>
      <c r="I34" s="39"/>
      <c r="J34" s="39"/>
      <c r="K34" s="36">
        <f t="shared" ref="K34:K39" si="97">$F34-(G34+I34+J34)</f>
        <v>0</v>
      </c>
      <c r="L34" s="49" t="e">
        <f t="shared" si="77"/>
        <v>#DIV/0!</v>
      </c>
      <c r="M34" s="50" t="e">
        <f t="shared" si="78"/>
        <v>#DIV/0!</v>
      </c>
      <c r="N34" s="38"/>
      <c r="O34" s="39"/>
      <c r="P34" s="39"/>
      <c r="Q34" s="39"/>
      <c r="R34" s="36">
        <f t="shared" si="79"/>
        <v>0</v>
      </c>
      <c r="S34" s="37" t="e">
        <f t="shared" si="80"/>
        <v>#DIV/0!</v>
      </c>
      <c r="T34" s="44" t="e">
        <f t="shared" si="81"/>
        <v>#DIV/0!</v>
      </c>
      <c r="U34" s="38"/>
      <c r="V34" s="39"/>
      <c r="W34" s="39"/>
      <c r="X34" s="39"/>
      <c r="Y34" s="36">
        <f t="shared" si="82"/>
        <v>0</v>
      </c>
      <c r="Z34" s="49" t="e">
        <f t="shared" si="83"/>
        <v>#DIV/0!</v>
      </c>
      <c r="AA34" s="51" t="e">
        <f t="shared" si="84"/>
        <v>#DIV/0!</v>
      </c>
      <c r="AB34" s="38"/>
      <c r="AC34" s="39"/>
      <c r="AD34" s="39"/>
      <c r="AE34" s="39"/>
      <c r="AF34" s="36">
        <f t="shared" si="85"/>
        <v>0</v>
      </c>
      <c r="AG34" s="37" t="e">
        <f t="shared" si="86"/>
        <v>#DIV/0!</v>
      </c>
      <c r="AH34" s="44" t="e">
        <f t="shared" si="87"/>
        <v>#DIV/0!</v>
      </c>
      <c r="AI34" s="38"/>
      <c r="AJ34" s="39"/>
      <c r="AK34" s="39"/>
      <c r="AL34" s="39"/>
      <c r="AM34" s="36">
        <f t="shared" si="88"/>
        <v>0</v>
      </c>
      <c r="AN34" s="49" t="e">
        <f t="shared" si="89"/>
        <v>#DIV/0!</v>
      </c>
      <c r="AO34" s="51" t="e">
        <f t="shared" si="90"/>
        <v>#DIV/0!</v>
      </c>
      <c r="AP34" s="38"/>
      <c r="AQ34" s="39"/>
      <c r="AR34" s="39"/>
      <c r="AS34" s="39"/>
      <c r="AT34" s="36">
        <f t="shared" si="91"/>
        <v>0</v>
      </c>
      <c r="AU34" s="37" t="e">
        <f t="shared" si="92"/>
        <v>#DIV/0!</v>
      </c>
      <c r="AV34" s="44" t="e">
        <f t="shared" si="93"/>
        <v>#DIV/0!</v>
      </c>
      <c r="AW34" s="38"/>
      <c r="AX34" s="39"/>
      <c r="AY34" s="39"/>
      <c r="AZ34" s="39"/>
      <c r="BA34" s="36">
        <f t="shared" si="94"/>
        <v>0</v>
      </c>
      <c r="BB34" s="49" t="e">
        <f t="shared" si="95"/>
        <v>#DIV/0!</v>
      </c>
      <c r="BC34" s="51" t="e">
        <f t="shared" ref="BC34:BC40" si="98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6"/>
        <v>0</v>
      </c>
      <c r="G35" s="43"/>
      <c r="H35" s="36"/>
      <c r="I35" s="36"/>
      <c r="J35" s="36"/>
      <c r="K35" s="36">
        <f t="shared" si="97"/>
        <v>0</v>
      </c>
      <c r="L35" s="47" t="e">
        <f t="shared" si="77"/>
        <v>#DIV/0!</v>
      </c>
      <c r="M35" s="48" t="e">
        <f t="shared" si="78"/>
        <v>#DIV/0!</v>
      </c>
      <c r="N35" s="43"/>
      <c r="O35" s="36"/>
      <c r="P35" s="36"/>
      <c r="Q35" s="36"/>
      <c r="R35" s="36">
        <f t="shared" si="79"/>
        <v>0</v>
      </c>
      <c r="S35" s="37" t="e">
        <f t="shared" si="80"/>
        <v>#DIV/0!</v>
      </c>
      <c r="T35" s="44" t="e">
        <f t="shared" si="81"/>
        <v>#DIV/0!</v>
      </c>
      <c r="U35" s="43"/>
      <c r="V35" s="36"/>
      <c r="W35" s="36"/>
      <c r="X35" s="36"/>
      <c r="Y35" s="36">
        <f t="shared" si="82"/>
        <v>0</v>
      </c>
      <c r="Z35" s="47" t="e">
        <f t="shared" si="83"/>
        <v>#DIV/0!</v>
      </c>
      <c r="AA35" s="48" t="e">
        <f t="shared" si="84"/>
        <v>#DIV/0!</v>
      </c>
      <c r="AB35" s="43"/>
      <c r="AC35" s="36"/>
      <c r="AD35" s="36"/>
      <c r="AE35" s="36"/>
      <c r="AF35" s="36">
        <f t="shared" si="85"/>
        <v>0</v>
      </c>
      <c r="AG35" s="37" t="e">
        <f t="shared" si="86"/>
        <v>#DIV/0!</v>
      </c>
      <c r="AH35" s="44" t="e">
        <f t="shared" si="87"/>
        <v>#DIV/0!</v>
      </c>
      <c r="AI35" s="43"/>
      <c r="AJ35" s="36"/>
      <c r="AK35" s="36"/>
      <c r="AL35" s="36"/>
      <c r="AM35" s="36">
        <f t="shared" si="88"/>
        <v>0</v>
      </c>
      <c r="AN35" s="47" t="e">
        <f t="shared" si="89"/>
        <v>#DIV/0!</v>
      </c>
      <c r="AO35" s="48" t="e">
        <f t="shared" si="90"/>
        <v>#DIV/0!</v>
      </c>
      <c r="AP35" s="43"/>
      <c r="AQ35" s="36"/>
      <c r="AR35" s="36"/>
      <c r="AS35" s="36"/>
      <c r="AT35" s="36">
        <f t="shared" si="91"/>
        <v>0</v>
      </c>
      <c r="AU35" s="37" t="e">
        <f t="shared" si="92"/>
        <v>#DIV/0!</v>
      </c>
      <c r="AV35" s="46" t="e">
        <f t="shared" si="93"/>
        <v>#DIV/0!</v>
      </c>
      <c r="AW35" s="43"/>
      <c r="AX35" s="36"/>
      <c r="AY35" s="36"/>
      <c r="AZ35" s="36"/>
      <c r="BA35" s="36">
        <f t="shared" si="94"/>
        <v>0</v>
      </c>
      <c r="BB35" s="47" t="e">
        <f t="shared" si="95"/>
        <v>#DIV/0!</v>
      </c>
      <c r="BC35" s="48" t="e">
        <f t="shared" si="98"/>
        <v>#DIV/0!</v>
      </c>
    </row>
    <row r="36" spans="2:55">
      <c r="B36" s="41" t="s">
        <v>22</v>
      </c>
      <c r="C36" s="35"/>
      <c r="D36" s="35"/>
      <c r="E36" s="35"/>
      <c r="F36" s="42">
        <f t="shared" si="96"/>
        <v>0</v>
      </c>
      <c r="G36" s="43"/>
      <c r="H36" s="36"/>
      <c r="I36" s="36"/>
      <c r="J36" s="36"/>
      <c r="K36" s="36">
        <f t="shared" si="97"/>
        <v>0</v>
      </c>
      <c r="L36" s="47" t="e">
        <f t="shared" si="77"/>
        <v>#DIV/0!</v>
      </c>
      <c r="M36" s="48" t="e">
        <f t="shared" si="78"/>
        <v>#DIV/0!</v>
      </c>
      <c r="N36" s="43"/>
      <c r="O36" s="36"/>
      <c r="P36" s="36"/>
      <c r="Q36" s="36"/>
      <c r="R36" s="36">
        <f t="shared" si="79"/>
        <v>0</v>
      </c>
      <c r="S36" s="37" t="e">
        <f t="shared" si="80"/>
        <v>#DIV/0!</v>
      </c>
      <c r="T36" s="44" t="e">
        <f t="shared" si="81"/>
        <v>#DIV/0!</v>
      </c>
      <c r="U36" s="43"/>
      <c r="V36" s="36"/>
      <c r="W36" s="36"/>
      <c r="X36" s="36"/>
      <c r="Y36" s="36">
        <f t="shared" si="82"/>
        <v>0</v>
      </c>
      <c r="Z36" s="47" t="e">
        <f t="shared" si="83"/>
        <v>#DIV/0!</v>
      </c>
      <c r="AA36" s="48" t="e">
        <f t="shared" si="84"/>
        <v>#DIV/0!</v>
      </c>
      <c r="AB36" s="43"/>
      <c r="AC36" s="36"/>
      <c r="AD36" s="36"/>
      <c r="AE36" s="36"/>
      <c r="AF36" s="36">
        <f t="shared" si="85"/>
        <v>0</v>
      </c>
      <c r="AG36" s="37" t="e">
        <f t="shared" si="86"/>
        <v>#DIV/0!</v>
      </c>
      <c r="AH36" s="44" t="e">
        <f t="shared" si="87"/>
        <v>#DIV/0!</v>
      </c>
      <c r="AI36" s="43"/>
      <c r="AJ36" s="36"/>
      <c r="AK36" s="36"/>
      <c r="AL36" s="36"/>
      <c r="AM36" s="36">
        <f t="shared" si="88"/>
        <v>0</v>
      </c>
      <c r="AN36" s="47" t="e">
        <f t="shared" si="89"/>
        <v>#DIV/0!</v>
      </c>
      <c r="AO36" s="48" t="e">
        <f t="shared" si="90"/>
        <v>#DIV/0!</v>
      </c>
      <c r="AP36" s="43"/>
      <c r="AQ36" s="36"/>
      <c r="AR36" s="36"/>
      <c r="AS36" s="36"/>
      <c r="AT36" s="36">
        <f t="shared" si="91"/>
        <v>0</v>
      </c>
      <c r="AU36" s="37" t="e">
        <f t="shared" si="92"/>
        <v>#DIV/0!</v>
      </c>
      <c r="AV36" s="46" t="e">
        <f t="shared" si="93"/>
        <v>#DIV/0!</v>
      </c>
      <c r="AW36" s="43"/>
      <c r="AX36" s="36"/>
      <c r="AY36" s="36"/>
      <c r="AZ36" s="36"/>
      <c r="BA36" s="36">
        <f t="shared" si="94"/>
        <v>0</v>
      </c>
      <c r="BB36" s="47" t="e">
        <f t="shared" si="95"/>
        <v>#DIV/0!</v>
      </c>
      <c r="BC36" s="48" t="e">
        <f t="shared" si="98"/>
        <v>#DIV/0!</v>
      </c>
    </row>
    <row r="37" spans="2:55">
      <c r="B37" s="41" t="s">
        <v>23</v>
      </c>
      <c r="C37" s="35"/>
      <c r="D37" s="35"/>
      <c r="E37" s="35"/>
      <c r="F37" s="42">
        <f t="shared" si="96"/>
        <v>0</v>
      </c>
      <c r="G37" s="52"/>
      <c r="H37" s="40"/>
      <c r="I37" s="40"/>
      <c r="J37" s="40"/>
      <c r="K37" s="36">
        <f t="shared" si="97"/>
        <v>0</v>
      </c>
      <c r="L37" s="53" t="e">
        <f t="shared" si="77"/>
        <v>#DIV/0!</v>
      </c>
      <c r="M37" s="54" t="e">
        <f t="shared" si="78"/>
        <v>#DIV/0!</v>
      </c>
      <c r="N37" s="52"/>
      <c r="O37" s="40"/>
      <c r="P37" s="40"/>
      <c r="Q37" s="40"/>
      <c r="R37" s="36">
        <f t="shared" si="79"/>
        <v>0</v>
      </c>
      <c r="S37" s="37" t="e">
        <f t="shared" si="80"/>
        <v>#DIV/0!</v>
      </c>
      <c r="T37" s="44" t="e">
        <f t="shared" si="81"/>
        <v>#DIV/0!</v>
      </c>
      <c r="U37" s="52"/>
      <c r="V37" s="40"/>
      <c r="W37" s="40"/>
      <c r="X37" s="40"/>
      <c r="Y37" s="40">
        <f t="shared" si="82"/>
        <v>0</v>
      </c>
      <c r="Z37" s="53" t="e">
        <f t="shared" si="83"/>
        <v>#DIV/0!</v>
      </c>
      <c r="AA37" s="54" t="e">
        <f t="shared" si="84"/>
        <v>#DIV/0!</v>
      </c>
      <c r="AB37" s="52"/>
      <c r="AC37" s="40"/>
      <c r="AD37" s="40"/>
      <c r="AE37" s="40"/>
      <c r="AF37" s="36"/>
      <c r="AG37" s="37" t="e">
        <f t="shared" si="86"/>
        <v>#DIV/0!</v>
      </c>
      <c r="AH37" s="44" t="e">
        <f t="shared" si="87"/>
        <v>#DIV/0!</v>
      </c>
      <c r="AI37" s="52"/>
      <c r="AJ37" s="40"/>
      <c r="AK37" s="40"/>
      <c r="AL37" s="40"/>
      <c r="AM37" s="40"/>
      <c r="AN37" s="53" t="e">
        <f t="shared" si="89"/>
        <v>#DIV/0!</v>
      </c>
      <c r="AO37" s="54" t="e">
        <f t="shared" si="90"/>
        <v>#DIV/0!</v>
      </c>
      <c r="AP37" s="52"/>
      <c r="AQ37" s="40"/>
      <c r="AR37" s="40"/>
      <c r="AS37" s="40"/>
      <c r="AT37" s="36"/>
      <c r="AU37" s="37" t="e">
        <f t="shared" si="92"/>
        <v>#DIV/0!</v>
      </c>
      <c r="AV37" s="46" t="e">
        <f t="shared" si="93"/>
        <v>#DIV/0!</v>
      </c>
      <c r="AW37" s="52"/>
      <c r="AX37" s="40"/>
      <c r="AY37" s="40"/>
      <c r="AZ37" s="40"/>
      <c r="BA37" s="40"/>
      <c r="BB37" s="53" t="e">
        <f t="shared" si="95"/>
        <v>#DIV/0!</v>
      </c>
      <c r="BC37" s="54" t="e">
        <f t="shared" si="98"/>
        <v>#DIV/0!</v>
      </c>
    </row>
    <row r="38" spans="2:55">
      <c r="B38" s="55" t="s">
        <v>24</v>
      </c>
      <c r="C38" s="56"/>
      <c r="D38" s="56"/>
      <c r="E38" s="56"/>
      <c r="F38" s="56">
        <f t="shared" si="96"/>
        <v>0</v>
      </c>
      <c r="G38" s="38"/>
      <c r="I38" s="55"/>
      <c r="J38" s="39"/>
      <c r="K38" s="36">
        <f t="shared" si="97"/>
        <v>0</v>
      </c>
      <c r="L38" s="53" t="e">
        <f t="shared" si="77"/>
        <v>#DIV/0!</v>
      </c>
      <c r="M38" s="54" t="e">
        <f t="shared" si="78"/>
        <v>#DIV/0!</v>
      </c>
      <c r="N38" s="38"/>
      <c r="P38" s="55"/>
      <c r="Q38" s="39"/>
      <c r="R38" s="36">
        <f t="shared" si="79"/>
        <v>0</v>
      </c>
      <c r="S38" s="37" t="e">
        <f>IF($F38="","",((N38+O38+P38+Q38)/$F38))</f>
        <v>#DIV/0!</v>
      </c>
      <c r="T38" s="57" t="e">
        <f t="shared" si="81"/>
        <v>#DIV/0!</v>
      </c>
      <c r="U38" s="38"/>
      <c r="W38" s="55"/>
      <c r="X38" s="39"/>
      <c r="Y38" s="55"/>
      <c r="Z38" s="57" t="e">
        <f t="shared" si="83"/>
        <v>#DIV/0!</v>
      </c>
      <c r="AA38" s="57" t="e">
        <f t="shared" si="84"/>
        <v>#DIV/0!</v>
      </c>
      <c r="AB38" s="38"/>
      <c r="AD38" s="55"/>
      <c r="AE38" s="39"/>
      <c r="AF38" s="55"/>
      <c r="AG38" s="58" t="e">
        <f t="shared" si="86"/>
        <v>#DIV/0!</v>
      </c>
      <c r="AH38" s="57" t="e">
        <f t="shared" si="87"/>
        <v>#DIV/0!</v>
      </c>
      <c r="AI38" s="38"/>
      <c r="AK38" s="55"/>
      <c r="AL38" s="39"/>
      <c r="AM38" s="55"/>
      <c r="AN38" s="57" t="e">
        <f t="shared" si="89"/>
        <v>#DIV/0!</v>
      </c>
      <c r="AO38" s="57" t="e">
        <f t="shared" si="90"/>
        <v>#DIV/0!</v>
      </c>
      <c r="AP38" s="38"/>
      <c r="AR38" s="55"/>
      <c r="AS38" s="39"/>
      <c r="AT38" s="55"/>
      <c r="AU38" s="58" t="e">
        <f t="shared" si="92"/>
        <v>#DIV/0!</v>
      </c>
      <c r="AV38" s="57" t="e">
        <f t="shared" si="93"/>
        <v>#DIV/0!</v>
      </c>
      <c r="AW38" s="38"/>
      <c r="AY38" s="55"/>
      <c r="AZ38" s="39"/>
      <c r="BA38" s="55"/>
      <c r="BB38" s="57" t="e">
        <f t="shared" si="95"/>
        <v>#DIV/0!</v>
      </c>
      <c r="BC38" s="57" t="e">
        <f t="shared" si="98"/>
        <v>#DIV/0!</v>
      </c>
    </row>
    <row r="39" spans="2:55">
      <c r="B39" s="55" t="s">
        <v>25</v>
      </c>
      <c r="C39" s="56"/>
      <c r="D39" s="56"/>
      <c r="E39" s="56"/>
      <c r="F39" s="56">
        <f t="shared" si="96"/>
        <v>0</v>
      </c>
      <c r="G39" s="38"/>
      <c r="I39" s="55"/>
      <c r="J39" s="39"/>
      <c r="K39" s="36">
        <f t="shared" si="97"/>
        <v>0</v>
      </c>
      <c r="L39" s="53" t="e">
        <f t="shared" si="77"/>
        <v>#DIV/0!</v>
      </c>
      <c r="M39" s="54" t="e">
        <f t="shared" si="78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3"/>
        <v>#DIV/0!</v>
      </c>
      <c r="AA39" s="57" t="e">
        <f t="shared" si="84"/>
        <v>#DIV/0!</v>
      </c>
      <c r="AB39" s="38"/>
      <c r="AD39" s="55"/>
      <c r="AE39" s="39"/>
      <c r="AF39" s="55"/>
      <c r="AG39" s="58" t="e">
        <f t="shared" si="86"/>
        <v>#DIV/0!</v>
      </c>
      <c r="AH39" s="57" t="e">
        <f t="shared" si="87"/>
        <v>#DIV/0!</v>
      </c>
      <c r="AI39" s="38"/>
      <c r="AK39" s="55"/>
      <c r="AL39" s="39"/>
      <c r="AM39" s="55"/>
      <c r="AN39" s="57" t="e">
        <f t="shared" si="89"/>
        <v>#DIV/0!</v>
      </c>
      <c r="AO39" s="57" t="e">
        <f t="shared" si="90"/>
        <v>#DIV/0!</v>
      </c>
      <c r="AP39" s="38"/>
      <c r="AR39" s="55"/>
      <c r="AS39" s="39"/>
      <c r="AT39" s="55"/>
      <c r="AU39" s="58" t="e">
        <f t="shared" si="92"/>
        <v>#DIV/0!</v>
      </c>
      <c r="AV39" s="57" t="e">
        <f t="shared" si="93"/>
        <v>#DIV/0!</v>
      </c>
      <c r="AW39" s="38"/>
      <c r="AY39" s="55"/>
      <c r="AZ39" s="39"/>
      <c r="BA39" s="55"/>
      <c r="BB39" s="57" t="e">
        <f t="shared" si="95"/>
        <v>#DIV/0!</v>
      </c>
      <c r="BC39" s="57" t="e">
        <f t="shared" si="98"/>
        <v>#DIV/0!</v>
      </c>
    </row>
    <row r="40" spans="2:55">
      <c r="B40" s="55" t="s">
        <v>26</v>
      </c>
      <c r="C40" s="56"/>
      <c r="F40" s="56">
        <f t="shared" si="96"/>
        <v>0</v>
      </c>
      <c r="Z40" s="57" t="e">
        <f t="shared" si="83"/>
        <v>#DIV/0!</v>
      </c>
      <c r="AA40" s="57" t="e">
        <f t="shared" si="84"/>
        <v>#DIV/0!</v>
      </c>
      <c r="AG40" s="58" t="e">
        <f t="shared" si="86"/>
        <v>#DIV/0!</v>
      </c>
      <c r="AH40" s="57" t="e">
        <f t="shared" si="87"/>
        <v>#DIV/0!</v>
      </c>
      <c r="AN40" s="57" t="e">
        <f t="shared" si="89"/>
        <v>#DIV/0!</v>
      </c>
      <c r="AO40" s="57" t="e">
        <f t="shared" si="90"/>
        <v>#DIV/0!</v>
      </c>
      <c r="AU40" s="58" t="e">
        <f t="shared" si="92"/>
        <v>#DIV/0!</v>
      </c>
      <c r="AV40" s="57" t="e">
        <f t="shared" si="93"/>
        <v>#DIV/0!</v>
      </c>
      <c r="BB40" s="57" t="e">
        <f t="shared" si="95"/>
        <v>#DIV/0!</v>
      </c>
      <c r="BC40" s="57" t="e">
        <f t="shared" si="98"/>
        <v>#DIV/0!</v>
      </c>
    </row>
    <row r="43" spans="2:55">
      <c r="B43" s="25" t="str">
        <f>"Graduate PHD/JD Retention - "&amp;$A$1</f>
        <v>Graduate PHD/JD Retention - Lewis College Dean Office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9">C46-D46-E46</f>
        <v>0</v>
      </c>
      <c r="G46" s="38"/>
      <c r="H46" s="39"/>
      <c r="I46" s="39"/>
      <c r="J46" s="39"/>
      <c r="K46" s="36">
        <f t="shared" ref="K46:K52" si="100">$F46-(G46+I46+J46)</f>
        <v>0</v>
      </c>
      <c r="L46" s="49" t="e">
        <f t="shared" ref="L46:L52" si="101">IF($F46="","",((G46+H46+I46+J46)/$F46))</f>
        <v>#DIV/0!</v>
      </c>
      <c r="M46" s="50" t="e">
        <f t="shared" ref="M46:M52" si="102">IF($F46="","",(J46/$F46))</f>
        <v>#DIV/0!</v>
      </c>
      <c r="N46" s="38"/>
      <c r="O46" s="39"/>
      <c r="P46" s="39"/>
      <c r="Q46" s="39"/>
      <c r="R46" s="36">
        <f t="shared" ref="R46:R51" si="103">$F46-(N46+P46+Q46)</f>
        <v>0</v>
      </c>
      <c r="S46" s="37" t="e">
        <f t="shared" ref="S46:S51" si="104">IF($F46="","",((N46+O46+P46+Q46)/$F46))</f>
        <v>#DIV/0!</v>
      </c>
      <c r="T46" s="44" t="e">
        <f t="shared" ref="T46:T51" si="105">IF($F46="","",(Q46/$F46))</f>
        <v>#DIV/0!</v>
      </c>
      <c r="U46" s="38"/>
      <c r="V46" s="39"/>
      <c r="W46" s="39"/>
      <c r="X46" s="39"/>
      <c r="Y46" s="36">
        <f t="shared" ref="Y46:Y50" si="106">$F46-(U46+W46+X46)</f>
        <v>0</v>
      </c>
      <c r="Z46" s="49" t="e">
        <f t="shared" ref="Z46:Z51" si="107">IF($F46="","",((U46+V46+W46+X46)/$F46))</f>
        <v>#DIV/0!</v>
      </c>
      <c r="AA46" s="51" t="e">
        <f t="shared" ref="AA46:AA51" si="108">IF($F46="","",(X46/$F46))</f>
        <v>#DIV/0!</v>
      </c>
      <c r="AB46" s="38"/>
      <c r="AC46" s="39"/>
      <c r="AD46" s="39"/>
      <c r="AE46" s="39"/>
      <c r="AF46" s="36">
        <f t="shared" ref="AF46:AF49" si="109">$F46-(AB46+AD46+AE46)</f>
        <v>0</v>
      </c>
      <c r="AG46" s="37" t="e">
        <f t="shared" ref="AG46:AG51" si="110">IF($F46="","",((AB46+AC46+AD46+AE46)/$F46))</f>
        <v>#DIV/0!</v>
      </c>
      <c r="AH46" s="44" t="e">
        <f t="shared" ref="AH46:AH51" si="111">IF($F46="","",(AE46/$F46))</f>
        <v>#DIV/0!</v>
      </c>
      <c r="AI46" s="38"/>
      <c r="AJ46" s="39"/>
      <c r="AK46" s="39"/>
      <c r="AL46" s="39"/>
      <c r="AM46" s="36">
        <f t="shared" ref="AM46:AM49" si="112">$F46-(AI46+AK46+AL46)</f>
        <v>0</v>
      </c>
      <c r="AN46" s="49" t="e">
        <f t="shared" ref="AN46:AN51" si="113">IF($F46="","",((AI46+AJ46+AK46+AL46)/$F46))</f>
        <v>#DIV/0!</v>
      </c>
      <c r="AO46" s="51" t="e">
        <f t="shared" ref="AO46:AO51" si="114">IF($F46="","",(AL46/$F46))</f>
        <v>#DIV/0!</v>
      </c>
      <c r="AP46" s="38"/>
      <c r="AQ46" s="39"/>
      <c r="AR46" s="39"/>
      <c r="AS46" s="39"/>
      <c r="AT46" s="36">
        <f t="shared" ref="AT46:AT49" si="115">$F46-(AP46+AR46+AS46)</f>
        <v>0</v>
      </c>
      <c r="AU46" s="37" t="e">
        <f t="shared" ref="AU46:AU51" si="116">IF($F46="","",((AP46+AQ46+AR46+AS46)/$F46))</f>
        <v>#DIV/0!</v>
      </c>
      <c r="AV46" s="44" t="e">
        <f t="shared" ref="AV46:AV51" si="117">IF($F46="","",(AS46/$F46))</f>
        <v>#DIV/0!</v>
      </c>
      <c r="AW46" s="38"/>
      <c r="AX46" s="39"/>
      <c r="AY46" s="39"/>
      <c r="AZ46" s="39"/>
      <c r="BA46" s="36">
        <f t="shared" ref="BA46:BA49" si="118">$F46-(AW46+AY46+AZ46)</f>
        <v>0</v>
      </c>
      <c r="BB46" s="49" t="e">
        <f t="shared" ref="BB46:BB51" si="119">IF($F46="","",((AW46+AX46+AY46+AZ46)/$F46))</f>
        <v>#DIV/0!</v>
      </c>
      <c r="BC46" s="51" t="e">
        <f t="shared" ref="BC46:BC51" si="120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9"/>
        <v>0</v>
      </c>
      <c r="G47" s="38"/>
      <c r="H47" s="39"/>
      <c r="I47" s="39"/>
      <c r="J47" s="39"/>
      <c r="K47" s="36">
        <f t="shared" si="100"/>
        <v>0</v>
      </c>
      <c r="L47" s="49" t="e">
        <f t="shared" si="101"/>
        <v>#DIV/0!</v>
      </c>
      <c r="M47" s="50" t="e">
        <f t="shared" si="102"/>
        <v>#DIV/0!</v>
      </c>
      <c r="N47" s="38"/>
      <c r="O47" s="39"/>
      <c r="P47" s="39"/>
      <c r="Q47" s="39"/>
      <c r="R47" s="36">
        <f t="shared" si="103"/>
        <v>0</v>
      </c>
      <c r="S47" s="37" t="e">
        <f t="shared" si="104"/>
        <v>#DIV/0!</v>
      </c>
      <c r="T47" s="44" t="e">
        <f t="shared" si="105"/>
        <v>#DIV/0!</v>
      </c>
      <c r="U47" s="38"/>
      <c r="V47" s="39"/>
      <c r="W47" s="39"/>
      <c r="X47" s="39"/>
      <c r="Y47" s="36">
        <f t="shared" si="106"/>
        <v>0</v>
      </c>
      <c r="Z47" s="49" t="e">
        <f t="shared" si="107"/>
        <v>#DIV/0!</v>
      </c>
      <c r="AA47" s="51" t="e">
        <f t="shared" si="108"/>
        <v>#DIV/0!</v>
      </c>
      <c r="AB47" s="38"/>
      <c r="AC47" s="39"/>
      <c r="AD47" s="39"/>
      <c r="AE47" s="39"/>
      <c r="AF47" s="36">
        <f t="shared" si="109"/>
        <v>0</v>
      </c>
      <c r="AG47" s="37" t="e">
        <f t="shared" si="110"/>
        <v>#DIV/0!</v>
      </c>
      <c r="AH47" s="44" t="e">
        <f t="shared" si="111"/>
        <v>#DIV/0!</v>
      </c>
      <c r="AI47" s="38"/>
      <c r="AJ47" s="39"/>
      <c r="AK47" s="39"/>
      <c r="AL47" s="39"/>
      <c r="AM47" s="36">
        <f t="shared" si="112"/>
        <v>0</v>
      </c>
      <c r="AN47" s="49" t="e">
        <f t="shared" si="113"/>
        <v>#DIV/0!</v>
      </c>
      <c r="AO47" s="51" t="e">
        <f t="shared" si="114"/>
        <v>#DIV/0!</v>
      </c>
      <c r="AP47" s="38"/>
      <c r="AQ47" s="39"/>
      <c r="AR47" s="39"/>
      <c r="AS47" s="39"/>
      <c r="AT47" s="36">
        <f t="shared" si="115"/>
        <v>0</v>
      </c>
      <c r="AU47" s="37" t="e">
        <f t="shared" si="116"/>
        <v>#DIV/0!</v>
      </c>
      <c r="AV47" s="44" t="e">
        <f t="shared" si="117"/>
        <v>#DIV/0!</v>
      </c>
      <c r="AW47" s="38"/>
      <c r="AX47" s="39"/>
      <c r="AY47" s="39"/>
      <c r="AZ47" s="39"/>
      <c r="BA47" s="36">
        <f t="shared" si="118"/>
        <v>0</v>
      </c>
      <c r="BB47" s="49" t="e">
        <f t="shared" si="119"/>
        <v>#DIV/0!</v>
      </c>
      <c r="BC47" s="51" t="e">
        <f t="shared" si="120"/>
        <v>#DIV/0!</v>
      </c>
    </row>
    <row r="48" spans="2:55">
      <c r="B48" s="41" t="s">
        <v>21</v>
      </c>
      <c r="C48" s="35"/>
      <c r="D48" s="35"/>
      <c r="E48" s="35"/>
      <c r="F48" s="42">
        <f t="shared" si="99"/>
        <v>0</v>
      </c>
      <c r="G48" s="43"/>
      <c r="H48" s="36"/>
      <c r="I48" s="36"/>
      <c r="J48" s="36"/>
      <c r="K48" s="36">
        <f t="shared" si="100"/>
        <v>0</v>
      </c>
      <c r="L48" s="47" t="e">
        <f t="shared" si="101"/>
        <v>#DIV/0!</v>
      </c>
      <c r="M48" s="48" t="e">
        <f t="shared" si="102"/>
        <v>#DIV/0!</v>
      </c>
      <c r="N48" s="43"/>
      <c r="O48" s="36"/>
      <c r="P48" s="36"/>
      <c r="Q48" s="36"/>
      <c r="R48" s="36">
        <f t="shared" si="103"/>
        <v>0</v>
      </c>
      <c r="S48" s="37" t="e">
        <f t="shared" si="104"/>
        <v>#DIV/0!</v>
      </c>
      <c r="T48" s="44" t="e">
        <f t="shared" si="105"/>
        <v>#DIV/0!</v>
      </c>
      <c r="U48" s="43"/>
      <c r="V48" s="36"/>
      <c r="W48" s="36"/>
      <c r="X48" s="36"/>
      <c r="Y48" s="36">
        <f t="shared" si="106"/>
        <v>0</v>
      </c>
      <c r="Z48" s="47" t="e">
        <f t="shared" si="107"/>
        <v>#DIV/0!</v>
      </c>
      <c r="AA48" s="48" t="e">
        <f t="shared" si="108"/>
        <v>#DIV/0!</v>
      </c>
      <c r="AB48" s="43"/>
      <c r="AC48" s="36"/>
      <c r="AD48" s="36"/>
      <c r="AE48" s="36"/>
      <c r="AF48" s="36">
        <f t="shared" si="109"/>
        <v>0</v>
      </c>
      <c r="AG48" s="37" t="e">
        <f t="shared" si="110"/>
        <v>#DIV/0!</v>
      </c>
      <c r="AH48" s="44" t="e">
        <f t="shared" si="111"/>
        <v>#DIV/0!</v>
      </c>
      <c r="AI48" s="43"/>
      <c r="AJ48" s="36"/>
      <c r="AK48" s="36"/>
      <c r="AL48" s="36"/>
      <c r="AM48" s="36">
        <f t="shared" si="112"/>
        <v>0</v>
      </c>
      <c r="AN48" s="47" t="e">
        <f t="shared" si="113"/>
        <v>#DIV/0!</v>
      </c>
      <c r="AO48" s="48" t="e">
        <f t="shared" si="114"/>
        <v>#DIV/0!</v>
      </c>
      <c r="AP48" s="43"/>
      <c r="AQ48" s="36"/>
      <c r="AR48" s="36"/>
      <c r="AS48" s="36"/>
      <c r="AT48" s="36">
        <f t="shared" si="115"/>
        <v>0</v>
      </c>
      <c r="AU48" s="37" t="e">
        <f t="shared" si="116"/>
        <v>#DIV/0!</v>
      </c>
      <c r="AV48" s="46" t="e">
        <f t="shared" si="117"/>
        <v>#DIV/0!</v>
      </c>
      <c r="AW48" s="43"/>
      <c r="AX48" s="36"/>
      <c r="AY48" s="36"/>
      <c r="AZ48" s="36"/>
      <c r="BA48" s="36">
        <f t="shared" si="118"/>
        <v>0</v>
      </c>
      <c r="BB48" s="47" t="e">
        <f t="shared" si="119"/>
        <v>#DIV/0!</v>
      </c>
      <c r="BC48" s="48" t="e">
        <f t="shared" si="120"/>
        <v>#DIV/0!</v>
      </c>
    </row>
    <row r="49" spans="2:55">
      <c r="B49" s="41" t="s">
        <v>22</v>
      </c>
      <c r="C49" s="35"/>
      <c r="D49" s="35"/>
      <c r="E49" s="35"/>
      <c r="F49" s="42">
        <f t="shared" si="99"/>
        <v>0</v>
      </c>
      <c r="G49" s="43"/>
      <c r="H49" s="36"/>
      <c r="I49" s="36"/>
      <c r="J49" s="36"/>
      <c r="K49" s="36">
        <f t="shared" si="100"/>
        <v>0</v>
      </c>
      <c r="L49" s="47" t="e">
        <f t="shared" si="101"/>
        <v>#DIV/0!</v>
      </c>
      <c r="M49" s="48" t="e">
        <f t="shared" si="102"/>
        <v>#DIV/0!</v>
      </c>
      <c r="N49" s="43"/>
      <c r="O49" s="36"/>
      <c r="P49" s="36"/>
      <c r="Q49" s="36"/>
      <c r="R49" s="36">
        <f t="shared" si="103"/>
        <v>0</v>
      </c>
      <c r="S49" s="37" t="e">
        <f t="shared" si="104"/>
        <v>#DIV/0!</v>
      </c>
      <c r="T49" s="44" t="e">
        <f t="shared" si="105"/>
        <v>#DIV/0!</v>
      </c>
      <c r="U49" s="43"/>
      <c r="V49" s="36"/>
      <c r="W49" s="36"/>
      <c r="X49" s="36"/>
      <c r="Y49" s="36">
        <f t="shared" si="106"/>
        <v>0</v>
      </c>
      <c r="Z49" s="47" t="e">
        <f t="shared" si="107"/>
        <v>#DIV/0!</v>
      </c>
      <c r="AA49" s="48" t="e">
        <f t="shared" si="108"/>
        <v>#DIV/0!</v>
      </c>
      <c r="AB49" s="43"/>
      <c r="AC49" s="36"/>
      <c r="AD49" s="36"/>
      <c r="AE49" s="36"/>
      <c r="AF49" s="36">
        <f t="shared" si="109"/>
        <v>0</v>
      </c>
      <c r="AG49" s="37" t="e">
        <f t="shared" si="110"/>
        <v>#DIV/0!</v>
      </c>
      <c r="AH49" s="44" t="e">
        <f t="shared" si="111"/>
        <v>#DIV/0!</v>
      </c>
      <c r="AI49" s="43"/>
      <c r="AJ49" s="36"/>
      <c r="AK49" s="36"/>
      <c r="AL49" s="36"/>
      <c r="AM49" s="36">
        <f t="shared" si="112"/>
        <v>0</v>
      </c>
      <c r="AN49" s="47" t="e">
        <f t="shared" si="113"/>
        <v>#DIV/0!</v>
      </c>
      <c r="AO49" s="48" t="e">
        <f t="shared" si="114"/>
        <v>#DIV/0!</v>
      </c>
      <c r="AP49" s="43"/>
      <c r="AQ49" s="36"/>
      <c r="AR49" s="36"/>
      <c r="AS49" s="36"/>
      <c r="AT49" s="36">
        <f t="shared" si="115"/>
        <v>0</v>
      </c>
      <c r="AU49" s="37" t="e">
        <f t="shared" si="116"/>
        <v>#DIV/0!</v>
      </c>
      <c r="AV49" s="46" t="e">
        <f t="shared" si="117"/>
        <v>#DIV/0!</v>
      </c>
      <c r="AW49" s="43"/>
      <c r="AX49" s="36"/>
      <c r="AY49" s="36"/>
      <c r="AZ49" s="36"/>
      <c r="BA49" s="36">
        <f t="shared" si="118"/>
        <v>0</v>
      </c>
      <c r="BB49" s="47" t="e">
        <f t="shared" si="119"/>
        <v>#DIV/0!</v>
      </c>
      <c r="BC49" s="48" t="e">
        <f t="shared" si="120"/>
        <v>#DIV/0!</v>
      </c>
    </row>
    <row r="50" spans="2:55">
      <c r="B50" s="41" t="s">
        <v>23</v>
      </c>
      <c r="C50" s="35"/>
      <c r="D50" s="35"/>
      <c r="E50" s="35"/>
      <c r="F50" s="42">
        <f t="shared" si="99"/>
        <v>0</v>
      </c>
      <c r="G50" s="52"/>
      <c r="H50" s="40"/>
      <c r="I50" s="40"/>
      <c r="J50" s="40"/>
      <c r="K50" s="36">
        <f t="shared" si="100"/>
        <v>0</v>
      </c>
      <c r="L50" s="53" t="e">
        <f t="shared" si="101"/>
        <v>#DIV/0!</v>
      </c>
      <c r="M50" s="54" t="e">
        <f t="shared" si="102"/>
        <v>#DIV/0!</v>
      </c>
      <c r="N50" s="52"/>
      <c r="O50" s="40"/>
      <c r="P50" s="40"/>
      <c r="Q50" s="40"/>
      <c r="R50" s="36">
        <f t="shared" si="103"/>
        <v>0</v>
      </c>
      <c r="S50" s="37" t="e">
        <f t="shared" si="104"/>
        <v>#DIV/0!</v>
      </c>
      <c r="T50" s="44" t="e">
        <f t="shared" si="105"/>
        <v>#DIV/0!</v>
      </c>
      <c r="U50" s="52"/>
      <c r="V50" s="40"/>
      <c r="W50" s="40"/>
      <c r="X50" s="40"/>
      <c r="Y50" s="36">
        <f t="shared" si="106"/>
        <v>0</v>
      </c>
      <c r="Z50" s="53" t="e">
        <f t="shared" si="107"/>
        <v>#DIV/0!</v>
      </c>
      <c r="AA50" s="54" t="e">
        <f t="shared" si="108"/>
        <v>#DIV/0!</v>
      </c>
      <c r="AB50" s="52"/>
      <c r="AC50" s="40"/>
      <c r="AD50" s="40"/>
      <c r="AE50" s="40"/>
      <c r="AF50" s="36"/>
      <c r="AG50" s="37" t="e">
        <f t="shared" si="110"/>
        <v>#DIV/0!</v>
      </c>
      <c r="AH50" s="44" t="e">
        <f t="shared" si="111"/>
        <v>#DIV/0!</v>
      </c>
      <c r="AI50" s="52"/>
      <c r="AJ50" s="40"/>
      <c r="AK50" s="40"/>
      <c r="AL50" s="40"/>
      <c r="AM50" s="40"/>
      <c r="AN50" s="53" t="e">
        <f t="shared" si="113"/>
        <v>#DIV/0!</v>
      </c>
      <c r="AO50" s="54" t="e">
        <f t="shared" si="114"/>
        <v>#DIV/0!</v>
      </c>
      <c r="AP50" s="52"/>
      <c r="AQ50" s="40"/>
      <c r="AR50" s="40"/>
      <c r="AS50" s="40"/>
      <c r="AT50" s="36"/>
      <c r="AU50" s="37" t="e">
        <f t="shared" si="116"/>
        <v>#DIV/0!</v>
      </c>
      <c r="AV50" s="46" t="e">
        <f t="shared" si="117"/>
        <v>#DIV/0!</v>
      </c>
      <c r="AW50" s="52"/>
      <c r="AX50" s="40"/>
      <c r="AY50" s="40"/>
      <c r="AZ50" s="40"/>
      <c r="BA50" s="40"/>
      <c r="BB50" s="53" t="e">
        <f t="shared" si="119"/>
        <v>#DIV/0!</v>
      </c>
      <c r="BC50" s="54" t="e">
        <f t="shared" si="120"/>
        <v>#DIV/0!</v>
      </c>
    </row>
    <row r="51" spans="2:55">
      <c r="B51" s="55" t="s">
        <v>24</v>
      </c>
      <c r="C51" s="59"/>
      <c r="F51" s="60">
        <f t="shared" si="99"/>
        <v>0</v>
      </c>
      <c r="G51" s="38"/>
      <c r="I51" s="55"/>
      <c r="J51" s="39"/>
      <c r="K51" s="39">
        <f t="shared" si="100"/>
        <v>0</v>
      </c>
      <c r="L51" s="49" t="e">
        <f t="shared" si="101"/>
        <v>#DIV/0!</v>
      </c>
      <c r="M51" s="50" t="e">
        <f t="shared" si="102"/>
        <v>#DIV/0!</v>
      </c>
      <c r="N51" s="38"/>
      <c r="P51" s="55"/>
      <c r="Q51" s="39"/>
      <c r="R51" s="36">
        <f t="shared" si="103"/>
        <v>0</v>
      </c>
      <c r="S51" s="61" t="e">
        <f t="shared" si="104"/>
        <v>#DIV/0!</v>
      </c>
      <c r="T51" s="50" t="e">
        <f t="shared" si="105"/>
        <v>#DIV/0!</v>
      </c>
      <c r="U51" s="38"/>
      <c r="W51" s="55"/>
      <c r="X51" s="39"/>
      <c r="Z51" s="49" t="e">
        <f t="shared" si="107"/>
        <v>#DIV/0!</v>
      </c>
      <c r="AA51" s="62" t="e">
        <f t="shared" si="108"/>
        <v>#DIV/0!</v>
      </c>
      <c r="AB51" s="38"/>
      <c r="AD51" s="55"/>
      <c r="AE51" s="39"/>
      <c r="AG51" s="61" t="e">
        <f t="shared" si="110"/>
        <v>#DIV/0!</v>
      </c>
      <c r="AH51" s="50" t="e">
        <f t="shared" si="111"/>
        <v>#DIV/0!</v>
      </c>
      <c r="AI51" s="38"/>
      <c r="AK51" s="55"/>
      <c r="AL51" s="39"/>
      <c r="AN51" s="49" t="e">
        <f t="shared" si="113"/>
        <v>#DIV/0!</v>
      </c>
      <c r="AO51" s="62" t="e">
        <f t="shared" si="114"/>
        <v>#DIV/0!</v>
      </c>
      <c r="AP51" s="38"/>
      <c r="AR51" s="55"/>
      <c r="AS51" s="39"/>
      <c r="AU51" s="61" t="e">
        <f t="shared" si="116"/>
        <v>#DIV/0!</v>
      </c>
      <c r="AV51" s="62" t="e">
        <f t="shared" si="117"/>
        <v>#DIV/0!</v>
      </c>
      <c r="AW51" s="38"/>
      <c r="AY51" s="55"/>
      <c r="AZ51" s="39"/>
      <c r="BB51" s="49" t="e">
        <f t="shared" si="119"/>
        <v>#DIV/0!</v>
      </c>
      <c r="BC51" s="62" t="e">
        <f t="shared" si="120"/>
        <v>#DIV/0!</v>
      </c>
    </row>
    <row r="52" spans="2:55">
      <c r="B52" s="55" t="s">
        <v>25</v>
      </c>
      <c r="C52" s="56"/>
      <c r="F52" s="60">
        <f t="shared" si="99"/>
        <v>0</v>
      </c>
      <c r="G52" s="38"/>
      <c r="I52" s="55"/>
      <c r="J52" s="39"/>
      <c r="K52" s="39">
        <f t="shared" si="100"/>
        <v>0</v>
      </c>
      <c r="L52" s="49" t="e">
        <f t="shared" si="101"/>
        <v>#DIV/0!</v>
      </c>
      <c r="M52" s="50" t="e">
        <f t="shared" si="102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9"/>
        <v>0</v>
      </c>
    </row>
    <row r="54" spans="2:55">
      <c r="B54" s="55"/>
    </row>
    <row r="56" spans="2:55">
      <c r="B56" s="25" t="str">
        <f>"Graduate MASTER Retention - "&amp;$A$1</f>
        <v>Graduate MASTER Retention - Lewis College Dean Office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21">C59-D59-E59</f>
        <v>0</v>
      </c>
      <c r="G59" s="38"/>
      <c r="H59" s="39"/>
      <c r="I59" s="39"/>
      <c r="J59" s="39"/>
      <c r="K59" s="36">
        <f t="shared" ref="K59:K64" si="122">$F59-(G59+I59+J59)</f>
        <v>0</v>
      </c>
      <c r="L59" s="49" t="e">
        <f t="shared" ref="L59:L65" si="123">IF($F59="","",((G59+H59+I59+J59)/$F59))</f>
        <v>#DIV/0!</v>
      </c>
      <c r="M59" s="50" t="e">
        <f t="shared" ref="M59:M65" si="124">IF($F59="","",(J59/$F59))</f>
        <v>#DIV/0!</v>
      </c>
      <c r="N59" s="38"/>
      <c r="O59" s="39"/>
      <c r="P59" s="39"/>
      <c r="Q59" s="39"/>
      <c r="R59" s="36">
        <f t="shared" ref="R59:R64" si="125">$F59-(N59+P59+Q59)</f>
        <v>0</v>
      </c>
      <c r="S59" s="37" t="e">
        <f t="shared" ref="S59:S64" si="126">IF($F59="","",((N59+O59+P59+Q59)/$F59))</f>
        <v>#DIV/0!</v>
      </c>
      <c r="T59" s="44" t="e">
        <f t="shared" ref="T59:T64" si="127">IF($F59="","",(Q59/$F59))</f>
        <v>#DIV/0!</v>
      </c>
      <c r="U59" s="38"/>
      <c r="V59" s="39"/>
      <c r="W59" s="39"/>
      <c r="X59" s="39"/>
      <c r="Y59" s="36">
        <f t="shared" ref="Y59:Y63" si="128">$F59-(U59+W59+X59)</f>
        <v>0</v>
      </c>
      <c r="Z59" s="49" t="e">
        <f t="shared" ref="Z59:Z64" si="129">IF($F59="","",((U59+V59+W59+X59)/$F59))</f>
        <v>#DIV/0!</v>
      </c>
      <c r="AA59" s="51" t="e">
        <f t="shared" ref="AA59:AA64" si="130">IF($F59="","",(X59/$F59))</f>
        <v>#DIV/0!</v>
      </c>
      <c r="AB59" s="38"/>
      <c r="AC59" s="39"/>
      <c r="AD59" s="39"/>
      <c r="AE59" s="39"/>
      <c r="AF59" s="36">
        <f t="shared" ref="AF59:AF62" si="131">$F59-(AB59+AD59+AE59)</f>
        <v>0</v>
      </c>
      <c r="AG59" s="37" t="e">
        <f t="shared" ref="AG59:AG64" si="132">IF($F59="","",((AB59+AC59+AD59+AE59)/$F59))</f>
        <v>#DIV/0!</v>
      </c>
      <c r="AH59" s="44" t="e">
        <f t="shared" ref="AH59:AH64" si="133">IF($F59="","",(AE59/$F59))</f>
        <v>#DIV/0!</v>
      </c>
      <c r="AI59" s="38"/>
      <c r="AJ59" s="39"/>
      <c r="AK59" s="39"/>
      <c r="AL59" s="39"/>
      <c r="AM59" s="36">
        <f t="shared" ref="AM59:AM62" si="134">$F59-(AI59+AK59+AL59)</f>
        <v>0</v>
      </c>
      <c r="AN59" s="49" t="e">
        <f t="shared" ref="AN59:AN64" si="135">IF($F59="","",((AI59+AJ59+AK59+AL59)/$F59))</f>
        <v>#DIV/0!</v>
      </c>
      <c r="AO59" s="51" t="e">
        <f t="shared" ref="AO59:AO64" si="136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7">IF($F59="","",((AP59+AQ59+AR59+AS59)/$F59))</f>
        <v>#DIV/0!</v>
      </c>
      <c r="AV59" s="44" t="e">
        <f t="shared" ref="AV59:AV64" si="138">IF($F59="","",(AS59/$F59))</f>
        <v>#DIV/0!</v>
      </c>
      <c r="AW59" s="38"/>
      <c r="AX59" s="39"/>
      <c r="AY59" s="39"/>
      <c r="AZ59" s="39"/>
      <c r="BA59" s="36">
        <f t="shared" ref="BA59:BA62" si="139">$F59-(AW59+AY59+AZ59)</f>
        <v>0</v>
      </c>
      <c r="BB59" s="49" t="e">
        <f t="shared" ref="BB59:BB64" si="140">IF($F59="","",((AW59+AX59+AY59+AZ59)/$F59))</f>
        <v>#DIV/0!</v>
      </c>
      <c r="BC59" s="51" t="e">
        <f t="shared" ref="BC59:BC64" si="141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21"/>
        <v>0</v>
      </c>
      <c r="G60" s="38"/>
      <c r="H60" s="39"/>
      <c r="I60" s="39"/>
      <c r="J60" s="39"/>
      <c r="K60" s="36">
        <f t="shared" si="122"/>
        <v>0</v>
      </c>
      <c r="L60" s="49" t="e">
        <f t="shared" si="123"/>
        <v>#DIV/0!</v>
      </c>
      <c r="M60" s="50" t="e">
        <f t="shared" si="124"/>
        <v>#DIV/0!</v>
      </c>
      <c r="N60" s="38"/>
      <c r="O60" s="39"/>
      <c r="P60" s="39"/>
      <c r="Q60" s="39"/>
      <c r="R60" s="36">
        <f t="shared" si="125"/>
        <v>0</v>
      </c>
      <c r="S60" s="37" t="e">
        <f t="shared" si="126"/>
        <v>#DIV/0!</v>
      </c>
      <c r="T60" s="44" t="e">
        <f t="shared" si="127"/>
        <v>#DIV/0!</v>
      </c>
      <c r="U60" s="38"/>
      <c r="V60" s="39"/>
      <c r="W60" s="39"/>
      <c r="X60" s="39"/>
      <c r="Y60" s="36">
        <f t="shared" si="128"/>
        <v>0</v>
      </c>
      <c r="Z60" s="49" t="e">
        <f t="shared" si="129"/>
        <v>#DIV/0!</v>
      </c>
      <c r="AA60" s="51" t="e">
        <f t="shared" si="130"/>
        <v>#DIV/0!</v>
      </c>
      <c r="AB60" s="38"/>
      <c r="AC60" s="39"/>
      <c r="AD60" s="39"/>
      <c r="AE60" s="39"/>
      <c r="AF60" s="36">
        <f t="shared" si="131"/>
        <v>0</v>
      </c>
      <c r="AG60" s="37" t="e">
        <f t="shared" si="132"/>
        <v>#DIV/0!</v>
      </c>
      <c r="AH60" s="44" t="e">
        <f t="shared" si="133"/>
        <v>#DIV/0!</v>
      </c>
      <c r="AI60" s="38"/>
      <c r="AJ60" s="39"/>
      <c r="AK60" s="39"/>
      <c r="AL60" s="39"/>
      <c r="AM60" s="36">
        <f t="shared" si="134"/>
        <v>0</v>
      </c>
      <c r="AN60" s="49" t="e">
        <f t="shared" si="135"/>
        <v>#DIV/0!</v>
      </c>
      <c r="AO60" s="51" t="e">
        <f t="shared" si="136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7"/>
        <v>#DIV/0!</v>
      </c>
      <c r="AV60" s="44" t="e">
        <f t="shared" si="138"/>
        <v>#DIV/0!</v>
      </c>
      <c r="AW60" s="38"/>
      <c r="AX60" s="39"/>
      <c r="AY60" s="39"/>
      <c r="AZ60" s="39"/>
      <c r="BA60" s="36">
        <f t="shared" si="139"/>
        <v>0</v>
      </c>
      <c r="BB60" s="49" t="e">
        <f t="shared" si="140"/>
        <v>#DIV/0!</v>
      </c>
      <c r="BC60" s="51" t="e">
        <f t="shared" si="141"/>
        <v>#DIV/0!</v>
      </c>
    </row>
    <row r="61" spans="2:55">
      <c r="B61" s="41" t="s">
        <v>21</v>
      </c>
      <c r="C61" s="35"/>
      <c r="D61" s="35"/>
      <c r="E61" s="35"/>
      <c r="F61" s="42">
        <f t="shared" si="121"/>
        <v>0</v>
      </c>
      <c r="G61" s="43"/>
      <c r="H61" s="36"/>
      <c r="I61" s="36"/>
      <c r="J61" s="36"/>
      <c r="K61" s="36">
        <f t="shared" si="122"/>
        <v>0</v>
      </c>
      <c r="L61" s="47" t="e">
        <f t="shared" si="123"/>
        <v>#DIV/0!</v>
      </c>
      <c r="M61" s="48" t="e">
        <f t="shared" si="124"/>
        <v>#DIV/0!</v>
      </c>
      <c r="N61" s="43"/>
      <c r="O61" s="36"/>
      <c r="P61" s="36"/>
      <c r="Q61" s="36"/>
      <c r="R61" s="36">
        <f t="shared" si="125"/>
        <v>0</v>
      </c>
      <c r="S61" s="37" t="e">
        <f t="shared" si="126"/>
        <v>#DIV/0!</v>
      </c>
      <c r="T61" s="44" t="e">
        <f t="shared" si="127"/>
        <v>#DIV/0!</v>
      </c>
      <c r="U61" s="43"/>
      <c r="V61" s="36"/>
      <c r="W61" s="36"/>
      <c r="X61" s="36"/>
      <c r="Y61" s="36">
        <f t="shared" si="128"/>
        <v>0</v>
      </c>
      <c r="Z61" s="47" t="e">
        <f t="shared" si="129"/>
        <v>#DIV/0!</v>
      </c>
      <c r="AA61" s="48" t="e">
        <f t="shared" si="130"/>
        <v>#DIV/0!</v>
      </c>
      <c r="AB61" s="43"/>
      <c r="AC61" s="36"/>
      <c r="AD61" s="36"/>
      <c r="AE61" s="36"/>
      <c r="AF61" s="36">
        <f t="shared" si="131"/>
        <v>0</v>
      </c>
      <c r="AG61" s="37" t="e">
        <f t="shared" si="132"/>
        <v>#DIV/0!</v>
      </c>
      <c r="AH61" s="44" t="e">
        <f t="shared" si="133"/>
        <v>#DIV/0!</v>
      </c>
      <c r="AI61" s="43"/>
      <c r="AJ61" s="36"/>
      <c r="AK61" s="36"/>
      <c r="AL61" s="36"/>
      <c r="AM61" s="36">
        <f t="shared" si="134"/>
        <v>0</v>
      </c>
      <c r="AN61" s="47" t="e">
        <f t="shared" si="135"/>
        <v>#DIV/0!</v>
      </c>
      <c r="AO61" s="48" t="e">
        <f t="shared" si="136"/>
        <v>#DIV/0!</v>
      </c>
      <c r="AP61" s="43"/>
      <c r="AQ61" s="36"/>
      <c r="AR61" s="36"/>
      <c r="AS61" s="36"/>
      <c r="AT61" s="36">
        <f t="shared" ref="AT61:AT62" si="142">$F61-(AP61+AR61+AS61)</f>
        <v>0</v>
      </c>
      <c r="AU61" s="37" t="e">
        <f t="shared" si="137"/>
        <v>#DIV/0!</v>
      </c>
      <c r="AV61" s="46" t="e">
        <f t="shared" si="138"/>
        <v>#DIV/0!</v>
      </c>
      <c r="AW61" s="43"/>
      <c r="AX61" s="36"/>
      <c r="AY61" s="36"/>
      <c r="AZ61" s="36"/>
      <c r="BA61" s="36">
        <f t="shared" si="139"/>
        <v>0</v>
      </c>
      <c r="BB61" s="47" t="e">
        <f t="shared" si="140"/>
        <v>#DIV/0!</v>
      </c>
      <c r="BC61" s="48" t="e">
        <f t="shared" si="141"/>
        <v>#DIV/0!</v>
      </c>
    </row>
    <row r="62" spans="2:55">
      <c r="B62" s="41" t="s">
        <v>22</v>
      </c>
      <c r="C62" s="35"/>
      <c r="D62" s="35"/>
      <c r="E62" s="35"/>
      <c r="F62" s="42">
        <f t="shared" si="121"/>
        <v>0</v>
      </c>
      <c r="G62" s="43"/>
      <c r="H62" s="36"/>
      <c r="I62" s="36"/>
      <c r="J62" s="36"/>
      <c r="K62" s="36">
        <f t="shared" si="122"/>
        <v>0</v>
      </c>
      <c r="L62" s="47" t="e">
        <f t="shared" si="123"/>
        <v>#DIV/0!</v>
      </c>
      <c r="M62" s="48" t="e">
        <f t="shared" si="124"/>
        <v>#DIV/0!</v>
      </c>
      <c r="N62" s="43"/>
      <c r="O62" s="36"/>
      <c r="P62" s="36"/>
      <c r="Q62" s="36"/>
      <c r="R62" s="36">
        <f t="shared" si="125"/>
        <v>0</v>
      </c>
      <c r="S62" s="37" t="e">
        <f t="shared" si="126"/>
        <v>#DIV/0!</v>
      </c>
      <c r="T62" s="44" t="e">
        <f t="shared" si="127"/>
        <v>#DIV/0!</v>
      </c>
      <c r="U62" s="43"/>
      <c r="V62" s="36"/>
      <c r="W62" s="36"/>
      <c r="X62" s="36"/>
      <c r="Y62" s="36">
        <f t="shared" si="128"/>
        <v>0</v>
      </c>
      <c r="Z62" s="47" t="e">
        <f t="shared" si="129"/>
        <v>#DIV/0!</v>
      </c>
      <c r="AA62" s="48" t="e">
        <f t="shared" si="130"/>
        <v>#DIV/0!</v>
      </c>
      <c r="AB62" s="43"/>
      <c r="AC62" s="36"/>
      <c r="AD62" s="36"/>
      <c r="AE62" s="36"/>
      <c r="AF62" s="36">
        <f t="shared" si="131"/>
        <v>0</v>
      </c>
      <c r="AG62" s="37" t="e">
        <f t="shared" si="132"/>
        <v>#DIV/0!</v>
      </c>
      <c r="AH62" s="44" t="e">
        <f t="shared" si="133"/>
        <v>#DIV/0!</v>
      </c>
      <c r="AI62" s="43"/>
      <c r="AJ62" s="36"/>
      <c r="AK62" s="36"/>
      <c r="AL62" s="36"/>
      <c r="AM62" s="36">
        <f t="shared" si="134"/>
        <v>0</v>
      </c>
      <c r="AN62" s="47" t="e">
        <f t="shared" si="135"/>
        <v>#DIV/0!</v>
      </c>
      <c r="AO62" s="48" t="e">
        <f t="shared" si="136"/>
        <v>#DIV/0!</v>
      </c>
      <c r="AP62" s="43"/>
      <c r="AQ62" s="36"/>
      <c r="AR62" s="36"/>
      <c r="AS62" s="36"/>
      <c r="AT62" s="36">
        <f t="shared" si="142"/>
        <v>0</v>
      </c>
      <c r="AU62" s="37" t="e">
        <f t="shared" si="137"/>
        <v>#DIV/0!</v>
      </c>
      <c r="AV62" s="46" t="e">
        <f t="shared" si="138"/>
        <v>#DIV/0!</v>
      </c>
      <c r="AW62" s="43"/>
      <c r="AX62" s="36"/>
      <c r="AY62" s="36"/>
      <c r="AZ62" s="36"/>
      <c r="BA62" s="36">
        <f t="shared" si="139"/>
        <v>0</v>
      </c>
      <c r="BB62" s="47" t="e">
        <f t="shared" si="140"/>
        <v>#DIV/0!</v>
      </c>
      <c r="BC62" s="48" t="e">
        <f t="shared" si="141"/>
        <v>#DIV/0!</v>
      </c>
    </row>
    <row r="63" spans="2:55">
      <c r="B63" s="41" t="s">
        <v>23</v>
      </c>
      <c r="C63" s="35"/>
      <c r="D63" s="35"/>
      <c r="E63" s="35"/>
      <c r="F63" s="42">
        <f t="shared" si="121"/>
        <v>0</v>
      </c>
      <c r="G63" s="52"/>
      <c r="H63" s="40"/>
      <c r="I63" s="40"/>
      <c r="J63" s="40"/>
      <c r="K63" s="36">
        <f t="shared" si="122"/>
        <v>0</v>
      </c>
      <c r="L63" s="53" t="e">
        <f t="shared" si="123"/>
        <v>#DIV/0!</v>
      </c>
      <c r="M63" s="54" t="e">
        <f t="shared" si="124"/>
        <v>#DIV/0!</v>
      </c>
      <c r="N63" s="52"/>
      <c r="O63" s="40"/>
      <c r="P63" s="40"/>
      <c r="Q63" s="40"/>
      <c r="R63" s="36">
        <f t="shared" si="125"/>
        <v>0</v>
      </c>
      <c r="S63" s="37" t="e">
        <f t="shared" si="126"/>
        <v>#DIV/0!</v>
      </c>
      <c r="T63" s="44" t="e">
        <f t="shared" si="127"/>
        <v>#DIV/0!</v>
      </c>
      <c r="U63" s="52"/>
      <c r="V63" s="40"/>
      <c r="W63" s="40"/>
      <c r="X63" s="40"/>
      <c r="Y63" s="36">
        <f t="shared" si="128"/>
        <v>0</v>
      </c>
      <c r="Z63" s="53" t="e">
        <f t="shared" si="129"/>
        <v>#DIV/0!</v>
      </c>
      <c r="AA63" s="54" t="e">
        <f t="shared" si="130"/>
        <v>#DIV/0!</v>
      </c>
      <c r="AB63" s="52"/>
      <c r="AC63" s="40"/>
      <c r="AD63" s="40"/>
      <c r="AE63" s="40"/>
      <c r="AF63" s="36"/>
      <c r="AG63" s="37" t="e">
        <f t="shared" si="132"/>
        <v>#DIV/0!</v>
      </c>
      <c r="AH63" s="44" t="e">
        <f t="shared" si="133"/>
        <v>#DIV/0!</v>
      </c>
      <c r="AI63" s="52"/>
      <c r="AJ63" s="40"/>
      <c r="AK63" s="40"/>
      <c r="AL63" s="40"/>
      <c r="AM63" s="40"/>
      <c r="AN63" s="53" t="e">
        <f t="shared" si="135"/>
        <v>#DIV/0!</v>
      </c>
      <c r="AO63" s="54" t="e">
        <f t="shared" si="136"/>
        <v>#DIV/0!</v>
      </c>
      <c r="AP63" s="52"/>
      <c r="AQ63" s="40"/>
      <c r="AR63" s="40"/>
      <c r="AS63" s="40"/>
      <c r="AT63" s="36"/>
      <c r="AU63" s="37" t="e">
        <f t="shared" si="137"/>
        <v>#DIV/0!</v>
      </c>
      <c r="AV63" s="46" t="e">
        <f t="shared" si="138"/>
        <v>#DIV/0!</v>
      </c>
      <c r="AW63" s="52"/>
      <c r="AX63" s="40"/>
      <c r="AY63" s="40"/>
      <c r="AZ63" s="40"/>
      <c r="BA63" s="40"/>
      <c r="BB63" s="53" t="e">
        <f t="shared" si="140"/>
        <v>#DIV/0!</v>
      </c>
      <c r="BC63" s="54" t="e">
        <f t="shared" si="141"/>
        <v>#DIV/0!</v>
      </c>
    </row>
    <row r="64" spans="2:55">
      <c r="B64" s="55" t="s">
        <v>24</v>
      </c>
      <c r="C64" s="59"/>
      <c r="F64" s="60">
        <f t="shared" si="121"/>
        <v>0</v>
      </c>
      <c r="G64" s="38"/>
      <c r="I64" s="55"/>
      <c r="J64" s="39"/>
      <c r="K64" s="39">
        <f t="shared" si="122"/>
        <v>0</v>
      </c>
      <c r="L64" s="49" t="e">
        <f t="shared" si="123"/>
        <v>#DIV/0!</v>
      </c>
      <c r="M64" s="50" t="e">
        <f t="shared" si="124"/>
        <v>#DIV/0!</v>
      </c>
      <c r="N64" s="38"/>
      <c r="P64" s="55"/>
      <c r="Q64" s="39"/>
      <c r="R64" s="36">
        <f t="shared" si="125"/>
        <v>0</v>
      </c>
      <c r="S64" s="61" t="e">
        <f t="shared" si="126"/>
        <v>#DIV/0!</v>
      </c>
      <c r="T64" s="50" t="e">
        <f t="shared" si="127"/>
        <v>#DIV/0!</v>
      </c>
      <c r="U64" s="38"/>
      <c r="W64" s="55"/>
      <c r="X64" s="39"/>
      <c r="Z64" s="49" t="e">
        <f t="shared" si="129"/>
        <v>#DIV/0!</v>
      </c>
      <c r="AA64" s="62" t="e">
        <f t="shared" si="130"/>
        <v>#DIV/0!</v>
      </c>
      <c r="AB64" s="38"/>
      <c r="AD64" s="55"/>
      <c r="AE64" s="39"/>
      <c r="AG64" s="61" t="e">
        <f t="shared" si="132"/>
        <v>#DIV/0!</v>
      </c>
      <c r="AH64" s="50" t="e">
        <f t="shared" si="133"/>
        <v>#DIV/0!</v>
      </c>
      <c r="AI64" s="38"/>
      <c r="AK64" s="55"/>
      <c r="AL64" s="39"/>
      <c r="AN64" s="49" t="e">
        <f t="shared" si="135"/>
        <v>#DIV/0!</v>
      </c>
      <c r="AO64" s="62" t="e">
        <f t="shared" si="136"/>
        <v>#DIV/0!</v>
      </c>
      <c r="AP64" s="38"/>
      <c r="AR64" s="55"/>
      <c r="AS64" s="39"/>
      <c r="AU64" s="61" t="e">
        <f t="shared" si="137"/>
        <v>#DIV/0!</v>
      </c>
      <c r="AV64" s="62" t="e">
        <f t="shared" si="138"/>
        <v>#DIV/0!</v>
      </c>
      <c r="AW64" s="38"/>
      <c r="AY64" s="55"/>
      <c r="AZ64" s="39"/>
      <c r="BB64" s="49" t="e">
        <f t="shared" si="140"/>
        <v>#DIV/0!</v>
      </c>
      <c r="BC64" s="62" t="e">
        <f t="shared" si="141"/>
        <v>#DIV/0!</v>
      </c>
    </row>
    <row r="65" spans="2:52">
      <c r="B65" s="55" t="s">
        <v>25</v>
      </c>
      <c r="C65" s="56"/>
      <c r="F65" s="60">
        <f t="shared" si="121"/>
        <v>0</v>
      </c>
      <c r="G65" s="38"/>
      <c r="I65" s="55"/>
      <c r="J65" s="39"/>
      <c r="K65" s="39">
        <f>$F65-(G65+I65+J65)</f>
        <v>0</v>
      </c>
      <c r="L65" s="49" t="e">
        <f t="shared" si="123"/>
        <v>#DIV/0!</v>
      </c>
      <c r="M65" s="50" t="e">
        <f t="shared" si="124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21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3A0B-5FF5-46F6-ACEB-044C12CC12E2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55</v>
      </c>
    </row>
    <row r="2" spans="1:55">
      <c r="B2" s="25" t="str">
        <f>"Freshmen Retention - "&amp;$A$1</f>
        <v>Freshmen Retention - Mechl, Materials &amp; Arspc Engrg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94</v>
      </c>
      <c r="D5" s="73">
        <v>1</v>
      </c>
      <c r="E5" s="56"/>
      <c r="F5" s="56">
        <f t="shared" ref="F5:F13" si="0">C5-D5-E5</f>
        <v>93</v>
      </c>
      <c r="G5" s="73">
        <v>81</v>
      </c>
      <c r="H5" s="56"/>
      <c r="I5" s="73">
        <v>2</v>
      </c>
      <c r="J5" s="78">
        <v>0</v>
      </c>
      <c r="K5" s="56">
        <f t="shared" ref="K5:K11" si="1">F5-(G5+I5+J5)</f>
        <v>10</v>
      </c>
      <c r="L5" s="75">
        <f t="shared" ref="L5:L11" si="2">IF($F5="","",((G5+H5+I5+J5)/$F5))</f>
        <v>0.89247311827956988</v>
      </c>
      <c r="M5" s="75">
        <f t="shared" ref="M5:M11" si="3">IF($F5="","",(J5/$F5))</f>
        <v>0</v>
      </c>
      <c r="N5" s="73">
        <v>68</v>
      </c>
      <c r="O5" s="56"/>
      <c r="P5" s="73">
        <v>2</v>
      </c>
      <c r="Q5" s="78">
        <v>0</v>
      </c>
      <c r="R5" s="56">
        <f t="shared" ref="R5:R11" si="4">F5-Q5-P5-N5</f>
        <v>23</v>
      </c>
      <c r="S5" s="76">
        <f t="shared" ref="S5:S7" si="5">IF($F5="","",((N5+O5+P5+Q5)/$F5))</f>
        <v>0.75268817204301075</v>
      </c>
      <c r="T5" s="75">
        <f t="shared" ref="T5:T11" si="6">IF($F5="","",(Q5/$F5))</f>
        <v>0</v>
      </c>
      <c r="U5" s="73">
        <v>61</v>
      </c>
      <c r="V5" s="56"/>
      <c r="W5" s="73">
        <v>2</v>
      </c>
      <c r="X5" s="73">
        <v>3</v>
      </c>
      <c r="Y5" s="56">
        <f t="shared" ref="Y5:Y10" si="7">F5-(U5+W5+X5)</f>
        <v>27</v>
      </c>
      <c r="Z5" s="75">
        <f t="shared" ref="Z5:Z10" si="8">IF($F5="","",((U5+V5+W5+X5)/$F5))</f>
        <v>0.70967741935483875</v>
      </c>
      <c r="AA5" s="75">
        <f t="shared" ref="AA5:AA10" si="9">IF($F5="","",(X5/$F5))</f>
        <v>3.2258064516129031E-2</v>
      </c>
      <c r="AB5" s="73">
        <v>30</v>
      </c>
      <c r="AC5" s="56"/>
      <c r="AD5" s="78">
        <v>0</v>
      </c>
      <c r="AE5" s="73">
        <v>36</v>
      </c>
      <c r="AF5" s="56">
        <f t="shared" ref="AF5:AF9" si="10">F5-(AB5+AD5+AE5)</f>
        <v>27</v>
      </c>
      <c r="AG5" s="76">
        <f t="shared" ref="AG5:AG9" si="11">IF($F5="","",((AB5+AC5+AD5+AE5)/$F5))</f>
        <v>0.70967741935483875</v>
      </c>
      <c r="AH5" s="75">
        <f t="shared" ref="AH5:AH9" si="12">IF($F5="","",(AE5/$F5))</f>
        <v>0.38709677419354838</v>
      </c>
      <c r="AI5" s="73">
        <v>2</v>
      </c>
      <c r="AJ5" s="56"/>
      <c r="AK5" s="78">
        <v>0</v>
      </c>
      <c r="AL5" s="73">
        <v>63</v>
      </c>
      <c r="AM5" s="56">
        <f t="shared" ref="AM5:AM7" si="13">F5-AL5-AK5-AI5</f>
        <v>28</v>
      </c>
      <c r="AN5" s="75">
        <f t="shared" ref="AN5:AN7" si="14">IF($F5="","",((AI5+AJ5+AK5+AL5)/$F5))</f>
        <v>0.69892473118279574</v>
      </c>
      <c r="AO5" s="75">
        <f t="shared" ref="AO5:AO7" si="15">IF($F5="","",(AL5/$F5))</f>
        <v>0.67741935483870963</v>
      </c>
      <c r="AP5" s="73">
        <v>1</v>
      </c>
      <c r="AQ5" s="56"/>
      <c r="AR5" s="73">
        <v>1</v>
      </c>
      <c r="AS5" s="73">
        <v>63</v>
      </c>
      <c r="AT5" s="56">
        <f t="shared" ref="AT5" si="16">F5-AP5-AR5-AS5</f>
        <v>28</v>
      </c>
      <c r="AU5" s="76">
        <f t="shared" ref="AU5" si="17">IF($F5="","",((AP5+AQ5+AR5+AS5)/$F5))</f>
        <v>0.69892473118279574</v>
      </c>
      <c r="AV5" s="75">
        <f t="shared" ref="AV5" si="18">IF($F5="","",(AS5/$F5))</f>
        <v>0.67741935483870963</v>
      </c>
      <c r="AW5" s="73">
        <v>1</v>
      </c>
      <c r="AX5" s="56"/>
      <c r="AY5" s="78">
        <v>0</v>
      </c>
      <c r="AZ5" s="78">
        <v>64</v>
      </c>
      <c r="BA5" s="56">
        <f t="shared" ref="BA5" si="19">F5-AZ5-AW5</f>
        <v>28</v>
      </c>
      <c r="BB5" s="75">
        <f t="shared" ref="BB5" si="20">IF($F5="","",((AW5+AX5+AY5+AZ5)/$F5))</f>
        <v>0.69892473118279574</v>
      </c>
      <c r="BC5" s="75">
        <f t="shared" ref="BC5" si="21">IF($F5="","",(AZ5/$F5))</f>
        <v>0.68817204301075274</v>
      </c>
    </row>
    <row r="6" spans="1:55">
      <c r="B6" s="71" t="s">
        <v>21</v>
      </c>
      <c r="C6" s="73">
        <v>87</v>
      </c>
      <c r="D6" s="78"/>
      <c r="E6" s="56"/>
      <c r="F6" s="56">
        <f t="shared" si="0"/>
        <v>87</v>
      </c>
      <c r="G6" s="73">
        <v>70</v>
      </c>
      <c r="H6" s="56"/>
      <c r="I6" s="73">
        <v>2</v>
      </c>
      <c r="J6" s="78">
        <v>0</v>
      </c>
      <c r="K6" s="56">
        <f t="shared" si="1"/>
        <v>15</v>
      </c>
      <c r="L6" s="75">
        <f t="shared" si="2"/>
        <v>0.82758620689655171</v>
      </c>
      <c r="M6" s="75">
        <f t="shared" si="3"/>
        <v>0</v>
      </c>
      <c r="N6" s="73">
        <v>63</v>
      </c>
      <c r="O6" s="56"/>
      <c r="P6" s="73">
        <v>2</v>
      </c>
      <c r="Q6" s="78">
        <v>0</v>
      </c>
      <c r="R6" s="56">
        <f t="shared" si="4"/>
        <v>22</v>
      </c>
      <c r="S6" s="76">
        <f t="shared" si="5"/>
        <v>0.74712643678160917</v>
      </c>
      <c r="T6" s="75">
        <f t="shared" si="6"/>
        <v>0</v>
      </c>
      <c r="U6" s="73">
        <v>57</v>
      </c>
      <c r="V6" s="56"/>
      <c r="W6" s="73">
        <v>1</v>
      </c>
      <c r="X6" s="73">
        <v>2</v>
      </c>
      <c r="Y6" s="56">
        <f t="shared" si="7"/>
        <v>27</v>
      </c>
      <c r="Z6" s="75">
        <f t="shared" si="8"/>
        <v>0.68965517241379315</v>
      </c>
      <c r="AA6" s="75">
        <f t="shared" si="9"/>
        <v>2.2988505747126436E-2</v>
      </c>
      <c r="AB6" s="73">
        <v>29</v>
      </c>
      <c r="AC6" s="56"/>
      <c r="AD6" s="78">
        <v>0</v>
      </c>
      <c r="AE6" s="73">
        <v>29</v>
      </c>
      <c r="AF6" s="56">
        <f t="shared" si="10"/>
        <v>29</v>
      </c>
      <c r="AG6" s="76">
        <f t="shared" si="11"/>
        <v>0.66666666666666663</v>
      </c>
      <c r="AH6" s="75">
        <f t="shared" si="12"/>
        <v>0.33333333333333331</v>
      </c>
      <c r="AI6" s="73">
        <v>3</v>
      </c>
      <c r="AJ6" s="56"/>
      <c r="AK6" s="78">
        <v>0</v>
      </c>
      <c r="AL6" s="73">
        <v>55</v>
      </c>
      <c r="AM6" s="56">
        <f t="shared" si="13"/>
        <v>29</v>
      </c>
      <c r="AN6" s="75">
        <f t="shared" si="14"/>
        <v>0.66666666666666663</v>
      </c>
      <c r="AO6" s="75">
        <f t="shared" si="15"/>
        <v>0.63218390804597702</v>
      </c>
      <c r="AP6" s="73">
        <v>0</v>
      </c>
      <c r="AQ6" s="56"/>
      <c r="AR6" s="78">
        <v>0</v>
      </c>
      <c r="AS6" s="78">
        <v>58</v>
      </c>
      <c r="AT6" s="56">
        <f t="shared" ref="AT6" si="22">F6-AP6-AR6-AS6</f>
        <v>29</v>
      </c>
      <c r="AU6" s="76">
        <f t="shared" ref="AU6" si="23">IF($F6="","",((AP6+AQ6+AR6+AS6)/$F6))</f>
        <v>0.66666666666666663</v>
      </c>
      <c r="AV6" s="75">
        <f t="shared" ref="AV6" si="24">IF($F6="","",(AS6/$F6))</f>
        <v>0.66666666666666663</v>
      </c>
      <c r="AW6" s="73">
        <v>0</v>
      </c>
      <c r="AX6" s="56"/>
      <c r="AY6" s="78">
        <v>0</v>
      </c>
      <c r="AZ6" s="78">
        <v>58</v>
      </c>
      <c r="BA6" s="56">
        <f t="shared" ref="BA6" si="25">F6-AZ6-AW6</f>
        <v>29</v>
      </c>
      <c r="BB6" s="75">
        <f t="shared" ref="BB6" si="26">IF($F6="","",((AW6+AX6+AY6+AZ6)/$F6))</f>
        <v>0.66666666666666663</v>
      </c>
      <c r="BC6" s="75">
        <f t="shared" ref="BC6" si="27">IF($F6="","",(AZ6/$F6))</f>
        <v>0.66666666666666663</v>
      </c>
    </row>
    <row r="7" spans="1:55">
      <c r="B7" s="71" t="s">
        <v>22</v>
      </c>
      <c r="C7" s="73">
        <v>106</v>
      </c>
      <c r="D7" s="73">
        <v>1</v>
      </c>
      <c r="E7" s="56"/>
      <c r="F7" s="56">
        <f t="shared" si="0"/>
        <v>105</v>
      </c>
      <c r="G7" s="73">
        <v>87</v>
      </c>
      <c r="H7" s="56"/>
      <c r="I7" s="73">
        <v>3</v>
      </c>
      <c r="J7" s="73">
        <v>0</v>
      </c>
      <c r="K7" s="56">
        <f t="shared" si="1"/>
        <v>15</v>
      </c>
      <c r="L7" s="75">
        <f t="shared" si="2"/>
        <v>0.8571428571428571</v>
      </c>
      <c r="M7" s="75">
        <f t="shared" si="3"/>
        <v>0</v>
      </c>
      <c r="N7" s="73">
        <v>75</v>
      </c>
      <c r="O7" s="56"/>
      <c r="P7" s="73">
        <v>3</v>
      </c>
      <c r="Q7" s="73">
        <v>0</v>
      </c>
      <c r="R7" s="56">
        <f t="shared" si="4"/>
        <v>27</v>
      </c>
      <c r="S7" s="76">
        <f t="shared" si="5"/>
        <v>0.74285714285714288</v>
      </c>
      <c r="T7" s="75">
        <f t="shared" si="6"/>
        <v>0</v>
      </c>
      <c r="U7" s="73">
        <v>72</v>
      </c>
      <c r="V7" s="56"/>
      <c r="W7" s="73">
        <v>1</v>
      </c>
      <c r="X7" s="78">
        <v>0</v>
      </c>
      <c r="Y7" s="56">
        <f t="shared" si="7"/>
        <v>32</v>
      </c>
      <c r="Z7" s="75">
        <f t="shared" si="8"/>
        <v>0.69523809523809521</v>
      </c>
      <c r="AA7" s="75">
        <f t="shared" si="9"/>
        <v>0</v>
      </c>
      <c r="AB7" s="73">
        <v>40</v>
      </c>
      <c r="AC7" s="56"/>
      <c r="AD7" s="78">
        <v>0</v>
      </c>
      <c r="AE7" s="73">
        <v>32</v>
      </c>
      <c r="AF7" s="56">
        <f t="shared" si="10"/>
        <v>33</v>
      </c>
      <c r="AG7" s="76">
        <f t="shared" si="11"/>
        <v>0.68571428571428572</v>
      </c>
      <c r="AH7" s="75">
        <f t="shared" si="12"/>
        <v>0.30476190476190479</v>
      </c>
      <c r="AI7" s="73">
        <v>7</v>
      </c>
      <c r="AJ7" s="56"/>
      <c r="AK7" s="78">
        <v>0</v>
      </c>
      <c r="AL7" s="73">
        <v>64</v>
      </c>
      <c r="AM7" s="56">
        <f t="shared" si="13"/>
        <v>34</v>
      </c>
      <c r="AN7" s="75">
        <f t="shared" si="14"/>
        <v>0.67619047619047623</v>
      </c>
      <c r="AO7" s="75">
        <f t="shared" si="15"/>
        <v>0.60952380952380958</v>
      </c>
      <c r="AP7" s="73">
        <v>3</v>
      </c>
      <c r="AQ7" s="56"/>
      <c r="AR7" s="78">
        <v>0</v>
      </c>
      <c r="AS7" s="73">
        <v>69</v>
      </c>
      <c r="AT7" s="56">
        <f t="shared" ref="AT7" si="28">F7-AP7-AR7-AS7</f>
        <v>33</v>
      </c>
      <c r="AU7" s="76">
        <f t="shared" ref="AU7" si="29">IF($F7="","",((AP7+AQ7+AR7+AS7)/$F7))</f>
        <v>0.68571428571428572</v>
      </c>
      <c r="AV7" s="75">
        <f t="shared" ref="AV7" si="30">IF($F7="","",(AS7/$F7))</f>
        <v>0.65714285714285714</v>
      </c>
      <c r="AW7" s="73"/>
      <c r="AX7" s="56"/>
      <c r="AY7" s="78"/>
      <c r="AZ7" s="73"/>
      <c r="BA7" s="56"/>
      <c r="BB7" s="75"/>
      <c r="BC7" s="75"/>
    </row>
    <row r="8" spans="1:55">
      <c r="B8" s="71" t="s">
        <v>23</v>
      </c>
      <c r="C8" s="73">
        <v>86</v>
      </c>
      <c r="D8" s="56">
        <v>1</v>
      </c>
      <c r="E8" s="56"/>
      <c r="F8" s="56">
        <f t="shared" si="0"/>
        <v>85</v>
      </c>
      <c r="G8" s="73">
        <v>64</v>
      </c>
      <c r="H8" s="74"/>
      <c r="I8" s="73">
        <v>2</v>
      </c>
      <c r="J8" s="78">
        <v>0</v>
      </c>
      <c r="K8" s="56">
        <f t="shared" si="1"/>
        <v>19</v>
      </c>
      <c r="L8" s="75">
        <f t="shared" si="2"/>
        <v>0.77647058823529413</v>
      </c>
      <c r="M8" s="75">
        <f t="shared" si="3"/>
        <v>0</v>
      </c>
      <c r="N8" s="73">
        <v>52</v>
      </c>
      <c r="O8" s="74"/>
      <c r="P8" s="73">
        <v>6</v>
      </c>
      <c r="Q8" s="78">
        <v>0</v>
      </c>
      <c r="R8" s="56">
        <f t="shared" si="4"/>
        <v>27</v>
      </c>
      <c r="S8" s="76">
        <f>IF($F8="","",((N8+O8+P8+Q8)/$F8))</f>
        <v>0.68235294117647061</v>
      </c>
      <c r="T8" s="75">
        <f t="shared" si="6"/>
        <v>0</v>
      </c>
      <c r="U8" s="73">
        <v>43</v>
      </c>
      <c r="V8" s="74"/>
      <c r="W8" s="73">
        <v>3</v>
      </c>
      <c r="X8" s="73">
        <v>3</v>
      </c>
      <c r="Y8" s="56">
        <f t="shared" si="7"/>
        <v>36</v>
      </c>
      <c r="Z8" s="75">
        <f t="shared" si="8"/>
        <v>0.57647058823529407</v>
      </c>
      <c r="AA8" s="75">
        <f t="shared" si="9"/>
        <v>3.5294117647058823E-2</v>
      </c>
      <c r="AB8" s="73">
        <v>20</v>
      </c>
      <c r="AC8" s="74"/>
      <c r="AD8" s="78">
        <v>3</v>
      </c>
      <c r="AE8" s="78">
        <v>21</v>
      </c>
      <c r="AF8" s="56">
        <f t="shared" si="10"/>
        <v>41</v>
      </c>
      <c r="AG8" s="76">
        <f t="shared" si="11"/>
        <v>0.51764705882352946</v>
      </c>
      <c r="AH8" s="75">
        <f t="shared" si="12"/>
        <v>0.24705882352941178</v>
      </c>
      <c r="AI8" s="73">
        <v>3</v>
      </c>
      <c r="AJ8" s="74"/>
      <c r="AK8" s="78">
        <v>4</v>
      </c>
      <c r="AL8" s="78">
        <v>38</v>
      </c>
      <c r="AM8" s="56">
        <f t="shared" ref="AM8" si="31">F8-AL8-AK8-AI8</f>
        <v>40</v>
      </c>
      <c r="AN8" s="75">
        <f t="shared" ref="AN8" si="32">IF($F8="","",((AI8+AJ8+AK8+AL8)/$F8))</f>
        <v>0.52941176470588236</v>
      </c>
      <c r="AO8" s="75">
        <f t="shared" ref="AO8" si="33">IF($F8="","",(AL8/$F8))</f>
        <v>0.44705882352941179</v>
      </c>
      <c r="AP8" s="73"/>
      <c r="AQ8" s="74"/>
      <c r="AR8" s="78"/>
      <c r="AS8" s="78"/>
      <c r="AT8" s="56"/>
      <c r="AU8" s="76"/>
      <c r="AV8" s="75"/>
      <c r="AW8" s="73"/>
      <c r="AX8" s="74"/>
      <c r="AY8" s="78"/>
      <c r="AZ8" s="78"/>
      <c r="BA8" s="56"/>
      <c r="BB8" s="75"/>
      <c r="BC8" s="75"/>
    </row>
    <row r="9" spans="1:55">
      <c r="B9" s="72" t="s">
        <v>24</v>
      </c>
      <c r="C9" s="73">
        <v>71</v>
      </c>
      <c r="D9" s="56"/>
      <c r="E9" s="56"/>
      <c r="F9" s="56">
        <f t="shared" si="0"/>
        <v>71</v>
      </c>
      <c r="G9" s="73">
        <v>60</v>
      </c>
      <c r="H9" s="74"/>
      <c r="I9" s="78">
        <v>0</v>
      </c>
      <c r="J9" s="78">
        <v>0</v>
      </c>
      <c r="K9" s="56">
        <f t="shared" si="1"/>
        <v>11</v>
      </c>
      <c r="L9" s="75">
        <f t="shared" si="2"/>
        <v>0.84507042253521125</v>
      </c>
      <c r="M9" s="75">
        <f t="shared" si="3"/>
        <v>0</v>
      </c>
      <c r="N9" s="73">
        <v>51</v>
      </c>
      <c r="O9" s="74"/>
      <c r="P9" s="73">
        <v>3</v>
      </c>
      <c r="Q9" s="78">
        <v>0</v>
      </c>
      <c r="R9" s="56">
        <f t="shared" si="4"/>
        <v>17</v>
      </c>
      <c r="S9" s="76">
        <f>IF($F9="","",((N9+O9+P9+Q9)/$F9))</f>
        <v>0.76056338028169013</v>
      </c>
      <c r="T9" s="75">
        <f t="shared" si="6"/>
        <v>0</v>
      </c>
      <c r="U9" s="73">
        <v>47</v>
      </c>
      <c r="V9" s="74"/>
      <c r="W9" s="73">
        <v>2</v>
      </c>
      <c r="X9" s="78">
        <v>0</v>
      </c>
      <c r="Y9" s="56">
        <f t="shared" si="7"/>
        <v>22</v>
      </c>
      <c r="Z9" s="75">
        <f t="shared" si="8"/>
        <v>0.6901408450704225</v>
      </c>
      <c r="AA9" s="75">
        <f t="shared" si="9"/>
        <v>0</v>
      </c>
      <c r="AB9" s="73">
        <v>24</v>
      </c>
      <c r="AC9" s="74"/>
      <c r="AD9" s="73">
        <v>1</v>
      </c>
      <c r="AE9" s="78">
        <v>21</v>
      </c>
      <c r="AF9" s="56">
        <f t="shared" si="10"/>
        <v>25</v>
      </c>
      <c r="AG9" s="76">
        <f t="shared" si="11"/>
        <v>0.647887323943662</v>
      </c>
      <c r="AH9" s="75">
        <f t="shared" si="12"/>
        <v>0.29577464788732394</v>
      </c>
      <c r="AI9" s="73"/>
      <c r="AJ9" s="74"/>
      <c r="AK9" s="73"/>
      <c r="AL9" s="78"/>
      <c r="AM9" s="56"/>
      <c r="AN9" s="75"/>
      <c r="AO9" s="75"/>
      <c r="AP9" s="73"/>
      <c r="AQ9" s="74"/>
      <c r="AR9" s="73"/>
      <c r="AS9" s="78"/>
      <c r="AT9" s="56"/>
      <c r="AU9" s="76"/>
      <c r="AV9" s="75"/>
      <c r="AW9" s="73"/>
      <c r="AX9" s="74"/>
      <c r="AY9" s="73"/>
      <c r="AZ9" s="78"/>
      <c r="BA9" s="56"/>
      <c r="BB9" s="75"/>
      <c r="BC9" s="75"/>
    </row>
    <row r="10" spans="1:55">
      <c r="B10" s="72" t="s">
        <v>25</v>
      </c>
      <c r="C10" s="73">
        <v>67</v>
      </c>
      <c r="D10" s="56">
        <v>2</v>
      </c>
      <c r="E10" s="56"/>
      <c r="F10" s="56">
        <f t="shared" si="0"/>
        <v>65</v>
      </c>
      <c r="G10" s="73">
        <v>46</v>
      </c>
      <c r="H10" s="74"/>
      <c r="I10" s="73">
        <v>1</v>
      </c>
      <c r="J10" s="74">
        <v>0</v>
      </c>
      <c r="K10" s="56">
        <f t="shared" si="1"/>
        <v>18</v>
      </c>
      <c r="L10" s="75">
        <f t="shared" si="2"/>
        <v>0.72307692307692306</v>
      </c>
      <c r="M10" s="75">
        <f t="shared" si="3"/>
        <v>0</v>
      </c>
      <c r="N10" s="73">
        <v>38</v>
      </c>
      <c r="O10" s="74"/>
      <c r="P10" s="74">
        <v>3</v>
      </c>
      <c r="Q10" s="74">
        <v>0</v>
      </c>
      <c r="R10" s="56">
        <f t="shared" si="4"/>
        <v>24</v>
      </c>
      <c r="S10" s="76">
        <f>IF($F10="","",((N10+O10+P10+Q10)/$F10))</f>
        <v>0.63076923076923075</v>
      </c>
      <c r="T10" s="75">
        <f t="shared" si="6"/>
        <v>0</v>
      </c>
      <c r="U10" s="73">
        <v>35</v>
      </c>
      <c r="V10" s="74"/>
      <c r="W10" s="74">
        <v>1</v>
      </c>
      <c r="X10" s="74">
        <v>1</v>
      </c>
      <c r="Y10" s="56">
        <f t="shared" si="7"/>
        <v>28</v>
      </c>
      <c r="Z10" s="75">
        <f t="shared" si="8"/>
        <v>0.56923076923076921</v>
      </c>
      <c r="AA10" s="75">
        <f t="shared" si="9"/>
        <v>1.5384615384615385E-2</v>
      </c>
      <c r="AB10" s="73"/>
      <c r="AC10" s="74"/>
      <c r="AD10" s="74"/>
      <c r="AE10" s="74"/>
      <c r="AF10" s="56"/>
      <c r="AG10" s="76"/>
      <c r="AH10" s="75"/>
      <c r="AI10" s="73"/>
      <c r="AJ10" s="74"/>
      <c r="AK10" s="74"/>
      <c r="AL10" s="74"/>
      <c r="AM10" s="56"/>
      <c r="AN10" s="75"/>
      <c r="AO10" s="75"/>
      <c r="AP10" s="73"/>
      <c r="AQ10" s="74"/>
      <c r="AR10" s="74"/>
      <c r="AS10" s="74"/>
      <c r="AT10" s="56"/>
      <c r="AU10" s="76"/>
      <c r="AV10" s="75"/>
      <c r="AW10" s="73"/>
      <c r="AX10" s="74"/>
      <c r="AY10" s="74"/>
      <c r="AZ10" s="74"/>
      <c r="BA10" s="56"/>
      <c r="BB10" s="75"/>
      <c r="BC10" s="75"/>
    </row>
    <row r="11" spans="1:55">
      <c r="B11" s="72" t="s">
        <v>26</v>
      </c>
      <c r="C11" s="73">
        <v>83</v>
      </c>
      <c r="D11" s="56"/>
      <c r="E11" s="56"/>
      <c r="F11" s="56">
        <f t="shared" si="0"/>
        <v>83</v>
      </c>
      <c r="G11" s="56">
        <v>65</v>
      </c>
      <c r="H11" s="56"/>
      <c r="I11" s="56">
        <v>1</v>
      </c>
      <c r="J11" s="56">
        <v>0</v>
      </c>
      <c r="K11" s="56">
        <f t="shared" si="1"/>
        <v>17</v>
      </c>
      <c r="L11" s="75">
        <f t="shared" si="2"/>
        <v>0.79518072289156627</v>
      </c>
      <c r="M11" s="75">
        <f t="shared" si="3"/>
        <v>0</v>
      </c>
      <c r="N11" s="56">
        <v>52</v>
      </c>
      <c r="O11" s="56"/>
      <c r="P11" s="56">
        <v>2</v>
      </c>
      <c r="Q11" s="56">
        <v>0</v>
      </c>
      <c r="R11" s="56">
        <f t="shared" si="4"/>
        <v>29</v>
      </c>
      <c r="S11" s="76">
        <f>IF($F11="","",((N11+O11+P11+Q11)/$F11))</f>
        <v>0.6506024096385542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72" t="s">
        <v>27</v>
      </c>
      <c r="C12" s="73">
        <v>73</v>
      </c>
      <c r="D12" s="56"/>
      <c r="E12" s="56"/>
      <c r="F12" s="56">
        <f t="shared" si="0"/>
        <v>73</v>
      </c>
      <c r="G12" s="56">
        <v>61</v>
      </c>
      <c r="H12" s="56"/>
      <c r="I12" s="56">
        <v>1</v>
      </c>
      <c r="J12" s="56">
        <v>0</v>
      </c>
      <c r="K12" s="56">
        <f t="shared" ref="K12" si="34">F12-(G12+I12+J12)</f>
        <v>11</v>
      </c>
      <c r="L12" s="75">
        <f t="shared" ref="L12" si="35">IF($F12="","",((G12+H12+I12+J12)/$F12))</f>
        <v>0.84931506849315064</v>
      </c>
      <c r="M12" s="75">
        <f t="shared" ref="M12" si="36">IF($F12="","",(J12/$F12))</f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72" t="s">
        <v>28</v>
      </c>
      <c r="C13" s="73">
        <v>68</v>
      </c>
      <c r="D13" s="56"/>
      <c r="E13" s="56"/>
      <c r="F13" s="56">
        <f t="shared" si="0"/>
        <v>68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Mechl, Materials &amp; Arspc Engrg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42</v>
      </c>
      <c r="D19" s="56"/>
      <c r="E19" s="56"/>
      <c r="F19" s="56">
        <f t="shared" ref="F19:F27" si="37">C19-D19-E19</f>
        <v>42</v>
      </c>
      <c r="G19" s="73">
        <v>37</v>
      </c>
      <c r="H19" s="56"/>
      <c r="I19" s="78">
        <v>0</v>
      </c>
      <c r="J19" s="78">
        <v>0</v>
      </c>
      <c r="K19" s="56">
        <f t="shared" ref="K19:K26" si="38">F19-I19-G19-J19</f>
        <v>5</v>
      </c>
      <c r="L19" s="75">
        <f t="shared" ref="L19:L26" si="39">IF($F19="","",((G19+H19+I19+J19)/$F19))</f>
        <v>0.88095238095238093</v>
      </c>
      <c r="M19" s="75">
        <f t="shared" ref="M19:M26" si="40">IF($F19="","",(J19/$F19))</f>
        <v>0</v>
      </c>
      <c r="N19" s="73">
        <v>26</v>
      </c>
      <c r="O19" s="56"/>
      <c r="P19" s="73">
        <v>1</v>
      </c>
      <c r="Q19" s="73">
        <v>6</v>
      </c>
      <c r="R19" s="56">
        <f t="shared" ref="R19:R25" si="41">F19-N19-O19-P19-Q19</f>
        <v>9</v>
      </c>
      <c r="S19" s="76">
        <f t="shared" ref="S19:S25" si="42">IF($F19="","",((N19+O19+P19+Q19)/$F19))</f>
        <v>0.7857142857142857</v>
      </c>
      <c r="T19" s="75">
        <f t="shared" ref="T19:T25" si="43">IF($F19="","",(Q19/$F19))</f>
        <v>0.14285714285714285</v>
      </c>
      <c r="U19" s="73">
        <v>8</v>
      </c>
      <c r="V19" s="56"/>
      <c r="W19" s="78">
        <v>0</v>
      </c>
      <c r="X19" s="73">
        <v>24</v>
      </c>
      <c r="Y19" s="56">
        <f t="shared" ref="Y19:Y24" si="44">F19-(U19+W19+X19)</f>
        <v>10</v>
      </c>
      <c r="Z19" s="75">
        <f t="shared" ref="Z19:Z24" si="45">IF($F19="","",((U19+V19+W19+X19)/$F19))</f>
        <v>0.76190476190476186</v>
      </c>
      <c r="AA19" s="75">
        <f t="shared" ref="AA19:AA24" si="46">IF($F19="","",(X19/$F19))</f>
        <v>0.5714285714285714</v>
      </c>
      <c r="AB19" s="73">
        <v>2</v>
      </c>
      <c r="AC19" s="56"/>
      <c r="AD19" s="78">
        <v>0</v>
      </c>
      <c r="AE19" s="73">
        <v>30</v>
      </c>
      <c r="AF19" s="56">
        <f t="shared" ref="AF19:AF23" si="47">F19-(AB19+AD19+AE19)</f>
        <v>10</v>
      </c>
      <c r="AG19" s="76">
        <f t="shared" ref="AG19:AG23" si="48">IF($F19="","",((AB19+AC19+AD19+AE19)/$F19))</f>
        <v>0.76190476190476186</v>
      </c>
      <c r="AH19" s="75">
        <f t="shared" ref="AH19:AH23" si="49">IF($F19="","",(AE19/$F19))</f>
        <v>0.7142857142857143</v>
      </c>
      <c r="AI19" s="73">
        <v>0</v>
      </c>
      <c r="AJ19" s="56"/>
      <c r="AK19" s="78">
        <v>0</v>
      </c>
      <c r="AL19" s="73">
        <v>31</v>
      </c>
      <c r="AM19" s="56">
        <f t="shared" ref="AM19:AM21" si="50">F19-AL19-AK19-AI19</f>
        <v>11</v>
      </c>
      <c r="AN19" s="75">
        <f t="shared" ref="AN19:AN21" si="51">IF($F19="","",((AI19+AJ19+AK19+AL19)/$F19))</f>
        <v>0.73809523809523814</v>
      </c>
      <c r="AO19" s="75">
        <f t="shared" ref="AO19:AO21" si="52">IF($F19="","",(AL19/$F19))</f>
        <v>0.73809523809523814</v>
      </c>
      <c r="AP19" s="73">
        <v>0</v>
      </c>
      <c r="AQ19" s="56"/>
      <c r="AR19" s="78">
        <v>0</v>
      </c>
      <c r="AS19" s="73">
        <v>31</v>
      </c>
      <c r="AT19" s="56">
        <f t="shared" ref="AT19" si="53">F19-AS19-AR19-AP19</f>
        <v>11</v>
      </c>
      <c r="AU19" s="76">
        <f t="shared" ref="AU19" si="54">IF($F19="","",((AP19+AQ19+AR19+AS19)/$F19))</f>
        <v>0.73809523809523814</v>
      </c>
      <c r="AV19" s="75">
        <f t="shared" ref="AV19" si="55">IF($F19="","",(AS19/$F19))</f>
        <v>0.73809523809523814</v>
      </c>
      <c r="AW19" s="73">
        <v>0</v>
      </c>
      <c r="AX19" s="56"/>
      <c r="AY19" s="78">
        <v>0</v>
      </c>
      <c r="AZ19" s="78">
        <v>31</v>
      </c>
      <c r="BA19" s="56">
        <f t="shared" ref="BA19" si="56">F19-AZ19-AW19</f>
        <v>11</v>
      </c>
      <c r="BB19" s="75">
        <f t="shared" ref="BB19" si="57">IF($F19="","",((AW19+AX19+AY19+AZ19)/$F19))</f>
        <v>0.73809523809523814</v>
      </c>
      <c r="BC19" s="75">
        <f t="shared" ref="BC19" si="58">IF($F19="","",(AZ19/$F19))</f>
        <v>0.73809523809523814</v>
      </c>
    </row>
    <row r="20" spans="2:55">
      <c r="B20" s="55" t="s">
        <v>21</v>
      </c>
      <c r="C20" s="73">
        <v>32</v>
      </c>
      <c r="D20" s="56"/>
      <c r="E20" s="56"/>
      <c r="F20" s="56">
        <f t="shared" si="37"/>
        <v>32</v>
      </c>
      <c r="G20" s="73">
        <v>25</v>
      </c>
      <c r="H20" s="56"/>
      <c r="I20" s="73">
        <v>2</v>
      </c>
      <c r="J20" s="78">
        <v>0</v>
      </c>
      <c r="K20" s="56">
        <f t="shared" si="38"/>
        <v>5</v>
      </c>
      <c r="L20" s="76">
        <f t="shared" si="39"/>
        <v>0.84375</v>
      </c>
      <c r="M20" s="75">
        <f t="shared" si="40"/>
        <v>0</v>
      </c>
      <c r="N20" s="73">
        <v>19</v>
      </c>
      <c r="O20" s="56"/>
      <c r="P20" s="78">
        <v>0</v>
      </c>
      <c r="Q20" s="73">
        <v>6</v>
      </c>
      <c r="R20" s="56">
        <f t="shared" si="41"/>
        <v>7</v>
      </c>
      <c r="S20" s="76">
        <f t="shared" si="42"/>
        <v>0.78125</v>
      </c>
      <c r="T20" s="75">
        <f t="shared" si="43"/>
        <v>0.1875</v>
      </c>
      <c r="U20" s="73">
        <v>6</v>
      </c>
      <c r="V20" s="56"/>
      <c r="W20" s="78">
        <v>0</v>
      </c>
      <c r="X20" s="73">
        <v>18</v>
      </c>
      <c r="Y20" s="56">
        <f t="shared" si="44"/>
        <v>8</v>
      </c>
      <c r="Z20" s="76">
        <f t="shared" si="45"/>
        <v>0.75</v>
      </c>
      <c r="AA20" s="75">
        <f t="shared" si="46"/>
        <v>0.5625</v>
      </c>
      <c r="AB20" s="73">
        <v>1</v>
      </c>
      <c r="AC20" s="56"/>
      <c r="AD20" s="78">
        <v>0</v>
      </c>
      <c r="AE20" s="73">
        <v>24</v>
      </c>
      <c r="AF20" s="56">
        <f t="shared" si="47"/>
        <v>7</v>
      </c>
      <c r="AG20" s="76">
        <f t="shared" si="48"/>
        <v>0.78125</v>
      </c>
      <c r="AH20" s="75">
        <f t="shared" si="49"/>
        <v>0.75</v>
      </c>
      <c r="AI20" s="73">
        <v>0</v>
      </c>
      <c r="AJ20" s="56"/>
      <c r="AK20" s="78">
        <v>0</v>
      </c>
      <c r="AL20" s="73">
        <v>25</v>
      </c>
      <c r="AM20" s="56">
        <f t="shared" si="50"/>
        <v>7</v>
      </c>
      <c r="AN20" s="75">
        <f t="shared" si="51"/>
        <v>0.78125</v>
      </c>
      <c r="AO20" s="75">
        <f t="shared" si="52"/>
        <v>0.78125</v>
      </c>
      <c r="AP20" s="73">
        <v>0</v>
      </c>
      <c r="AQ20" s="56"/>
      <c r="AR20" s="78">
        <v>0</v>
      </c>
      <c r="AS20" s="78">
        <v>25</v>
      </c>
      <c r="AT20" s="56">
        <f t="shared" ref="AT20" si="59">F20-AS20-AR20-AP20</f>
        <v>7</v>
      </c>
      <c r="AU20" s="76">
        <f t="shared" ref="AU20" si="60">IF($F20="","",((AP20+AQ20+AR20+AS20)/$F20))</f>
        <v>0.78125</v>
      </c>
      <c r="AV20" s="75">
        <f t="shared" ref="AV20" si="61">IF($F20="","",(AS20/$F20))</f>
        <v>0.78125</v>
      </c>
      <c r="AW20" s="73">
        <v>0</v>
      </c>
      <c r="AX20" s="56"/>
      <c r="AY20" s="78">
        <v>0</v>
      </c>
      <c r="AZ20" s="78">
        <v>25</v>
      </c>
      <c r="BA20" s="56">
        <f t="shared" ref="BA20" si="62">F20-AZ20-AW20</f>
        <v>7</v>
      </c>
      <c r="BB20" s="75">
        <f t="shared" ref="BB20" si="63">IF($F20="","",((AW20+AX20+AY20+AZ20)/$F20))</f>
        <v>0.78125</v>
      </c>
      <c r="BC20" s="75">
        <f t="shared" ref="BC20" si="64">IF($F20="","",(AZ20/$F20))</f>
        <v>0.78125</v>
      </c>
    </row>
    <row r="21" spans="2:55">
      <c r="B21" s="55" t="s">
        <v>22</v>
      </c>
      <c r="C21" s="73">
        <v>39</v>
      </c>
      <c r="D21" s="56"/>
      <c r="E21" s="56"/>
      <c r="F21" s="56">
        <f t="shared" si="37"/>
        <v>39</v>
      </c>
      <c r="G21" s="73">
        <v>33</v>
      </c>
      <c r="H21" s="56"/>
      <c r="I21" s="73">
        <v>1</v>
      </c>
      <c r="J21" s="73">
        <v>0</v>
      </c>
      <c r="K21" s="56">
        <f t="shared" si="38"/>
        <v>5</v>
      </c>
      <c r="L21" s="75">
        <f t="shared" si="39"/>
        <v>0.87179487179487181</v>
      </c>
      <c r="M21" s="75">
        <f t="shared" si="40"/>
        <v>0</v>
      </c>
      <c r="N21" s="73">
        <v>20</v>
      </c>
      <c r="O21" s="56"/>
      <c r="P21" s="73">
        <v>1</v>
      </c>
      <c r="Q21" s="73">
        <v>10</v>
      </c>
      <c r="R21" s="56">
        <f t="shared" si="41"/>
        <v>8</v>
      </c>
      <c r="S21" s="76">
        <f t="shared" si="42"/>
        <v>0.79487179487179482</v>
      </c>
      <c r="T21" s="75">
        <f t="shared" si="43"/>
        <v>0.25641025641025639</v>
      </c>
      <c r="U21" s="73">
        <v>7</v>
      </c>
      <c r="V21" s="56"/>
      <c r="W21" s="73">
        <v>1</v>
      </c>
      <c r="X21" s="73">
        <v>23</v>
      </c>
      <c r="Y21" s="56">
        <f t="shared" si="44"/>
        <v>8</v>
      </c>
      <c r="Z21" s="76">
        <f t="shared" si="45"/>
        <v>0.79487179487179482</v>
      </c>
      <c r="AA21" s="75">
        <f t="shared" si="46"/>
        <v>0.58974358974358976</v>
      </c>
      <c r="AB21" s="73">
        <v>5</v>
      </c>
      <c r="AC21" s="56"/>
      <c r="AD21" s="73">
        <v>1</v>
      </c>
      <c r="AE21" s="73">
        <v>26</v>
      </c>
      <c r="AF21" s="56">
        <f t="shared" si="47"/>
        <v>7</v>
      </c>
      <c r="AG21" s="76">
        <f t="shared" si="48"/>
        <v>0.82051282051282048</v>
      </c>
      <c r="AH21" s="75">
        <f t="shared" si="49"/>
        <v>0.66666666666666663</v>
      </c>
      <c r="AI21" s="73">
        <v>1</v>
      </c>
      <c r="AJ21" s="56"/>
      <c r="AK21" s="78">
        <v>0</v>
      </c>
      <c r="AL21" s="73">
        <v>29</v>
      </c>
      <c r="AM21" s="56">
        <f t="shared" si="50"/>
        <v>9</v>
      </c>
      <c r="AN21" s="75">
        <f t="shared" si="51"/>
        <v>0.76923076923076927</v>
      </c>
      <c r="AO21" s="75">
        <f t="shared" si="52"/>
        <v>0.74358974358974361</v>
      </c>
      <c r="AP21" s="73">
        <v>1</v>
      </c>
      <c r="AQ21" s="56"/>
      <c r="AR21" s="78">
        <v>0</v>
      </c>
      <c r="AS21" s="73">
        <v>29</v>
      </c>
      <c r="AT21" s="56">
        <f t="shared" ref="AT21" si="65">F21-AS21-AR21-AP21</f>
        <v>9</v>
      </c>
      <c r="AU21" s="76">
        <f t="shared" ref="AU21" si="66">IF($F21="","",((AP21+AQ21+AR21+AS21)/$F21))</f>
        <v>0.76923076923076927</v>
      </c>
      <c r="AV21" s="75">
        <f t="shared" ref="AV21" si="67">IF($F21="","",(AS21/$F21))</f>
        <v>0.74358974358974361</v>
      </c>
      <c r="AW21" s="73"/>
      <c r="AX21" s="56"/>
      <c r="AY21" s="78"/>
      <c r="AZ21" s="73"/>
      <c r="BA21" s="56"/>
      <c r="BB21" s="75"/>
      <c r="BC21" s="75"/>
    </row>
    <row r="22" spans="2:55">
      <c r="B22" s="55" t="s">
        <v>23</v>
      </c>
      <c r="C22" s="73">
        <v>28</v>
      </c>
      <c r="D22" s="56"/>
      <c r="E22" s="56"/>
      <c r="F22" s="56">
        <f t="shared" si="37"/>
        <v>28</v>
      </c>
      <c r="G22" s="73">
        <v>21</v>
      </c>
      <c r="H22" s="74"/>
      <c r="I22" s="73">
        <v>2</v>
      </c>
      <c r="J22" s="78">
        <v>0</v>
      </c>
      <c r="K22" s="56">
        <f t="shared" si="38"/>
        <v>5</v>
      </c>
      <c r="L22" s="75">
        <f t="shared" si="39"/>
        <v>0.8214285714285714</v>
      </c>
      <c r="M22" s="75">
        <f t="shared" si="40"/>
        <v>0</v>
      </c>
      <c r="N22" s="73">
        <v>16</v>
      </c>
      <c r="O22" s="74"/>
      <c r="P22" s="73">
        <v>1</v>
      </c>
      <c r="Q22" s="73">
        <v>3</v>
      </c>
      <c r="R22" s="56">
        <f t="shared" si="41"/>
        <v>8</v>
      </c>
      <c r="S22" s="76">
        <f t="shared" si="42"/>
        <v>0.7142857142857143</v>
      </c>
      <c r="T22" s="75">
        <f t="shared" si="43"/>
        <v>0.10714285714285714</v>
      </c>
      <c r="U22" s="73">
        <v>3</v>
      </c>
      <c r="V22" s="74"/>
      <c r="W22" s="78">
        <v>0</v>
      </c>
      <c r="X22" s="73">
        <v>15</v>
      </c>
      <c r="Y22" s="56">
        <f t="shared" si="44"/>
        <v>10</v>
      </c>
      <c r="Z22" s="76">
        <f t="shared" si="45"/>
        <v>0.6428571428571429</v>
      </c>
      <c r="AA22" s="75">
        <f t="shared" si="46"/>
        <v>0.5357142857142857</v>
      </c>
      <c r="AB22" s="73">
        <v>1</v>
      </c>
      <c r="AC22" s="74"/>
      <c r="AD22" s="78">
        <v>0</v>
      </c>
      <c r="AE22" s="78">
        <v>17</v>
      </c>
      <c r="AF22" s="56">
        <f t="shared" si="47"/>
        <v>10</v>
      </c>
      <c r="AG22" s="76">
        <f t="shared" si="48"/>
        <v>0.6428571428571429</v>
      </c>
      <c r="AH22" s="75">
        <f t="shared" si="49"/>
        <v>0.6071428571428571</v>
      </c>
      <c r="AI22" s="73">
        <v>1</v>
      </c>
      <c r="AJ22" s="74"/>
      <c r="AK22" s="78">
        <v>0</v>
      </c>
      <c r="AL22" s="78">
        <v>17</v>
      </c>
      <c r="AM22" s="56">
        <f t="shared" ref="AM22" si="68">F22-AL22-AK22-AI22</f>
        <v>10</v>
      </c>
      <c r="AN22" s="75">
        <f t="shared" ref="AN22" si="69">IF($F22="","",((AI22+AJ22+AK22+AL22)/$F22))</f>
        <v>0.6428571428571429</v>
      </c>
      <c r="AO22" s="75">
        <f t="shared" ref="AO22" si="70">IF($F22="","",(AL22/$F22))</f>
        <v>0.6071428571428571</v>
      </c>
      <c r="AP22" s="73"/>
      <c r="AQ22" s="74"/>
      <c r="AR22" s="78"/>
      <c r="AS22" s="78"/>
      <c r="AT22" s="56"/>
      <c r="AU22" s="76"/>
      <c r="AV22" s="75"/>
      <c r="AW22" s="73"/>
      <c r="AX22" s="74"/>
      <c r="AY22" s="78"/>
      <c r="AZ22" s="78"/>
      <c r="BA22" s="56"/>
      <c r="BB22" s="75"/>
      <c r="BC22" s="75"/>
    </row>
    <row r="23" spans="2:55">
      <c r="B23" s="55" t="s">
        <v>24</v>
      </c>
      <c r="C23" s="73">
        <v>17</v>
      </c>
      <c r="D23" s="56"/>
      <c r="E23" s="56"/>
      <c r="F23" s="56">
        <f t="shared" si="37"/>
        <v>17</v>
      </c>
      <c r="G23" s="73">
        <v>16</v>
      </c>
      <c r="H23" s="74"/>
      <c r="I23" s="73">
        <v>0</v>
      </c>
      <c r="J23" s="78">
        <v>0</v>
      </c>
      <c r="K23" s="56">
        <f t="shared" si="38"/>
        <v>1</v>
      </c>
      <c r="L23" s="75">
        <f t="shared" si="39"/>
        <v>0.94117647058823528</v>
      </c>
      <c r="M23" s="75">
        <f t="shared" si="40"/>
        <v>0</v>
      </c>
      <c r="N23" s="73">
        <v>13</v>
      </c>
      <c r="O23" s="74"/>
      <c r="P23" s="78">
        <v>0</v>
      </c>
      <c r="Q23" s="73">
        <v>3</v>
      </c>
      <c r="R23" s="56">
        <f t="shared" si="41"/>
        <v>1</v>
      </c>
      <c r="S23" s="76">
        <f t="shared" si="42"/>
        <v>0.94117647058823528</v>
      </c>
      <c r="T23" s="75">
        <f t="shared" si="43"/>
        <v>0.17647058823529413</v>
      </c>
      <c r="U23" s="73">
        <v>3</v>
      </c>
      <c r="V23" s="74"/>
      <c r="W23" s="73">
        <v>0</v>
      </c>
      <c r="X23" s="78">
        <v>12</v>
      </c>
      <c r="Y23" s="56">
        <f t="shared" si="44"/>
        <v>2</v>
      </c>
      <c r="Z23" s="76">
        <f t="shared" si="45"/>
        <v>0.88235294117647056</v>
      </c>
      <c r="AA23" s="75">
        <f t="shared" si="46"/>
        <v>0.70588235294117652</v>
      </c>
      <c r="AB23" s="73">
        <v>1</v>
      </c>
      <c r="AC23" s="74"/>
      <c r="AD23" s="73">
        <v>0</v>
      </c>
      <c r="AE23" s="78">
        <v>14</v>
      </c>
      <c r="AF23" s="56">
        <f t="shared" si="47"/>
        <v>2</v>
      </c>
      <c r="AG23" s="76">
        <f t="shared" si="48"/>
        <v>0.88235294117647056</v>
      </c>
      <c r="AH23" s="75">
        <f t="shared" si="49"/>
        <v>0.82352941176470584</v>
      </c>
      <c r="AI23" s="73"/>
      <c r="AJ23" s="74"/>
      <c r="AK23" s="73"/>
      <c r="AL23" s="78"/>
      <c r="AM23" s="56"/>
      <c r="AN23" s="75"/>
      <c r="AO23" s="75"/>
      <c r="AP23" s="73"/>
      <c r="AQ23" s="74"/>
      <c r="AR23" s="73"/>
      <c r="AS23" s="78"/>
      <c r="AT23" s="56"/>
      <c r="AU23" s="76"/>
      <c r="AV23" s="75"/>
      <c r="AW23" s="73"/>
      <c r="AX23" s="74"/>
      <c r="AY23" s="73"/>
      <c r="AZ23" s="78"/>
      <c r="BA23" s="56"/>
      <c r="BB23" s="75"/>
      <c r="BC23" s="75"/>
    </row>
    <row r="24" spans="2:55">
      <c r="B24" s="55" t="s">
        <v>25</v>
      </c>
      <c r="C24" s="73">
        <v>22</v>
      </c>
      <c r="D24" s="56"/>
      <c r="E24" s="56"/>
      <c r="F24" s="56">
        <f t="shared" si="37"/>
        <v>22</v>
      </c>
      <c r="G24" s="73">
        <v>20</v>
      </c>
      <c r="H24" s="74"/>
      <c r="I24" s="73">
        <v>0</v>
      </c>
      <c r="J24" s="78">
        <v>0</v>
      </c>
      <c r="K24" s="56">
        <f t="shared" si="38"/>
        <v>2</v>
      </c>
      <c r="L24" s="75">
        <f t="shared" si="39"/>
        <v>0.90909090909090906</v>
      </c>
      <c r="M24" s="75">
        <f t="shared" si="40"/>
        <v>0</v>
      </c>
      <c r="N24" s="73">
        <v>17</v>
      </c>
      <c r="O24" s="74"/>
      <c r="P24" s="74">
        <v>0</v>
      </c>
      <c r="Q24" s="74">
        <v>3</v>
      </c>
      <c r="R24" s="56">
        <f t="shared" si="41"/>
        <v>2</v>
      </c>
      <c r="S24" s="76">
        <f t="shared" si="42"/>
        <v>0.90909090909090906</v>
      </c>
      <c r="T24" s="75">
        <f t="shared" si="43"/>
        <v>0.13636363636363635</v>
      </c>
      <c r="U24" s="73">
        <v>6</v>
      </c>
      <c r="V24" s="74"/>
      <c r="W24" s="74">
        <v>0</v>
      </c>
      <c r="X24" s="74">
        <v>15</v>
      </c>
      <c r="Y24" s="56">
        <f t="shared" si="44"/>
        <v>1</v>
      </c>
      <c r="Z24" s="76">
        <f t="shared" si="45"/>
        <v>0.95454545454545459</v>
      </c>
      <c r="AA24" s="75">
        <f t="shared" si="46"/>
        <v>0.68181818181818177</v>
      </c>
      <c r="AB24" s="73"/>
      <c r="AC24" s="74"/>
      <c r="AD24" s="74"/>
      <c r="AE24" s="74"/>
      <c r="AF24" s="56"/>
      <c r="AG24" s="76"/>
      <c r="AH24" s="75"/>
      <c r="AI24" s="73"/>
      <c r="AJ24" s="74"/>
      <c r="AK24" s="74"/>
      <c r="AL24" s="74"/>
      <c r="AM24" s="56"/>
      <c r="AN24" s="75"/>
      <c r="AO24" s="75"/>
      <c r="AP24" s="73"/>
      <c r="AQ24" s="74"/>
      <c r="AR24" s="74"/>
      <c r="AS24" s="74"/>
      <c r="AT24" s="56"/>
      <c r="AU24" s="76"/>
      <c r="AV24" s="75"/>
      <c r="AW24" s="73"/>
      <c r="AX24" s="74"/>
      <c r="AY24" s="74"/>
      <c r="AZ24" s="74"/>
      <c r="BA24" s="56"/>
      <c r="BB24" s="75"/>
      <c r="BC24" s="75"/>
    </row>
    <row r="25" spans="2:55">
      <c r="B25" s="55" t="s">
        <v>26</v>
      </c>
      <c r="C25" s="73">
        <v>8</v>
      </c>
      <c r="D25" s="56">
        <v>1</v>
      </c>
      <c r="E25" s="56"/>
      <c r="F25" s="56">
        <f t="shared" si="37"/>
        <v>7</v>
      </c>
      <c r="G25" s="56">
        <v>7</v>
      </c>
      <c r="H25" s="56"/>
      <c r="I25" s="56">
        <v>0</v>
      </c>
      <c r="J25" s="56">
        <v>0</v>
      </c>
      <c r="K25" s="56">
        <f t="shared" si="38"/>
        <v>0</v>
      </c>
      <c r="L25" s="75">
        <f t="shared" si="39"/>
        <v>1</v>
      </c>
      <c r="M25" s="75">
        <f t="shared" si="40"/>
        <v>0</v>
      </c>
      <c r="N25" s="56">
        <v>6</v>
      </c>
      <c r="O25" s="56"/>
      <c r="P25" s="56">
        <v>0</v>
      </c>
      <c r="Q25" s="56">
        <v>1</v>
      </c>
      <c r="R25" s="56">
        <f t="shared" si="41"/>
        <v>0</v>
      </c>
      <c r="S25" s="76">
        <f t="shared" si="42"/>
        <v>1</v>
      </c>
      <c r="T25" s="75">
        <f t="shared" si="43"/>
        <v>0.14285714285714285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18</v>
      </c>
      <c r="F26" s="56">
        <f t="shared" si="37"/>
        <v>18</v>
      </c>
      <c r="G26" s="73">
        <v>16</v>
      </c>
      <c r="I26" s="73">
        <v>0</v>
      </c>
      <c r="J26" s="78">
        <v>0</v>
      </c>
      <c r="K26" s="56">
        <f t="shared" si="38"/>
        <v>2</v>
      </c>
      <c r="L26" s="75">
        <f t="shared" si="39"/>
        <v>0.88888888888888884</v>
      </c>
      <c r="M26" s="75">
        <f t="shared" si="40"/>
        <v>0</v>
      </c>
    </row>
    <row r="27" spans="2:55">
      <c r="B27" s="72" t="s">
        <v>28</v>
      </c>
      <c r="C27" s="73">
        <v>17</v>
      </c>
      <c r="F27" s="56">
        <f t="shared" si="37"/>
        <v>17</v>
      </c>
    </row>
    <row r="30" spans="2:55">
      <c r="B30" s="25" t="str">
        <f>"Graduate  Retention - "&amp;$A$1</f>
        <v>Graduate  Retention - Mechl, Materials &amp; Arspc Engrg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Mechl, Materials &amp; Arspc Engrg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Mechl, Materials &amp; Arspc Engrg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6160-0E8B-4C3D-87DB-D15564180380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56</v>
      </c>
    </row>
    <row r="2" spans="1:55">
      <c r="B2" s="25" t="str">
        <f>"Freshmen Retention - "&amp;$A$1</f>
        <v>Freshmen Retention - Physics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14</v>
      </c>
      <c r="D5" s="56"/>
      <c r="E5" s="56"/>
      <c r="F5" s="56">
        <f t="shared" ref="F5:F13" si="0">C5-D5-E5</f>
        <v>14</v>
      </c>
      <c r="G5" s="73">
        <v>12</v>
      </c>
      <c r="H5" s="56"/>
      <c r="I5" s="78">
        <v>0</v>
      </c>
      <c r="J5" s="78">
        <v>0</v>
      </c>
      <c r="K5" s="56">
        <f t="shared" ref="K5:K11" si="1">F5-(G5+I5+J5)</f>
        <v>2</v>
      </c>
      <c r="L5" s="75">
        <f t="shared" ref="L5:L11" si="2">IF($F5="","",((G5+H5+I5+J5)/$F5))</f>
        <v>0.8571428571428571</v>
      </c>
      <c r="M5" s="75">
        <f t="shared" ref="M5:M11" si="3">IF($F5="","",(J5/$F5))</f>
        <v>0</v>
      </c>
      <c r="N5" s="73">
        <v>7</v>
      </c>
      <c r="O5" s="56"/>
      <c r="P5" s="73">
        <v>1</v>
      </c>
      <c r="Q5" s="78">
        <v>0</v>
      </c>
      <c r="R5" s="56">
        <f t="shared" ref="R5:R11" si="4">F5-Q5-P5-N5</f>
        <v>6</v>
      </c>
      <c r="S5" s="76">
        <f t="shared" ref="S5:S7" si="5">IF($F5="","",((N5+O5+P5+Q5)/$F5))</f>
        <v>0.5714285714285714</v>
      </c>
      <c r="T5" s="75">
        <f t="shared" ref="T5:T11" si="6">IF($F5="","",(Q5/$F5))</f>
        <v>0</v>
      </c>
      <c r="U5" s="73">
        <v>6</v>
      </c>
      <c r="V5" s="56"/>
      <c r="W5" s="78">
        <v>1</v>
      </c>
      <c r="X5" s="73">
        <v>1</v>
      </c>
      <c r="Y5" s="56">
        <f t="shared" ref="Y5:Y10" si="7">F5-(U5+W5+X5)</f>
        <v>6</v>
      </c>
      <c r="Z5" s="75">
        <f t="shared" ref="Z5:Z10" si="8">IF($F5="","",((U5+V5+W5+X5)/$F5))</f>
        <v>0.5714285714285714</v>
      </c>
      <c r="AA5" s="75">
        <f t="shared" ref="AA5:AA10" si="9">IF($F5="","",(X5/$F5))</f>
        <v>7.1428571428571425E-2</v>
      </c>
      <c r="AB5" s="73">
        <v>1</v>
      </c>
      <c r="AC5" s="56"/>
      <c r="AD5" s="78">
        <v>2</v>
      </c>
      <c r="AE5" s="73">
        <v>5</v>
      </c>
      <c r="AF5" s="56">
        <f t="shared" ref="AF5:AF9" si="10">F5-(AB5+AD5+AE5)</f>
        <v>6</v>
      </c>
      <c r="AG5" s="76">
        <f t="shared" ref="AG5:AG9" si="11">IF($F5="","",((AB5+AC5+AD5+AE5)/$F5))</f>
        <v>0.5714285714285714</v>
      </c>
      <c r="AH5" s="75">
        <f t="shared" ref="AH5:AH9" si="12">IF($F5="","",(AE5/$F5))</f>
        <v>0.35714285714285715</v>
      </c>
      <c r="AI5" s="78">
        <v>0</v>
      </c>
      <c r="AJ5" s="56"/>
      <c r="AK5" s="73">
        <v>2</v>
      </c>
      <c r="AL5" s="73">
        <v>6</v>
      </c>
      <c r="AM5" s="56">
        <f t="shared" ref="AM5:AM7" si="13">F5-AL5-AK5-AI5</f>
        <v>6</v>
      </c>
      <c r="AN5" s="75">
        <f t="shared" ref="AN5:AN7" si="14">IF($F5="","",((AI5+AJ5+AK5+AL5)/$F5))</f>
        <v>0.5714285714285714</v>
      </c>
      <c r="AO5" s="75">
        <f t="shared" ref="AO5:AO7" si="15">IF($F5="","",(AL5/$F5))</f>
        <v>0.42857142857142855</v>
      </c>
      <c r="AP5" s="78">
        <v>0</v>
      </c>
      <c r="AQ5" s="56"/>
      <c r="AR5" s="78">
        <v>0</v>
      </c>
      <c r="AS5" s="73">
        <v>6</v>
      </c>
      <c r="AT5" s="56">
        <f>F5-AP5-AR5-AS5</f>
        <v>8</v>
      </c>
      <c r="AU5" s="76">
        <f>IF($F5="","",((AP5+AQ5+AR5+AS5)/$F5))</f>
        <v>0.42857142857142855</v>
      </c>
      <c r="AV5" s="75">
        <f>IF($F5="","",(AS5/$F5))</f>
        <v>0.42857142857142855</v>
      </c>
      <c r="AW5" s="73">
        <v>0</v>
      </c>
      <c r="AX5" s="56"/>
      <c r="AY5" s="78">
        <v>0</v>
      </c>
      <c r="AZ5" s="78">
        <v>6</v>
      </c>
      <c r="BA5" s="56">
        <f t="shared" ref="BA5" si="16">F5-AZ5-AW5</f>
        <v>8</v>
      </c>
      <c r="BB5" s="75">
        <f t="shared" ref="BB5" si="17">IF($F5="","",((AW5+AX5+AY5+AZ5)/$F5))</f>
        <v>0.42857142857142855</v>
      </c>
      <c r="BC5" s="75">
        <f t="shared" ref="BC5" si="18">IF($F5="","",(AZ5/$F5))</f>
        <v>0.42857142857142855</v>
      </c>
    </row>
    <row r="6" spans="1:55">
      <c r="B6" s="71" t="s">
        <v>21</v>
      </c>
      <c r="C6" s="73">
        <v>15</v>
      </c>
      <c r="D6" s="56">
        <v>1</v>
      </c>
      <c r="E6" s="56"/>
      <c r="F6" s="56">
        <f t="shared" si="0"/>
        <v>14</v>
      </c>
      <c r="G6" s="73">
        <v>7</v>
      </c>
      <c r="H6" s="56"/>
      <c r="I6" s="73">
        <v>1</v>
      </c>
      <c r="J6" s="78">
        <v>0</v>
      </c>
      <c r="K6" s="56">
        <f t="shared" si="1"/>
        <v>6</v>
      </c>
      <c r="L6" s="75">
        <f t="shared" si="2"/>
        <v>0.5714285714285714</v>
      </c>
      <c r="M6" s="75">
        <f t="shared" si="3"/>
        <v>0</v>
      </c>
      <c r="N6" s="73">
        <v>4</v>
      </c>
      <c r="O6" s="56"/>
      <c r="P6" s="73">
        <v>4</v>
      </c>
      <c r="Q6" s="78">
        <v>0</v>
      </c>
      <c r="R6" s="56">
        <f t="shared" si="4"/>
        <v>6</v>
      </c>
      <c r="S6" s="76">
        <f t="shared" si="5"/>
        <v>0.5714285714285714</v>
      </c>
      <c r="T6" s="75">
        <f t="shared" si="6"/>
        <v>0</v>
      </c>
      <c r="U6" s="73">
        <v>4</v>
      </c>
      <c r="V6" s="56"/>
      <c r="W6" s="78">
        <v>1</v>
      </c>
      <c r="X6" s="78">
        <v>0</v>
      </c>
      <c r="Y6" s="56">
        <f t="shared" si="7"/>
        <v>9</v>
      </c>
      <c r="Z6" s="75">
        <f t="shared" si="8"/>
        <v>0.35714285714285715</v>
      </c>
      <c r="AA6" s="75">
        <f t="shared" si="9"/>
        <v>0</v>
      </c>
      <c r="AB6" s="73">
        <v>1</v>
      </c>
      <c r="AC6" s="56"/>
      <c r="AD6" s="78">
        <v>1</v>
      </c>
      <c r="AE6" s="73">
        <v>3</v>
      </c>
      <c r="AF6" s="56">
        <f t="shared" si="10"/>
        <v>9</v>
      </c>
      <c r="AG6" s="76">
        <f t="shared" si="11"/>
        <v>0.35714285714285715</v>
      </c>
      <c r="AH6" s="75">
        <f t="shared" si="12"/>
        <v>0.21428571428571427</v>
      </c>
      <c r="AI6" s="73">
        <v>0</v>
      </c>
      <c r="AJ6" s="56"/>
      <c r="AK6" s="78">
        <v>1</v>
      </c>
      <c r="AL6" s="73">
        <v>4</v>
      </c>
      <c r="AM6" s="56">
        <f t="shared" si="13"/>
        <v>9</v>
      </c>
      <c r="AN6" s="75">
        <f t="shared" si="14"/>
        <v>0.35714285714285715</v>
      </c>
      <c r="AO6" s="75">
        <f t="shared" si="15"/>
        <v>0.2857142857142857</v>
      </c>
      <c r="AP6" s="73">
        <v>0</v>
      </c>
      <c r="AQ6" s="56"/>
      <c r="AR6" s="78">
        <v>0</v>
      </c>
      <c r="AS6" s="73">
        <v>5</v>
      </c>
      <c r="AT6" s="56">
        <f>F6-AP6-AR6-AS6</f>
        <v>9</v>
      </c>
      <c r="AU6" s="76">
        <f>IF($F6="","",((AP6+AQ6+AR6+AS6)/$F6))</f>
        <v>0.35714285714285715</v>
      </c>
      <c r="AV6" s="75">
        <f>IF($F6="","",(AS6/$F6))</f>
        <v>0.35714285714285715</v>
      </c>
      <c r="AW6" s="73">
        <v>0</v>
      </c>
      <c r="AX6" s="56"/>
      <c r="AY6" s="78">
        <v>0</v>
      </c>
      <c r="AZ6" s="78">
        <v>5</v>
      </c>
      <c r="BA6" s="56">
        <f t="shared" ref="BA6" si="19">F6-AZ6-AW6</f>
        <v>9</v>
      </c>
      <c r="BB6" s="75">
        <f t="shared" ref="BB6" si="20">IF($F6="","",((AW6+AX6+AY6+AZ6)/$F6))</f>
        <v>0.35714285714285715</v>
      </c>
      <c r="BC6" s="75">
        <f t="shared" ref="BC6" si="21">IF($F6="","",(AZ6/$F6))</f>
        <v>0.35714285714285715</v>
      </c>
    </row>
    <row r="7" spans="1:55">
      <c r="B7" s="71" t="s">
        <v>22</v>
      </c>
      <c r="C7" s="73">
        <v>21</v>
      </c>
      <c r="D7" s="56"/>
      <c r="E7" s="56"/>
      <c r="F7" s="56">
        <f t="shared" si="0"/>
        <v>21</v>
      </c>
      <c r="G7" s="73">
        <v>17</v>
      </c>
      <c r="H7" s="56"/>
      <c r="I7" s="73">
        <v>2</v>
      </c>
      <c r="J7" s="73">
        <v>0</v>
      </c>
      <c r="K7" s="56">
        <f t="shared" si="1"/>
        <v>2</v>
      </c>
      <c r="L7" s="75">
        <f t="shared" si="2"/>
        <v>0.90476190476190477</v>
      </c>
      <c r="M7" s="75">
        <f t="shared" si="3"/>
        <v>0</v>
      </c>
      <c r="N7" s="73">
        <v>14</v>
      </c>
      <c r="O7" s="56"/>
      <c r="P7" s="78">
        <v>0</v>
      </c>
      <c r="Q7" s="73">
        <v>0</v>
      </c>
      <c r="R7" s="56">
        <f t="shared" si="4"/>
        <v>7</v>
      </c>
      <c r="S7" s="76">
        <f t="shared" si="5"/>
        <v>0.66666666666666663</v>
      </c>
      <c r="T7" s="75">
        <f t="shared" si="6"/>
        <v>0</v>
      </c>
      <c r="U7" s="73">
        <v>12</v>
      </c>
      <c r="V7" s="56"/>
      <c r="W7" s="73">
        <v>2</v>
      </c>
      <c r="X7" s="78">
        <v>0</v>
      </c>
      <c r="Y7" s="56">
        <f t="shared" si="7"/>
        <v>7</v>
      </c>
      <c r="Z7" s="75">
        <f t="shared" si="8"/>
        <v>0.66666666666666663</v>
      </c>
      <c r="AA7" s="75">
        <f t="shared" si="9"/>
        <v>0</v>
      </c>
      <c r="AB7" s="73">
        <v>2</v>
      </c>
      <c r="AC7" s="56"/>
      <c r="AD7" s="73">
        <v>2</v>
      </c>
      <c r="AE7" s="73">
        <v>8</v>
      </c>
      <c r="AF7" s="56">
        <f t="shared" si="10"/>
        <v>9</v>
      </c>
      <c r="AG7" s="76">
        <f t="shared" si="11"/>
        <v>0.5714285714285714</v>
      </c>
      <c r="AH7" s="75">
        <f t="shared" si="12"/>
        <v>0.38095238095238093</v>
      </c>
      <c r="AI7" s="73">
        <v>1</v>
      </c>
      <c r="AJ7" s="56"/>
      <c r="AK7" s="78">
        <v>0</v>
      </c>
      <c r="AL7" s="73">
        <v>10</v>
      </c>
      <c r="AM7" s="56">
        <f t="shared" si="13"/>
        <v>10</v>
      </c>
      <c r="AN7" s="75">
        <f t="shared" si="14"/>
        <v>0.52380952380952384</v>
      </c>
      <c r="AO7" s="75">
        <f t="shared" si="15"/>
        <v>0.47619047619047616</v>
      </c>
      <c r="AP7" s="73">
        <v>1</v>
      </c>
      <c r="AQ7" s="56"/>
      <c r="AR7" s="78">
        <v>0</v>
      </c>
      <c r="AS7" s="73">
        <v>11</v>
      </c>
      <c r="AT7" s="56">
        <f>F7-AP7-AR7-AS7</f>
        <v>9</v>
      </c>
      <c r="AU7" s="76">
        <f>IF($F7="","",((AP7+AQ7+AR7+AS7)/$F7))</f>
        <v>0.5714285714285714</v>
      </c>
      <c r="AV7" s="75">
        <f>IF($F7="","",(AS7/$F7))</f>
        <v>0.52380952380952384</v>
      </c>
      <c r="AW7" s="73"/>
      <c r="AX7" s="56"/>
      <c r="AY7" s="78"/>
      <c r="AZ7" s="73"/>
      <c r="BA7" s="56"/>
      <c r="BB7" s="75"/>
      <c r="BC7" s="75"/>
    </row>
    <row r="8" spans="1:55">
      <c r="B8" s="71" t="s">
        <v>23</v>
      </c>
      <c r="C8" s="73">
        <v>19</v>
      </c>
      <c r="D8" s="56"/>
      <c r="E8" s="56"/>
      <c r="F8" s="56">
        <f t="shared" si="0"/>
        <v>19</v>
      </c>
      <c r="G8" s="73">
        <v>13</v>
      </c>
      <c r="H8" s="74"/>
      <c r="I8" s="73">
        <v>4</v>
      </c>
      <c r="J8" s="78">
        <v>0</v>
      </c>
      <c r="K8" s="56">
        <f t="shared" si="1"/>
        <v>2</v>
      </c>
      <c r="L8" s="75">
        <f t="shared" si="2"/>
        <v>0.89473684210526316</v>
      </c>
      <c r="M8" s="75">
        <f t="shared" si="3"/>
        <v>0</v>
      </c>
      <c r="N8" s="73">
        <v>11</v>
      </c>
      <c r="O8" s="74"/>
      <c r="P8" s="73">
        <v>2</v>
      </c>
      <c r="Q8" s="78">
        <v>0</v>
      </c>
      <c r="R8" s="56">
        <f t="shared" si="4"/>
        <v>6</v>
      </c>
      <c r="S8" s="76">
        <f>IF($F8="","",((N8+O8+P8+Q8)/$F8))</f>
        <v>0.68421052631578949</v>
      </c>
      <c r="T8" s="75">
        <f t="shared" si="6"/>
        <v>0</v>
      </c>
      <c r="U8" s="73">
        <v>8</v>
      </c>
      <c r="V8" s="74"/>
      <c r="W8" s="78">
        <v>0</v>
      </c>
      <c r="X8" s="73">
        <v>2</v>
      </c>
      <c r="Y8" s="56">
        <f t="shared" si="7"/>
        <v>9</v>
      </c>
      <c r="Z8" s="75">
        <f t="shared" si="8"/>
        <v>0.52631578947368418</v>
      </c>
      <c r="AA8" s="75">
        <f t="shared" si="9"/>
        <v>0.10526315789473684</v>
      </c>
      <c r="AB8" s="73">
        <v>2</v>
      </c>
      <c r="AC8" s="74"/>
      <c r="AD8" s="78">
        <v>0</v>
      </c>
      <c r="AE8" s="78">
        <v>8</v>
      </c>
      <c r="AF8" s="56">
        <f t="shared" si="10"/>
        <v>9</v>
      </c>
      <c r="AG8" s="76">
        <f t="shared" si="11"/>
        <v>0.52631578947368418</v>
      </c>
      <c r="AH8" s="75">
        <f t="shared" si="12"/>
        <v>0.42105263157894735</v>
      </c>
      <c r="AI8" s="73">
        <v>2</v>
      </c>
      <c r="AJ8" s="74"/>
      <c r="AK8" s="78">
        <v>0</v>
      </c>
      <c r="AL8" s="78">
        <v>8</v>
      </c>
      <c r="AM8" s="56">
        <f t="shared" ref="AM8" si="22">F8-AL8-AK8-AI8</f>
        <v>9</v>
      </c>
      <c r="AN8" s="75">
        <f t="shared" ref="AN8" si="23">IF($F8="","",((AI8+AJ8+AK8+AL8)/$F8))</f>
        <v>0.52631578947368418</v>
      </c>
      <c r="AO8" s="75">
        <f t="shared" ref="AO8" si="24">IF($F8="","",(AL8/$F8))</f>
        <v>0.42105263157894735</v>
      </c>
      <c r="AP8" s="73"/>
      <c r="AQ8" s="74"/>
      <c r="AR8" s="78"/>
      <c r="AS8" s="78"/>
      <c r="AT8" s="56"/>
      <c r="AU8" s="76"/>
      <c r="AV8" s="75"/>
      <c r="AW8" s="73"/>
      <c r="AX8" s="74"/>
      <c r="AY8" s="78"/>
      <c r="AZ8" s="78"/>
      <c r="BA8" s="56"/>
      <c r="BB8" s="75"/>
      <c r="BC8" s="75"/>
    </row>
    <row r="9" spans="1:55">
      <c r="B9" s="72" t="s">
        <v>24</v>
      </c>
      <c r="C9" s="73">
        <v>8</v>
      </c>
      <c r="D9" s="56"/>
      <c r="E9" s="56"/>
      <c r="F9" s="56">
        <f t="shared" si="0"/>
        <v>8</v>
      </c>
      <c r="G9" s="73">
        <v>6</v>
      </c>
      <c r="H9" s="74"/>
      <c r="I9" s="73">
        <v>0</v>
      </c>
      <c r="J9" s="78">
        <v>0</v>
      </c>
      <c r="K9" s="56">
        <f t="shared" si="1"/>
        <v>2</v>
      </c>
      <c r="L9" s="75">
        <f t="shared" si="2"/>
        <v>0.75</v>
      </c>
      <c r="M9" s="75">
        <f t="shared" si="3"/>
        <v>0</v>
      </c>
      <c r="N9" s="73">
        <v>5</v>
      </c>
      <c r="O9" s="74"/>
      <c r="P9" s="73">
        <v>0</v>
      </c>
      <c r="Q9" s="78">
        <v>0</v>
      </c>
      <c r="R9" s="56">
        <f t="shared" si="4"/>
        <v>3</v>
      </c>
      <c r="S9" s="76">
        <f>IF($F9="","",((N9+O9+P9+Q9)/$F9))</f>
        <v>0.625</v>
      </c>
      <c r="T9" s="75">
        <f t="shared" si="6"/>
        <v>0</v>
      </c>
      <c r="U9" s="73">
        <v>5</v>
      </c>
      <c r="V9" s="74"/>
      <c r="W9" s="73">
        <v>0</v>
      </c>
      <c r="X9" s="78">
        <v>0</v>
      </c>
      <c r="Y9" s="56">
        <f t="shared" si="7"/>
        <v>3</v>
      </c>
      <c r="Z9" s="75">
        <f t="shared" si="8"/>
        <v>0.625</v>
      </c>
      <c r="AA9" s="75">
        <f t="shared" si="9"/>
        <v>0</v>
      </c>
      <c r="AB9" s="73">
        <v>2</v>
      </c>
      <c r="AC9" s="74"/>
      <c r="AD9" s="73">
        <v>0</v>
      </c>
      <c r="AE9" s="78">
        <v>3</v>
      </c>
      <c r="AF9" s="56">
        <f t="shared" si="10"/>
        <v>3</v>
      </c>
      <c r="AG9" s="76">
        <f t="shared" si="11"/>
        <v>0.625</v>
      </c>
      <c r="AH9" s="75">
        <f t="shared" si="12"/>
        <v>0.375</v>
      </c>
      <c r="AI9" s="73"/>
      <c r="AJ9" s="74"/>
      <c r="AK9" s="73"/>
      <c r="AL9" s="78"/>
      <c r="AM9" s="56"/>
      <c r="AN9" s="75"/>
      <c r="AO9" s="75"/>
      <c r="AP9" s="73"/>
      <c r="AQ9" s="74"/>
      <c r="AR9" s="73"/>
      <c r="AS9" s="78"/>
      <c r="AT9" s="56"/>
      <c r="AU9" s="76"/>
      <c r="AV9" s="75"/>
      <c r="AW9" s="73"/>
      <c r="AX9" s="74"/>
      <c r="AY9" s="73"/>
      <c r="AZ9" s="78"/>
      <c r="BA9" s="56"/>
      <c r="BB9" s="75"/>
      <c r="BC9" s="75"/>
    </row>
    <row r="10" spans="1:55">
      <c r="B10" s="72" t="s">
        <v>25</v>
      </c>
      <c r="C10" s="73">
        <v>9</v>
      </c>
      <c r="D10" s="56"/>
      <c r="E10" s="56"/>
      <c r="F10" s="56">
        <f t="shared" si="0"/>
        <v>9</v>
      </c>
      <c r="G10" s="73">
        <v>9</v>
      </c>
      <c r="H10" s="74"/>
      <c r="I10" s="73">
        <v>0</v>
      </c>
      <c r="J10" s="74">
        <v>0</v>
      </c>
      <c r="K10" s="56">
        <f t="shared" si="1"/>
        <v>0</v>
      </c>
      <c r="L10" s="75">
        <f t="shared" si="2"/>
        <v>1</v>
      </c>
      <c r="M10" s="75">
        <f t="shared" si="3"/>
        <v>0</v>
      </c>
      <c r="N10" s="73">
        <v>7</v>
      </c>
      <c r="O10" s="74"/>
      <c r="P10" s="74">
        <v>0</v>
      </c>
      <c r="Q10" s="74">
        <v>0</v>
      </c>
      <c r="R10" s="56">
        <f t="shared" si="4"/>
        <v>2</v>
      </c>
      <c r="S10" s="76">
        <f>IF($F10="","",((N10+O10+P10+Q10)/$F10))</f>
        <v>0.77777777777777779</v>
      </c>
      <c r="T10" s="75">
        <f t="shared" si="6"/>
        <v>0</v>
      </c>
      <c r="U10" s="73">
        <v>6</v>
      </c>
      <c r="V10" s="74"/>
      <c r="W10" s="74">
        <v>0</v>
      </c>
      <c r="X10" s="74">
        <v>0</v>
      </c>
      <c r="Y10" s="56">
        <f t="shared" si="7"/>
        <v>3</v>
      </c>
      <c r="Z10" s="75">
        <f t="shared" si="8"/>
        <v>0.66666666666666663</v>
      </c>
      <c r="AA10" s="75">
        <f t="shared" si="9"/>
        <v>0</v>
      </c>
      <c r="AB10" s="73"/>
      <c r="AC10" s="74"/>
      <c r="AD10" s="74"/>
      <c r="AE10" s="74"/>
      <c r="AF10" s="56"/>
      <c r="AG10" s="76"/>
      <c r="AH10" s="75"/>
      <c r="AI10" s="73"/>
      <c r="AJ10" s="74"/>
      <c r="AK10" s="74"/>
      <c r="AL10" s="74"/>
      <c r="AM10" s="56"/>
      <c r="AN10" s="75"/>
      <c r="AO10" s="75"/>
      <c r="AP10" s="73"/>
      <c r="AQ10" s="74"/>
      <c r="AR10" s="74"/>
      <c r="AS10" s="74"/>
      <c r="AT10" s="56"/>
      <c r="AU10" s="76"/>
      <c r="AV10" s="75"/>
      <c r="AW10" s="73"/>
      <c r="AX10" s="74"/>
      <c r="AY10" s="74"/>
      <c r="AZ10" s="74"/>
      <c r="BA10" s="56"/>
      <c r="BB10" s="75"/>
      <c r="BC10" s="75"/>
    </row>
    <row r="11" spans="1:55">
      <c r="B11" s="72" t="s">
        <v>26</v>
      </c>
      <c r="C11" s="73">
        <v>13</v>
      </c>
      <c r="D11" s="56"/>
      <c r="E11" s="56"/>
      <c r="F11" s="56">
        <f t="shared" si="0"/>
        <v>13</v>
      </c>
      <c r="G11" s="56">
        <v>10</v>
      </c>
      <c r="H11" s="56"/>
      <c r="I11" s="56">
        <v>1</v>
      </c>
      <c r="J11" s="56">
        <v>0</v>
      </c>
      <c r="K11" s="56">
        <f t="shared" si="1"/>
        <v>2</v>
      </c>
      <c r="L11" s="75">
        <f t="shared" si="2"/>
        <v>0.84615384615384615</v>
      </c>
      <c r="M11" s="75">
        <f t="shared" si="3"/>
        <v>0</v>
      </c>
      <c r="N11" s="56">
        <v>10</v>
      </c>
      <c r="O11" s="56"/>
      <c r="P11" s="56">
        <v>0</v>
      </c>
      <c r="Q11" s="56">
        <v>0</v>
      </c>
      <c r="R11" s="56">
        <f t="shared" si="4"/>
        <v>3</v>
      </c>
      <c r="S11" s="76">
        <f>IF($F11="","",((N11+O11+P11+Q11)/$F11))</f>
        <v>0.76923076923076927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72" t="s">
        <v>27</v>
      </c>
      <c r="C12" s="73">
        <v>14</v>
      </c>
      <c r="D12" s="56"/>
      <c r="E12" s="56"/>
      <c r="F12" s="56">
        <f t="shared" si="0"/>
        <v>14</v>
      </c>
      <c r="G12" s="56">
        <v>10</v>
      </c>
      <c r="H12" s="56"/>
      <c r="I12" s="56">
        <v>0</v>
      </c>
      <c r="J12" s="56">
        <v>0</v>
      </c>
      <c r="K12" s="56">
        <f t="shared" ref="K12" si="25">F12-(G12+I12+J12)</f>
        <v>4</v>
      </c>
      <c r="L12" s="75">
        <f t="shared" ref="L12" si="26">IF($F12="","",((G12+H12+I12+J12)/$F12))</f>
        <v>0.7142857142857143</v>
      </c>
      <c r="M12" s="75">
        <f t="shared" ref="M12" si="27">IF($F12="","",(J12/$F12))</f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72" t="s">
        <v>28</v>
      </c>
      <c r="C13" s="73">
        <v>11</v>
      </c>
      <c r="D13" s="56"/>
      <c r="E13" s="56"/>
      <c r="F13" s="56">
        <f t="shared" si="0"/>
        <v>11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Physics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3</v>
      </c>
      <c r="D19" s="56"/>
      <c r="E19" s="56"/>
      <c r="F19" s="56">
        <f t="shared" ref="F19:F27" si="28">C19-D19-E19</f>
        <v>3</v>
      </c>
      <c r="G19" s="73">
        <v>2</v>
      </c>
      <c r="H19" s="56"/>
      <c r="I19" s="78">
        <v>0</v>
      </c>
      <c r="J19" s="78">
        <v>0</v>
      </c>
      <c r="K19" s="56">
        <f t="shared" ref="K19:K26" si="29">F19-I19-G19-J19</f>
        <v>1</v>
      </c>
      <c r="L19" s="75">
        <f t="shared" ref="L19:L26" si="30">IF($F19="","",((G19+H19+I19+J19)/$F19))</f>
        <v>0.66666666666666663</v>
      </c>
      <c r="M19" s="75">
        <f t="shared" ref="M19:M26" si="31">IF($F19="","",(J19/$F19))</f>
        <v>0</v>
      </c>
      <c r="N19" s="73">
        <v>2</v>
      </c>
      <c r="O19" s="56"/>
      <c r="P19" s="78">
        <v>0</v>
      </c>
      <c r="Q19" s="78">
        <v>0</v>
      </c>
      <c r="R19" s="56">
        <f t="shared" ref="R19:R24" si="32">F19-N19-O19-P19-Q19</f>
        <v>1</v>
      </c>
      <c r="S19" s="76">
        <f t="shared" ref="S19:S24" si="33">IF($F19="","",((N19+O19+P19+Q19)/$F19))</f>
        <v>0.66666666666666663</v>
      </c>
      <c r="T19" s="75">
        <f t="shared" ref="T19:T24" si="34">IF($F19="","",(Q19/$F19))</f>
        <v>0</v>
      </c>
      <c r="U19" s="73">
        <v>1</v>
      </c>
      <c r="V19" s="56"/>
      <c r="W19" s="78">
        <v>0</v>
      </c>
      <c r="X19" s="73">
        <v>1</v>
      </c>
      <c r="Y19" s="56">
        <f t="shared" ref="Y19:Y24" si="35">F19-(U19+W19+X19)</f>
        <v>1</v>
      </c>
      <c r="Z19" s="75">
        <f t="shared" ref="Z19:Z24" si="36">IF($F19="","",((U19+V19+W19+X19)/$F19))</f>
        <v>0.66666666666666663</v>
      </c>
      <c r="AA19" s="75">
        <f t="shared" ref="AA19:AA24" si="37">IF($F19="","",(X19/$F19))</f>
        <v>0.33333333333333331</v>
      </c>
      <c r="AB19" s="78">
        <v>0</v>
      </c>
      <c r="AC19" s="56"/>
      <c r="AD19" s="78">
        <v>0</v>
      </c>
      <c r="AE19" s="73">
        <v>2</v>
      </c>
      <c r="AF19" s="56">
        <f t="shared" ref="AF19:AF23" si="38">F19-(AB19+AD19+AE19)</f>
        <v>1</v>
      </c>
      <c r="AG19" s="76">
        <f t="shared" ref="AG19:AG23" si="39">IF($F19="","",((AB19+AC19+AD19+AE19)/$F19))</f>
        <v>0.66666666666666663</v>
      </c>
      <c r="AH19" s="75">
        <f t="shared" ref="AH19:AH23" si="40">IF($F19="","",(AE19/$F19))</f>
        <v>0.66666666666666663</v>
      </c>
      <c r="AI19" s="78">
        <v>0</v>
      </c>
      <c r="AJ19" s="56"/>
      <c r="AK19" s="78">
        <v>0</v>
      </c>
      <c r="AL19" s="73">
        <v>2</v>
      </c>
      <c r="AM19" s="56">
        <f t="shared" ref="AM19:AM21" si="41">F19-AL19-AK19-AI19</f>
        <v>1</v>
      </c>
      <c r="AN19" s="75">
        <f t="shared" ref="AN19:AN21" si="42">IF($F19="","",((AI19+AJ19+AK19+AL19)/$F19))</f>
        <v>0.66666666666666663</v>
      </c>
      <c r="AO19" s="75">
        <f t="shared" ref="AO19:AO21" si="43">IF($F19="","",(AL19/$F19))</f>
        <v>0.66666666666666663</v>
      </c>
      <c r="AP19" s="73">
        <v>0</v>
      </c>
      <c r="AQ19" s="56"/>
      <c r="AR19" s="78">
        <v>0</v>
      </c>
      <c r="AS19" s="73">
        <v>2</v>
      </c>
      <c r="AT19" s="56">
        <f t="shared" ref="AT19" si="44">F19-AS19-AR19-AP19</f>
        <v>1</v>
      </c>
      <c r="AU19" s="76">
        <f t="shared" ref="AU19" si="45">IF($F19="","",((AP19+AQ19+AR19+AS19)/$F19))</f>
        <v>0.66666666666666663</v>
      </c>
      <c r="AV19" s="75">
        <f t="shared" ref="AV19" si="46">IF($F19="","",(AS19/$F19))</f>
        <v>0.66666666666666663</v>
      </c>
      <c r="AW19" s="73">
        <v>0</v>
      </c>
      <c r="AX19" s="56"/>
      <c r="AY19" s="78">
        <v>0</v>
      </c>
      <c r="AZ19" s="78">
        <v>2</v>
      </c>
      <c r="BA19" s="56">
        <f t="shared" ref="BA19" si="47">F19-AZ19-AW19</f>
        <v>1</v>
      </c>
      <c r="BB19" s="75">
        <f t="shared" ref="BB19" si="48">IF($F19="","",((AW19+AX19+AY19+AZ19)/$F19))</f>
        <v>0.66666666666666663</v>
      </c>
      <c r="BC19" s="75">
        <f t="shared" ref="BC19" si="49">IF($F19="","",(AZ19/$F19))</f>
        <v>0.66666666666666663</v>
      </c>
    </row>
    <row r="20" spans="2:55">
      <c r="B20" s="55" t="s">
        <v>21</v>
      </c>
      <c r="C20" s="73">
        <v>5</v>
      </c>
      <c r="D20" s="56"/>
      <c r="E20" s="56"/>
      <c r="F20" s="56">
        <f t="shared" si="28"/>
        <v>5</v>
      </c>
      <c r="G20" s="73">
        <v>3</v>
      </c>
      <c r="H20" s="56"/>
      <c r="I20" s="73">
        <v>2</v>
      </c>
      <c r="J20" s="78">
        <v>0</v>
      </c>
      <c r="K20" s="56">
        <f t="shared" si="29"/>
        <v>0</v>
      </c>
      <c r="L20" s="76">
        <f t="shared" si="30"/>
        <v>1</v>
      </c>
      <c r="M20" s="75">
        <f t="shared" si="31"/>
        <v>0</v>
      </c>
      <c r="N20" s="73">
        <v>3</v>
      </c>
      <c r="O20" s="56"/>
      <c r="P20" s="78">
        <v>0</v>
      </c>
      <c r="Q20" s="73">
        <v>1</v>
      </c>
      <c r="R20" s="56">
        <f t="shared" si="32"/>
        <v>1</v>
      </c>
      <c r="S20" s="76">
        <f t="shared" si="33"/>
        <v>0.8</v>
      </c>
      <c r="T20" s="75">
        <f t="shared" si="34"/>
        <v>0.2</v>
      </c>
      <c r="U20" s="73">
        <v>1</v>
      </c>
      <c r="V20" s="56"/>
      <c r="W20" s="78">
        <v>0</v>
      </c>
      <c r="X20" s="73">
        <v>3</v>
      </c>
      <c r="Y20" s="56">
        <f t="shared" si="35"/>
        <v>1</v>
      </c>
      <c r="Z20" s="76">
        <f t="shared" si="36"/>
        <v>0.8</v>
      </c>
      <c r="AA20" s="75">
        <f t="shared" si="37"/>
        <v>0.6</v>
      </c>
      <c r="AB20" s="73">
        <v>1</v>
      </c>
      <c r="AC20" s="56"/>
      <c r="AD20" s="78">
        <v>0</v>
      </c>
      <c r="AE20" s="73">
        <v>3</v>
      </c>
      <c r="AF20" s="56">
        <f t="shared" si="38"/>
        <v>1</v>
      </c>
      <c r="AG20" s="76">
        <f t="shared" si="39"/>
        <v>0.8</v>
      </c>
      <c r="AH20" s="75">
        <f t="shared" si="40"/>
        <v>0.6</v>
      </c>
      <c r="AI20" s="73">
        <v>1</v>
      </c>
      <c r="AJ20" s="56"/>
      <c r="AK20" s="78">
        <v>0</v>
      </c>
      <c r="AL20" s="73">
        <v>3</v>
      </c>
      <c r="AM20" s="56">
        <f t="shared" si="41"/>
        <v>1</v>
      </c>
      <c r="AN20" s="75">
        <f t="shared" si="42"/>
        <v>0.8</v>
      </c>
      <c r="AO20" s="75">
        <f t="shared" si="43"/>
        <v>0.6</v>
      </c>
      <c r="AP20" s="73">
        <v>1</v>
      </c>
      <c r="AQ20" s="56"/>
      <c r="AR20" s="78">
        <v>0</v>
      </c>
      <c r="AS20" s="78">
        <v>3</v>
      </c>
      <c r="AT20" s="56">
        <f t="shared" ref="AT20" si="50">F20-AS20-AR20-AP20</f>
        <v>1</v>
      </c>
      <c r="AU20" s="76">
        <f t="shared" ref="AU20" si="51">IF($F20="","",((AP20+AQ20+AR20+AS20)/$F20))</f>
        <v>0.8</v>
      </c>
      <c r="AV20" s="75">
        <f t="shared" ref="AV20" si="52">IF($F20="","",(AS20/$F20))</f>
        <v>0.6</v>
      </c>
      <c r="AW20" s="73">
        <v>0</v>
      </c>
      <c r="AX20" s="56"/>
      <c r="AY20" s="78">
        <v>0</v>
      </c>
      <c r="AZ20" s="78">
        <v>4</v>
      </c>
      <c r="BA20" s="56">
        <f t="shared" ref="BA20" si="53">F20-AZ20-AW20</f>
        <v>1</v>
      </c>
      <c r="BB20" s="75">
        <f t="shared" ref="BB20" si="54">IF($F20="","",((AW20+AX20+AY20+AZ20)/$F20))</f>
        <v>0.8</v>
      </c>
      <c r="BC20" s="75">
        <f t="shared" ref="BC20" si="55">IF($F20="","",(AZ20/$F20))</f>
        <v>0.8</v>
      </c>
    </row>
    <row r="21" spans="2:55">
      <c r="B21" s="55" t="s">
        <v>22</v>
      </c>
      <c r="C21" s="73">
        <v>5</v>
      </c>
      <c r="D21" s="56"/>
      <c r="E21" s="56"/>
      <c r="F21" s="56">
        <f t="shared" si="28"/>
        <v>5</v>
      </c>
      <c r="G21" s="73">
        <v>4</v>
      </c>
      <c r="H21" s="56"/>
      <c r="I21" s="78">
        <v>0</v>
      </c>
      <c r="J21" s="73">
        <v>0</v>
      </c>
      <c r="K21" s="56">
        <f t="shared" si="29"/>
        <v>1</v>
      </c>
      <c r="L21" s="75">
        <f t="shared" si="30"/>
        <v>0.8</v>
      </c>
      <c r="M21" s="75">
        <f t="shared" si="31"/>
        <v>0</v>
      </c>
      <c r="N21" s="73">
        <v>2</v>
      </c>
      <c r="O21" s="56"/>
      <c r="P21" s="73">
        <v>1</v>
      </c>
      <c r="Q21" s="73">
        <v>1</v>
      </c>
      <c r="R21" s="56">
        <f t="shared" si="32"/>
        <v>1</v>
      </c>
      <c r="S21" s="76">
        <f t="shared" si="33"/>
        <v>0.8</v>
      </c>
      <c r="T21" s="75">
        <f t="shared" si="34"/>
        <v>0.2</v>
      </c>
      <c r="U21" s="78">
        <v>0</v>
      </c>
      <c r="V21" s="56"/>
      <c r="W21" s="78">
        <v>0</v>
      </c>
      <c r="X21" s="73">
        <v>3</v>
      </c>
      <c r="Y21" s="56">
        <f t="shared" si="35"/>
        <v>2</v>
      </c>
      <c r="Z21" s="76">
        <f t="shared" si="36"/>
        <v>0.6</v>
      </c>
      <c r="AA21" s="75">
        <f t="shared" si="37"/>
        <v>0.6</v>
      </c>
      <c r="AB21" s="73">
        <v>0</v>
      </c>
      <c r="AC21" s="56"/>
      <c r="AD21" s="78">
        <v>0</v>
      </c>
      <c r="AE21" s="73">
        <v>3</v>
      </c>
      <c r="AF21" s="56">
        <f t="shared" si="38"/>
        <v>2</v>
      </c>
      <c r="AG21" s="76">
        <f t="shared" si="39"/>
        <v>0.6</v>
      </c>
      <c r="AH21" s="75">
        <f t="shared" si="40"/>
        <v>0.6</v>
      </c>
      <c r="AI21" s="73">
        <v>0</v>
      </c>
      <c r="AJ21" s="56"/>
      <c r="AK21" s="78">
        <v>0</v>
      </c>
      <c r="AL21" s="73">
        <v>3</v>
      </c>
      <c r="AM21" s="56">
        <f t="shared" si="41"/>
        <v>2</v>
      </c>
      <c r="AN21" s="75">
        <f t="shared" si="42"/>
        <v>0.6</v>
      </c>
      <c r="AO21" s="75">
        <f t="shared" si="43"/>
        <v>0.6</v>
      </c>
      <c r="AP21" s="73">
        <v>0</v>
      </c>
      <c r="AQ21" s="56"/>
      <c r="AR21" s="78">
        <v>0</v>
      </c>
      <c r="AS21" s="73">
        <v>3</v>
      </c>
      <c r="AT21" s="56">
        <f t="shared" ref="AT21" si="56">F21-AS21-AR21-AP21</f>
        <v>2</v>
      </c>
      <c r="AU21" s="76">
        <f t="shared" ref="AU21" si="57">IF($F21="","",((AP21+AQ21+AR21+AS21)/$F21))</f>
        <v>0.6</v>
      </c>
      <c r="AV21" s="75">
        <f t="shared" ref="AV21" si="58">IF($F21="","",(AS21/$F21))</f>
        <v>0.6</v>
      </c>
      <c r="AW21" s="73"/>
      <c r="AX21" s="56"/>
      <c r="AY21" s="78"/>
      <c r="AZ21" s="73"/>
      <c r="BA21" s="56"/>
      <c r="BB21" s="75"/>
      <c r="BC21" s="75"/>
    </row>
    <row r="22" spans="2:55">
      <c r="B22" s="55" t="s">
        <v>23</v>
      </c>
      <c r="C22" s="73">
        <v>1</v>
      </c>
      <c r="D22" s="56"/>
      <c r="E22" s="56"/>
      <c r="F22" s="56">
        <f t="shared" si="28"/>
        <v>1</v>
      </c>
      <c r="G22" s="73">
        <v>1</v>
      </c>
      <c r="H22" s="74"/>
      <c r="I22" s="78">
        <v>0</v>
      </c>
      <c r="J22" s="78">
        <v>0</v>
      </c>
      <c r="K22" s="56">
        <f t="shared" si="29"/>
        <v>0</v>
      </c>
      <c r="L22" s="75">
        <f t="shared" si="30"/>
        <v>1</v>
      </c>
      <c r="M22" s="75">
        <f t="shared" si="31"/>
        <v>0</v>
      </c>
      <c r="N22" s="73">
        <v>1</v>
      </c>
      <c r="O22" s="74"/>
      <c r="P22" s="78">
        <v>0</v>
      </c>
      <c r="Q22" s="78">
        <v>0</v>
      </c>
      <c r="R22" s="56">
        <f t="shared" si="32"/>
        <v>0</v>
      </c>
      <c r="S22" s="76">
        <f t="shared" si="33"/>
        <v>1</v>
      </c>
      <c r="T22" s="75">
        <f t="shared" si="34"/>
        <v>0</v>
      </c>
      <c r="U22" s="73">
        <v>1</v>
      </c>
      <c r="V22" s="74"/>
      <c r="W22" s="78">
        <v>0</v>
      </c>
      <c r="X22" s="78">
        <v>0</v>
      </c>
      <c r="Y22" s="56">
        <f t="shared" si="35"/>
        <v>0</v>
      </c>
      <c r="Z22" s="76">
        <f t="shared" si="36"/>
        <v>1</v>
      </c>
      <c r="AA22" s="75">
        <f t="shared" si="37"/>
        <v>0</v>
      </c>
      <c r="AB22" s="73">
        <v>0</v>
      </c>
      <c r="AC22" s="74"/>
      <c r="AD22" s="78">
        <v>0</v>
      </c>
      <c r="AE22" s="78">
        <v>1</v>
      </c>
      <c r="AF22" s="56">
        <f t="shared" si="38"/>
        <v>0</v>
      </c>
      <c r="AG22" s="76">
        <f t="shared" si="39"/>
        <v>1</v>
      </c>
      <c r="AH22" s="75">
        <f t="shared" si="40"/>
        <v>1</v>
      </c>
      <c r="AI22" s="73">
        <v>0</v>
      </c>
      <c r="AJ22" s="74"/>
      <c r="AK22" s="78">
        <v>0</v>
      </c>
      <c r="AL22" s="78">
        <v>1</v>
      </c>
      <c r="AM22" s="56">
        <f t="shared" ref="AM22" si="59">F22-AL22-AK22-AI22</f>
        <v>0</v>
      </c>
      <c r="AN22" s="75">
        <f t="shared" ref="AN22" si="60">IF($F22="","",((AI22+AJ22+AK22+AL22)/$F22))</f>
        <v>1</v>
      </c>
      <c r="AO22" s="75">
        <f t="shared" ref="AO22" si="61">IF($F22="","",(AL22/$F22))</f>
        <v>1</v>
      </c>
      <c r="AP22" s="73"/>
      <c r="AQ22" s="74"/>
      <c r="AR22" s="78"/>
      <c r="AS22" s="78"/>
      <c r="AT22" s="56"/>
      <c r="AU22" s="76"/>
      <c r="AV22" s="75"/>
      <c r="AW22" s="73"/>
      <c r="AX22" s="74"/>
      <c r="AY22" s="78"/>
      <c r="AZ22" s="78"/>
      <c r="BA22" s="56"/>
      <c r="BB22" s="75"/>
      <c r="BC22" s="75"/>
    </row>
    <row r="23" spans="2:55">
      <c r="B23" s="55" t="s">
        <v>24</v>
      </c>
      <c r="C23" s="73">
        <v>3</v>
      </c>
      <c r="D23" s="56"/>
      <c r="E23" s="56"/>
      <c r="F23" s="56">
        <f t="shared" si="28"/>
        <v>3</v>
      </c>
      <c r="G23" s="73">
        <v>3</v>
      </c>
      <c r="H23" s="74"/>
      <c r="I23" s="73">
        <v>0</v>
      </c>
      <c r="J23" s="78">
        <v>0</v>
      </c>
      <c r="K23" s="56">
        <f t="shared" si="29"/>
        <v>0</v>
      </c>
      <c r="L23" s="75">
        <f t="shared" si="30"/>
        <v>1</v>
      </c>
      <c r="M23" s="75">
        <f t="shared" si="31"/>
        <v>0</v>
      </c>
      <c r="N23" s="73">
        <v>2</v>
      </c>
      <c r="O23" s="74"/>
      <c r="P23" s="73">
        <v>0</v>
      </c>
      <c r="Q23" s="78">
        <v>0</v>
      </c>
      <c r="R23" s="56">
        <f t="shared" si="32"/>
        <v>1</v>
      </c>
      <c r="S23" s="76">
        <f t="shared" si="33"/>
        <v>0.66666666666666663</v>
      </c>
      <c r="T23" s="75">
        <f t="shared" si="34"/>
        <v>0</v>
      </c>
      <c r="U23" s="73">
        <v>1</v>
      </c>
      <c r="V23" s="74"/>
      <c r="W23" s="73">
        <v>0</v>
      </c>
      <c r="X23" s="78">
        <v>1</v>
      </c>
      <c r="Y23" s="56">
        <f t="shared" si="35"/>
        <v>1</v>
      </c>
      <c r="Z23" s="76">
        <f t="shared" si="36"/>
        <v>0.66666666666666663</v>
      </c>
      <c r="AA23" s="75">
        <f t="shared" si="37"/>
        <v>0.33333333333333331</v>
      </c>
      <c r="AB23" s="73">
        <v>0</v>
      </c>
      <c r="AC23" s="74"/>
      <c r="AD23" s="73">
        <v>0</v>
      </c>
      <c r="AE23" s="78">
        <v>2</v>
      </c>
      <c r="AF23" s="56">
        <f t="shared" si="38"/>
        <v>1</v>
      </c>
      <c r="AG23" s="76">
        <f t="shared" si="39"/>
        <v>0.66666666666666663</v>
      </c>
      <c r="AH23" s="75">
        <f t="shared" si="40"/>
        <v>0.66666666666666663</v>
      </c>
      <c r="AI23" s="73"/>
      <c r="AJ23" s="74"/>
      <c r="AK23" s="73"/>
      <c r="AL23" s="78"/>
      <c r="AM23" s="56"/>
      <c r="AN23" s="75"/>
      <c r="AO23" s="75"/>
      <c r="AP23" s="73"/>
      <c r="AQ23" s="74"/>
      <c r="AR23" s="73"/>
      <c r="AS23" s="78"/>
      <c r="AT23" s="56"/>
      <c r="AU23" s="76"/>
      <c r="AV23" s="75"/>
      <c r="AW23" s="73"/>
      <c r="AX23" s="74"/>
      <c r="AY23" s="73"/>
      <c r="AZ23" s="78"/>
      <c r="BA23" s="56"/>
      <c r="BB23" s="75"/>
      <c r="BC23" s="75"/>
    </row>
    <row r="24" spans="2:55">
      <c r="B24" s="55" t="s">
        <v>25</v>
      </c>
      <c r="C24" s="73">
        <v>1</v>
      </c>
      <c r="D24" s="56"/>
      <c r="E24" s="56"/>
      <c r="F24" s="56">
        <f t="shared" si="28"/>
        <v>1</v>
      </c>
      <c r="G24" s="73">
        <v>1</v>
      </c>
      <c r="H24" s="74"/>
      <c r="I24" s="74">
        <v>0</v>
      </c>
      <c r="J24" s="78">
        <v>0</v>
      </c>
      <c r="K24" s="56">
        <f t="shared" si="29"/>
        <v>0</v>
      </c>
      <c r="L24" s="75">
        <f t="shared" si="30"/>
        <v>1</v>
      </c>
      <c r="M24" s="75">
        <f t="shared" si="31"/>
        <v>0</v>
      </c>
      <c r="N24" s="73">
        <v>0</v>
      </c>
      <c r="O24" s="74"/>
      <c r="P24" s="74">
        <v>0</v>
      </c>
      <c r="Q24" s="74">
        <v>1</v>
      </c>
      <c r="R24" s="56">
        <f t="shared" si="32"/>
        <v>0</v>
      </c>
      <c r="S24" s="76">
        <f t="shared" si="33"/>
        <v>1</v>
      </c>
      <c r="T24" s="75">
        <f t="shared" si="34"/>
        <v>1</v>
      </c>
      <c r="U24" s="73">
        <v>0</v>
      </c>
      <c r="V24" s="74"/>
      <c r="W24" s="74">
        <v>0</v>
      </c>
      <c r="X24" s="74">
        <v>1</v>
      </c>
      <c r="Y24" s="56">
        <f t="shared" si="35"/>
        <v>0</v>
      </c>
      <c r="Z24" s="76">
        <f t="shared" si="36"/>
        <v>1</v>
      </c>
      <c r="AA24" s="75">
        <f t="shared" si="37"/>
        <v>1</v>
      </c>
      <c r="AB24" s="73"/>
      <c r="AC24" s="74"/>
      <c r="AD24" s="74"/>
      <c r="AE24" s="74"/>
      <c r="AF24" s="56"/>
      <c r="AG24" s="76"/>
      <c r="AH24" s="75"/>
      <c r="AI24" s="73"/>
      <c r="AJ24" s="74"/>
      <c r="AK24" s="74"/>
      <c r="AL24" s="74"/>
      <c r="AM24" s="56"/>
      <c r="AN24" s="75"/>
      <c r="AO24" s="75"/>
      <c r="AP24" s="73"/>
      <c r="AQ24" s="74"/>
      <c r="AR24" s="74"/>
      <c r="AS24" s="74"/>
      <c r="AT24" s="56"/>
      <c r="AU24" s="76"/>
      <c r="AV24" s="75"/>
      <c r="AW24" s="73"/>
      <c r="AX24" s="74"/>
      <c r="AY24" s="74"/>
      <c r="AZ24" s="74"/>
      <c r="BA24" s="56"/>
      <c r="BB24" s="75"/>
      <c r="BC24" s="75"/>
    </row>
    <row r="25" spans="2:55">
      <c r="B25" s="55" t="s">
        <v>26</v>
      </c>
      <c r="C25" s="73">
        <v>1</v>
      </c>
      <c r="D25" s="56"/>
      <c r="E25" s="56"/>
      <c r="F25" s="56">
        <f t="shared" si="28"/>
        <v>1</v>
      </c>
      <c r="G25" s="56">
        <v>1</v>
      </c>
      <c r="H25" s="56"/>
      <c r="I25" s="56">
        <v>0</v>
      </c>
      <c r="J25" s="56">
        <v>0</v>
      </c>
      <c r="K25" s="56">
        <f t="shared" si="29"/>
        <v>0</v>
      </c>
      <c r="L25" s="75">
        <f t="shared" si="30"/>
        <v>1</v>
      </c>
      <c r="M25" s="75">
        <f t="shared" si="31"/>
        <v>0</v>
      </c>
      <c r="N25" s="56">
        <v>0</v>
      </c>
      <c r="O25" s="56"/>
      <c r="P25" s="56">
        <v>0</v>
      </c>
      <c r="Q25" s="56">
        <v>0</v>
      </c>
      <c r="R25" s="56">
        <f t="shared" ref="R25" si="62">F25-N25-O25-P25-Q25</f>
        <v>1</v>
      </c>
      <c r="S25" s="76">
        <f t="shared" ref="S25" si="63">IF($F25="","",((N25+O25+P25+Q25)/$F25))</f>
        <v>0</v>
      </c>
      <c r="T25" s="75">
        <f t="shared" ref="T25" si="64">IF($F25="","",(Q25/$F25))</f>
        <v>0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1</v>
      </c>
      <c r="F26" s="56">
        <f t="shared" si="28"/>
        <v>1</v>
      </c>
      <c r="G26" s="73">
        <v>1</v>
      </c>
      <c r="I26" s="25">
        <v>0</v>
      </c>
      <c r="J26" s="78">
        <v>0</v>
      </c>
      <c r="K26" s="56">
        <f t="shared" si="29"/>
        <v>0</v>
      </c>
      <c r="L26" s="75">
        <f t="shared" si="30"/>
        <v>1</v>
      </c>
      <c r="M26" s="75">
        <f t="shared" si="31"/>
        <v>0</v>
      </c>
    </row>
    <row r="27" spans="2:55">
      <c r="B27" s="55" t="s">
        <v>28</v>
      </c>
      <c r="C27" s="73">
        <v>1</v>
      </c>
      <c r="F27" s="56">
        <f t="shared" si="28"/>
        <v>1</v>
      </c>
    </row>
    <row r="30" spans="2:55">
      <c r="B30" s="25" t="str">
        <f>"Graduate  Retention - "&amp;$A$1</f>
        <v>Graduate  Retention - Physics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5">IF($F33="","",((G33+H33+I33+J33)/$F33))</f>
        <v>#DIV/0!</v>
      </c>
      <c r="M33" s="50" t="e">
        <f t="shared" ref="M33:M39" si="66">IF($F33="","",(J33/$F33))</f>
        <v>#DIV/0!</v>
      </c>
      <c r="N33" s="38"/>
      <c r="O33" s="39"/>
      <c r="P33" s="39"/>
      <c r="Q33" s="39"/>
      <c r="R33" s="36">
        <f t="shared" ref="R33:R38" si="67">$F33-(N33+P33+Q33)</f>
        <v>0</v>
      </c>
      <c r="S33" s="37" t="e">
        <f t="shared" ref="S33:S37" si="68">IF($F33="","",((N33+O33+P33+Q33)/$F33))</f>
        <v>#DIV/0!</v>
      </c>
      <c r="T33" s="44" t="e">
        <f t="shared" ref="T33:T38" si="69">IF($F33="","",(Q33/$F33))</f>
        <v>#DIV/0!</v>
      </c>
      <c r="U33" s="38"/>
      <c r="V33" s="39"/>
      <c r="W33" s="39"/>
      <c r="X33" s="39"/>
      <c r="Y33" s="36">
        <f t="shared" ref="Y33:Y37" si="70">$F33-(U33+W33+X33)</f>
        <v>0</v>
      </c>
      <c r="Z33" s="49" t="e">
        <f t="shared" ref="Z33:Z40" si="71">IF($F33="","",((U33+V33+W33+X33)/$F33))</f>
        <v>#DIV/0!</v>
      </c>
      <c r="AA33" s="51" t="e">
        <f t="shared" ref="AA33:AA40" si="72">IF($F33="","",(X33/$F33))</f>
        <v>#DIV/0!</v>
      </c>
      <c r="AB33" s="38"/>
      <c r="AC33" s="39"/>
      <c r="AD33" s="39"/>
      <c r="AE33" s="39"/>
      <c r="AF33" s="36">
        <f t="shared" ref="AF33:AF36" si="73">$F33-(AB33+AD33+AE33)</f>
        <v>0</v>
      </c>
      <c r="AG33" s="37" t="e">
        <f t="shared" ref="AG33:AG40" si="74">IF($F33="","",((AB33+AC33+AD33+AE33)/$F33))</f>
        <v>#DIV/0!</v>
      </c>
      <c r="AH33" s="44" t="e">
        <f t="shared" ref="AH33:AH40" si="75">IF($F33="","",(AE33/$F33))</f>
        <v>#DIV/0!</v>
      </c>
      <c r="AI33" s="38"/>
      <c r="AJ33" s="39"/>
      <c r="AK33" s="39"/>
      <c r="AL33" s="39"/>
      <c r="AM33" s="36">
        <f t="shared" ref="AM33:AM36" si="76">$F33-(AI33+AK33+AL33)</f>
        <v>0</v>
      </c>
      <c r="AN33" s="49" t="e">
        <f t="shared" ref="AN33:AN40" si="77">IF($F33="","",((AI33+AJ33+AK33+AL33)/$F33))</f>
        <v>#DIV/0!</v>
      </c>
      <c r="AO33" s="51" t="e">
        <f t="shared" ref="AO33:AO40" si="78">IF($F33="","",(AL33/$F33))</f>
        <v>#DIV/0!</v>
      </c>
      <c r="AP33" s="38"/>
      <c r="AQ33" s="39"/>
      <c r="AR33" s="39"/>
      <c r="AS33" s="39"/>
      <c r="AT33" s="36">
        <f t="shared" ref="AT33:AT36" si="79">$F33-(AP33+AR33+AS33)</f>
        <v>0</v>
      </c>
      <c r="AU33" s="37" t="e">
        <f t="shared" ref="AU33:AU40" si="80">IF($F33="","",((AP33+AQ33+AR33+AS33)/$F33))</f>
        <v>#DIV/0!</v>
      </c>
      <c r="AV33" s="44" t="e">
        <f t="shared" ref="AV33:AV40" si="81">IF($F33="","",(AS33/$F33))</f>
        <v>#DIV/0!</v>
      </c>
      <c r="AW33" s="38"/>
      <c r="AX33" s="39"/>
      <c r="AY33" s="39"/>
      <c r="AZ33" s="39"/>
      <c r="BA33" s="36">
        <f t="shared" ref="BA33:BA36" si="82">$F33-(AW33+AY33+AZ33)</f>
        <v>0</v>
      </c>
      <c r="BB33" s="49" t="e">
        <f t="shared" ref="BB33:BB40" si="83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4">C34-D34-E34</f>
        <v>0</v>
      </c>
      <c r="G34" s="38"/>
      <c r="H34" s="39"/>
      <c r="I34" s="39"/>
      <c r="J34" s="39"/>
      <c r="K34" s="36">
        <f t="shared" ref="K34:K39" si="85">$F34-(G34+I34+J34)</f>
        <v>0</v>
      </c>
      <c r="L34" s="49" t="e">
        <f t="shared" si="65"/>
        <v>#DIV/0!</v>
      </c>
      <c r="M34" s="50" t="e">
        <f t="shared" si="66"/>
        <v>#DIV/0!</v>
      </c>
      <c r="N34" s="38"/>
      <c r="O34" s="39"/>
      <c r="P34" s="39"/>
      <c r="Q34" s="39"/>
      <c r="R34" s="36">
        <f t="shared" si="67"/>
        <v>0</v>
      </c>
      <c r="S34" s="37" t="e">
        <f t="shared" si="68"/>
        <v>#DIV/0!</v>
      </c>
      <c r="T34" s="44" t="e">
        <f t="shared" si="69"/>
        <v>#DIV/0!</v>
      </c>
      <c r="U34" s="38"/>
      <c r="V34" s="39"/>
      <c r="W34" s="39"/>
      <c r="X34" s="39"/>
      <c r="Y34" s="36">
        <f t="shared" si="70"/>
        <v>0</v>
      </c>
      <c r="Z34" s="49" t="e">
        <f t="shared" si="71"/>
        <v>#DIV/0!</v>
      </c>
      <c r="AA34" s="51" t="e">
        <f t="shared" si="72"/>
        <v>#DIV/0!</v>
      </c>
      <c r="AB34" s="38"/>
      <c r="AC34" s="39"/>
      <c r="AD34" s="39"/>
      <c r="AE34" s="39"/>
      <c r="AF34" s="36">
        <f t="shared" si="73"/>
        <v>0</v>
      </c>
      <c r="AG34" s="37" t="e">
        <f t="shared" si="74"/>
        <v>#DIV/0!</v>
      </c>
      <c r="AH34" s="44" t="e">
        <f t="shared" si="75"/>
        <v>#DIV/0!</v>
      </c>
      <c r="AI34" s="38"/>
      <c r="AJ34" s="39"/>
      <c r="AK34" s="39"/>
      <c r="AL34" s="39"/>
      <c r="AM34" s="36">
        <f t="shared" si="76"/>
        <v>0</v>
      </c>
      <c r="AN34" s="49" t="e">
        <f t="shared" si="77"/>
        <v>#DIV/0!</v>
      </c>
      <c r="AO34" s="51" t="e">
        <f t="shared" si="78"/>
        <v>#DIV/0!</v>
      </c>
      <c r="AP34" s="38"/>
      <c r="AQ34" s="39"/>
      <c r="AR34" s="39"/>
      <c r="AS34" s="39"/>
      <c r="AT34" s="36">
        <f t="shared" si="79"/>
        <v>0</v>
      </c>
      <c r="AU34" s="37" t="e">
        <f t="shared" si="80"/>
        <v>#DIV/0!</v>
      </c>
      <c r="AV34" s="44" t="e">
        <f t="shared" si="81"/>
        <v>#DIV/0!</v>
      </c>
      <c r="AW34" s="38"/>
      <c r="AX34" s="39"/>
      <c r="AY34" s="39"/>
      <c r="AZ34" s="39"/>
      <c r="BA34" s="36">
        <f t="shared" si="82"/>
        <v>0</v>
      </c>
      <c r="BB34" s="49" t="e">
        <f t="shared" si="83"/>
        <v>#DIV/0!</v>
      </c>
      <c r="BC34" s="51" t="e">
        <f t="shared" ref="BC34:BC40" si="86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4"/>
        <v>0</v>
      </c>
      <c r="G35" s="43"/>
      <c r="H35" s="36"/>
      <c r="I35" s="36"/>
      <c r="J35" s="36"/>
      <c r="K35" s="36">
        <f t="shared" si="85"/>
        <v>0</v>
      </c>
      <c r="L35" s="47" t="e">
        <f t="shared" si="65"/>
        <v>#DIV/0!</v>
      </c>
      <c r="M35" s="48" t="e">
        <f t="shared" si="66"/>
        <v>#DIV/0!</v>
      </c>
      <c r="N35" s="43"/>
      <c r="O35" s="36"/>
      <c r="P35" s="36"/>
      <c r="Q35" s="36"/>
      <c r="R35" s="36">
        <f t="shared" si="67"/>
        <v>0</v>
      </c>
      <c r="S35" s="37" t="e">
        <f t="shared" si="68"/>
        <v>#DIV/0!</v>
      </c>
      <c r="T35" s="44" t="e">
        <f t="shared" si="69"/>
        <v>#DIV/0!</v>
      </c>
      <c r="U35" s="43"/>
      <c r="V35" s="36"/>
      <c r="W35" s="36"/>
      <c r="X35" s="36"/>
      <c r="Y35" s="36">
        <f t="shared" si="70"/>
        <v>0</v>
      </c>
      <c r="Z35" s="47" t="e">
        <f t="shared" si="71"/>
        <v>#DIV/0!</v>
      </c>
      <c r="AA35" s="48" t="e">
        <f t="shared" si="72"/>
        <v>#DIV/0!</v>
      </c>
      <c r="AB35" s="43"/>
      <c r="AC35" s="36"/>
      <c r="AD35" s="36"/>
      <c r="AE35" s="36"/>
      <c r="AF35" s="36">
        <f t="shared" si="73"/>
        <v>0</v>
      </c>
      <c r="AG35" s="37" t="e">
        <f t="shared" si="74"/>
        <v>#DIV/0!</v>
      </c>
      <c r="AH35" s="44" t="e">
        <f t="shared" si="75"/>
        <v>#DIV/0!</v>
      </c>
      <c r="AI35" s="43"/>
      <c r="AJ35" s="36"/>
      <c r="AK35" s="36"/>
      <c r="AL35" s="36"/>
      <c r="AM35" s="36">
        <f t="shared" si="76"/>
        <v>0</v>
      </c>
      <c r="AN35" s="47" t="e">
        <f t="shared" si="77"/>
        <v>#DIV/0!</v>
      </c>
      <c r="AO35" s="48" t="e">
        <f t="shared" si="78"/>
        <v>#DIV/0!</v>
      </c>
      <c r="AP35" s="43"/>
      <c r="AQ35" s="36"/>
      <c r="AR35" s="36"/>
      <c r="AS35" s="36"/>
      <c r="AT35" s="36">
        <f t="shared" si="79"/>
        <v>0</v>
      </c>
      <c r="AU35" s="37" t="e">
        <f t="shared" si="80"/>
        <v>#DIV/0!</v>
      </c>
      <c r="AV35" s="46" t="e">
        <f t="shared" si="81"/>
        <v>#DIV/0!</v>
      </c>
      <c r="AW35" s="43"/>
      <c r="AX35" s="36"/>
      <c r="AY35" s="36"/>
      <c r="AZ35" s="36"/>
      <c r="BA35" s="36">
        <f t="shared" si="82"/>
        <v>0</v>
      </c>
      <c r="BB35" s="47" t="e">
        <f t="shared" si="83"/>
        <v>#DIV/0!</v>
      </c>
      <c r="BC35" s="48" t="e">
        <f t="shared" si="86"/>
        <v>#DIV/0!</v>
      </c>
    </row>
    <row r="36" spans="2:55">
      <c r="B36" s="41" t="s">
        <v>22</v>
      </c>
      <c r="C36" s="35"/>
      <c r="D36" s="35"/>
      <c r="E36" s="35"/>
      <c r="F36" s="42">
        <f t="shared" si="84"/>
        <v>0</v>
      </c>
      <c r="G36" s="43"/>
      <c r="H36" s="36"/>
      <c r="I36" s="36"/>
      <c r="J36" s="36"/>
      <c r="K36" s="36">
        <f t="shared" si="85"/>
        <v>0</v>
      </c>
      <c r="L36" s="47" t="e">
        <f t="shared" si="65"/>
        <v>#DIV/0!</v>
      </c>
      <c r="M36" s="48" t="e">
        <f t="shared" si="66"/>
        <v>#DIV/0!</v>
      </c>
      <c r="N36" s="43"/>
      <c r="O36" s="36"/>
      <c r="P36" s="36"/>
      <c r="Q36" s="36"/>
      <c r="R36" s="36">
        <f t="shared" si="67"/>
        <v>0</v>
      </c>
      <c r="S36" s="37" t="e">
        <f t="shared" si="68"/>
        <v>#DIV/0!</v>
      </c>
      <c r="T36" s="44" t="e">
        <f t="shared" si="69"/>
        <v>#DIV/0!</v>
      </c>
      <c r="U36" s="43"/>
      <c r="V36" s="36"/>
      <c r="W36" s="36"/>
      <c r="X36" s="36"/>
      <c r="Y36" s="36">
        <f t="shared" si="70"/>
        <v>0</v>
      </c>
      <c r="Z36" s="47" t="e">
        <f t="shared" si="71"/>
        <v>#DIV/0!</v>
      </c>
      <c r="AA36" s="48" t="e">
        <f t="shared" si="72"/>
        <v>#DIV/0!</v>
      </c>
      <c r="AB36" s="43"/>
      <c r="AC36" s="36"/>
      <c r="AD36" s="36"/>
      <c r="AE36" s="36"/>
      <c r="AF36" s="36">
        <f t="shared" si="73"/>
        <v>0</v>
      </c>
      <c r="AG36" s="37" t="e">
        <f t="shared" si="74"/>
        <v>#DIV/0!</v>
      </c>
      <c r="AH36" s="44" t="e">
        <f t="shared" si="75"/>
        <v>#DIV/0!</v>
      </c>
      <c r="AI36" s="43"/>
      <c r="AJ36" s="36"/>
      <c r="AK36" s="36"/>
      <c r="AL36" s="36"/>
      <c r="AM36" s="36">
        <f t="shared" si="76"/>
        <v>0</v>
      </c>
      <c r="AN36" s="47" t="e">
        <f t="shared" si="77"/>
        <v>#DIV/0!</v>
      </c>
      <c r="AO36" s="48" t="e">
        <f t="shared" si="78"/>
        <v>#DIV/0!</v>
      </c>
      <c r="AP36" s="43"/>
      <c r="AQ36" s="36"/>
      <c r="AR36" s="36"/>
      <c r="AS36" s="36"/>
      <c r="AT36" s="36">
        <f t="shared" si="79"/>
        <v>0</v>
      </c>
      <c r="AU36" s="37" t="e">
        <f t="shared" si="80"/>
        <v>#DIV/0!</v>
      </c>
      <c r="AV36" s="46" t="e">
        <f t="shared" si="81"/>
        <v>#DIV/0!</v>
      </c>
      <c r="AW36" s="43"/>
      <c r="AX36" s="36"/>
      <c r="AY36" s="36"/>
      <c r="AZ36" s="36"/>
      <c r="BA36" s="36">
        <f t="shared" si="82"/>
        <v>0</v>
      </c>
      <c r="BB36" s="47" t="e">
        <f t="shared" si="83"/>
        <v>#DIV/0!</v>
      </c>
      <c r="BC36" s="48" t="e">
        <f t="shared" si="86"/>
        <v>#DIV/0!</v>
      </c>
    </row>
    <row r="37" spans="2:55">
      <c r="B37" s="41" t="s">
        <v>23</v>
      </c>
      <c r="C37" s="35"/>
      <c r="D37" s="35"/>
      <c r="E37" s="35"/>
      <c r="F37" s="42">
        <f t="shared" si="84"/>
        <v>0</v>
      </c>
      <c r="G37" s="52"/>
      <c r="H37" s="40"/>
      <c r="I37" s="40"/>
      <c r="J37" s="40"/>
      <c r="K37" s="36">
        <f t="shared" si="85"/>
        <v>0</v>
      </c>
      <c r="L37" s="53" t="e">
        <f t="shared" si="65"/>
        <v>#DIV/0!</v>
      </c>
      <c r="M37" s="54" t="e">
        <f t="shared" si="66"/>
        <v>#DIV/0!</v>
      </c>
      <c r="N37" s="52"/>
      <c r="O37" s="40"/>
      <c r="P37" s="40"/>
      <c r="Q37" s="40"/>
      <c r="R37" s="36">
        <f t="shared" si="67"/>
        <v>0</v>
      </c>
      <c r="S37" s="37" t="e">
        <f t="shared" si="68"/>
        <v>#DIV/0!</v>
      </c>
      <c r="T37" s="44" t="e">
        <f t="shared" si="69"/>
        <v>#DIV/0!</v>
      </c>
      <c r="U37" s="52"/>
      <c r="V37" s="40"/>
      <c r="W37" s="40"/>
      <c r="X37" s="40"/>
      <c r="Y37" s="40">
        <f t="shared" si="70"/>
        <v>0</v>
      </c>
      <c r="Z37" s="53" t="e">
        <f t="shared" si="71"/>
        <v>#DIV/0!</v>
      </c>
      <c r="AA37" s="54" t="e">
        <f t="shared" si="72"/>
        <v>#DIV/0!</v>
      </c>
      <c r="AB37" s="52"/>
      <c r="AC37" s="40"/>
      <c r="AD37" s="40"/>
      <c r="AE37" s="40"/>
      <c r="AF37" s="36"/>
      <c r="AG37" s="37" t="e">
        <f t="shared" si="74"/>
        <v>#DIV/0!</v>
      </c>
      <c r="AH37" s="44" t="e">
        <f t="shared" si="75"/>
        <v>#DIV/0!</v>
      </c>
      <c r="AI37" s="52"/>
      <c r="AJ37" s="40"/>
      <c r="AK37" s="40"/>
      <c r="AL37" s="40"/>
      <c r="AM37" s="40"/>
      <c r="AN37" s="53" t="e">
        <f t="shared" si="77"/>
        <v>#DIV/0!</v>
      </c>
      <c r="AO37" s="54" t="e">
        <f t="shared" si="78"/>
        <v>#DIV/0!</v>
      </c>
      <c r="AP37" s="52"/>
      <c r="AQ37" s="40"/>
      <c r="AR37" s="40"/>
      <c r="AS37" s="40"/>
      <c r="AT37" s="36"/>
      <c r="AU37" s="37" t="e">
        <f t="shared" si="80"/>
        <v>#DIV/0!</v>
      </c>
      <c r="AV37" s="46" t="e">
        <f t="shared" si="81"/>
        <v>#DIV/0!</v>
      </c>
      <c r="AW37" s="52"/>
      <c r="AX37" s="40"/>
      <c r="AY37" s="40"/>
      <c r="AZ37" s="40"/>
      <c r="BA37" s="40"/>
      <c r="BB37" s="53" t="e">
        <f t="shared" si="83"/>
        <v>#DIV/0!</v>
      </c>
      <c r="BC37" s="54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38"/>
      <c r="I38" s="55"/>
      <c r="J38" s="39"/>
      <c r="K38" s="36">
        <f t="shared" si="85"/>
        <v>0</v>
      </c>
      <c r="L38" s="53" t="e">
        <f t="shared" si="65"/>
        <v>#DIV/0!</v>
      </c>
      <c r="M38" s="54" t="e">
        <f t="shared" si="66"/>
        <v>#DIV/0!</v>
      </c>
      <c r="N38" s="38"/>
      <c r="P38" s="55"/>
      <c r="Q38" s="39"/>
      <c r="R38" s="36">
        <f t="shared" si="67"/>
        <v>0</v>
      </c>
      <c r="S38" s="37" t="e">
        <f>IF($F38="","",((N38+O38+P38+Q38)/$F38))</f>
        <v>#DIV/0!</v>
      </c>
      <c r="T38" s="57" t="e">
        <f t="shared" si="69"/>
        <v>#DIV/0!</v>
      </c>
      <c r="U38" s="38"/>
      <c r="W38" s="55"/>
      <c r="X38" s="39"/>
      <c r="Y38" s="55"/>
      <c r="Z38" s="57" t="e">
        <f t="shared" si="71"/>
        <v>#DIV/0!</v>
      </c>
      <c r="AA38" s="57" t="e">
        <f t="shared" si="72"/>
        <v>#DIV/0!</v>
      </c>
      <c r="AB38" s="38"/>
      <c r="AD38" s="55"/>
      <c r="AE38" s="39"/>
      <c r="AF38" s="55"/>
      <c r="AG38" s="58" t="e">
        <f t="shared" si="74"/>
        <v>#DIV/0!</v>
      </c>
      <c r="AH38" s="57" t="e">
        <f t="shared" si="75"/>
        <v>#DIV/0!</v>
      </c>
      <c r="AI38" s="38"/>
      <c r="AK38" s="55"/>
      <c r="AL38" s="39"/>
      <c r="AM38" s="55"/>
      <c r="AN38" s="57" t="e">
        <f t="shared" si="77"/>
        <v>#DIV/0!</v>
      </c>
      <c r="AO38" s="57" t="e">
        <f t="shared" si="78"/>
        <v>#DIV/0!</v>
      </c>
      <c r="AP38" s="38"/>
      <c r="AR38" s="55"/>
      <c r="AS38" s="39"/>
      <c r="AT38" s="55"/>
      <c r="AU38" s="58" t="e">
        <f t="shared" si="80"/>
        <v>#DIV/0!</v>
      </c>
      <c r="AV38" s="57" t="e">
        <f t="shared" si="81"/>
        <v>#DIV/0!</v>
      </c>
      <c r="AW38" s="38"/>
      <c r="AY38" s="55"/>
      <c r="AZ38" s="39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G39" s="38"/>
      <c r="I39" s="55"/>
      <c r="J39" s="39"/>
      <c r="K39" s="36">
        <f t="shared" si="85"/>
        <v>0</v>
      </c>
      <c r="L39" s="53" t="e">
        <f t="shared" si="65"/>
        <v>#DIV/0!</v>
      </c>
      <c r="M39" s="54" t="e">
        <f t="shared" si="66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1"/>
        <v>#DIV/0!</v>
      </c>
      <c r="AA39" s="57" t="e">
        <f t="shared" si="72"/>
        <v>#DIV/0!</v>
      </c>
      <c r="AB39" s="38"/>
      <c r="AD39" s="55"/>
      <c r="AE39" s="39"/>
      <c r="AF39" s="55"/>
      <c r="AG39" s="58" t="e">
        <f t="shared" si="74"/>
        <v>#DIV/0!</v>
      </c>
      <c r="AH39" s="57" t="e">
        <f t="shared" si="75"/>
        <v>#DIV/0!</v>
      </c>
      <c r="AI39" s="38"/>
      <c r="AK39" s="55"/>
      <c r="AL39" s="39"/>
      <c r="AM39" s="55"/>
      <c r="AN39" s="57" t="e">
        <f t="shared" si="77"/>
        <v>#DIV/0!</v>
      </c>
      <c r="AO39" s="57" t="e">
        <f t="shared" si="78"/>
        <v>#DIV/0!</v>
      </c>
      <c r="AP39" s="38"/>
      <c r="AR39" s="55"/>
      <c r="AS39" s="39"/>
      <c r="AT39" s="55"/>
      <c r="AU39" s="58" t="e">
        <f t="shared" si="80"/>
        <v>#DIV/0!</v>
      </c>
      <c r="AV39" s="57" t="e">
        <f t="shared" si="81"/>
        <v>#DIV/0!</v>
      </c>
      <c r="AW39" s="38"/>
      <c r="AY39" s="55"/>
      <c r="AZ39" s="39"/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Z40" s="57" t="e">
        <f t="shared" si="71"/>
        <v>#DIV/0!</v>
      </c>
      <c r="AA40" s="57" t="e">
        <f t="shared" si="72"/>
        <v>#DIV/0!</v>
      </c>
      <c r="AG40" s="58" t="e">
        <f t="shared" si="74"/>
        <v>#DIV/0!</v>
      </c>
      <c r="AH40" s="57" t="e">
        <f t="shared" si="75"/>
        <v>#DIV/0!</v>
      </c>
      <c r="AN40" s="57" t="e">
        <f t="shared" si="77"/>
        <v>#DIV/0!</v>
      </c>
      <c r="AO40" s="57" t="e">
        <f t="shared" si="78"/>
        <v>#DIV/0!</v>
      </c>
      <c r="AU40" s="58" t="e">
        <f t="shared" si="80"/>
        <v>#DIV/0!</v>
      </c>
      <c r="AV40" s="57" t="e">
        <f t="shared" si="81"/>
        <v>#DIV/0!</v>
      </c>
      <c r="BB40" s="57" t="e">
        <f t="shared" si="83"/>
        <v>#DIV/0!</v>
      </c>
      <c r="BC40" s="57" t="e">
        <f t="shared" si="86"/>
        <v>#DIV/0!</v>
      </c>
    </row>
    <row r="43" spans="2:55">
      <c r="B43" s="25" t="str">
        <f>"Graduate PHD/JD Retention - "&amp;$A$1</f>
        <v>Graduate PHD/JD Retention - Physics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87">C46-D46-E46</f>
        <v>0</v>
      </c>
      <c r="G46" s="38"/>
      <c r="H46" s="39"/>
      <c r="I46" s="39"/>
      <c r="J46" s="39"/>
      <c r="K46" s="36">
        <f t="shared" ref="K46:K52" si="88">$F46-(G46+I46+J46)</f>
        <v>0</v>
      </c>
      <c r="L46" s="49" t="e">
        <f t="shared" ref="L46:L52" si="89">IF($F46="","",((G46+H46+I46+J46)/$F46))</f>
        <v>#DIV/0!</v>
      </c>
      <c r="M46" s="50" t="e">
        <f t="shared" ref="M46:M52" si="90">IF($F46="","",(J46/$F46))</f>
        <v>#DIV/0!</v>
      </c>
      <c r="N46" s="38"/>
      <c r="O46" s="39"/>
      <c r="P46" s="39"/>
      <c r="Q46" s="39"/>
      <c r="R46" s="36">
        <f t="shared" ref="R46:R51" si="91">$F46-(N46+P46+Q46)</f>
        <v>0</v>
      </c>
      <c r="S46" s="37" t="e">
        <f t="shared" ref="S46:S51" si="92">IF($F46="","",((N46+O46+P46+Q46)/$F46))</f>
        <v>#DIV/0!</v>
      </c>
      <c r="T46" s="44" t="e">
        <f t="shared" ref="T46:T51" si="93">IF($F46="","",(Q46/$F46))</f>
        <v>#DIV/0!</v>
      </c>
      <c r="U46" s="38"/>
      <c r="V46" s="39"/>
      <c r="W46" s="39"/>
      <c r="X46" s="39"/>
      <c r="Y46" s="36">
        <f t="shared" ref="Y46:Y50" si="94">$F46-(U46+W46+X46)</f>
        <v>0</v>
      </c>
      <c r="Z46" s="49" t="e">
        <f t="shared" ref="Z46:Z51" si="95">IF($F46="","",((U46+V46+W46+X46)/$F46))</f>
        <v>#DIV/0!</v>
      </c>
      <c r="AA46" s="51" t="e">
        <f t="shared" ref="AA46:AA51" si="96">IF($F46="","",(X46/$F46))</f>
        <v>#DIV/0!</v>
      </c>
      <c r="AB46" s="38"/>
      <c r="AC46" s="39"/>
      <c r="AD46" s="39"/>
      <c r="AE46" s="39"/>
      <c r="AF46" s="36">
        <f t="shared" ref="AF46:AF49" si="97">$F46-(AB46+AD46+AE46)</f>
        <v>0</v>
      </c>
      <c r="AG46" s="37" t="e">
        <f t="shared" ref="AG46:AG51" si="98">IF($F46="","",((AB46+AC46+AD46+AE46)/$F46))</f>
        <v>#DIV/0!</v>
      </c>
      <c r="AH46" s="44" t="e">
        <f t="shared" ref="AH46:AH51" si="99">IF($F46="","",(AE46/$F46))</f>
        <v>#DIV/0!</v>
      </c>
      <c r="AI46" s="38"/>
      <c r="AJ46" s="39"/>
      <c r="AK46" s="39"/>
      <c r="AL46" s="39"/>
      <c r="AM46" s="36">
        <f t="shared" ref="AM46:AM49" si="100">$F46-(AI46+AK46+AL46)</f>
        <v>0</v>
      </c>
      <c r="AN46" s="49" t="e">
        <f t="shared" ref="AN46:AN51" si="101">IF($F46="","",((AI46+AJ46+AK46+AL46)/$F46))</f>
        <v>#DIV/0!</v>
      </c>
      <c r="AO46" s="51" t="e">
        <f t="shared" ref="AO46:AO51" si="102">IF($F46="","",(AL46/$F46))</f>
        <v>#DIV/0!</v>
      </c>
      <c r="AP46" s="38"/>
      <c r="AQ46" s="39"/>
      <c r="AR46" s="39"/>
      <c r="AS46" s="39"/>
      <c r="AT46" s="36">
        <f t="shared" ref="AT46:AT49" si="103">$F46-(AP46+AR46+AS46)</f>
        <v>0</v>
      </c>
      <c r="AU46" s="37" t="e">
        <f t="shared" ref="AU46:AU51" si="104">IF($F46="","",((AP46+AQ46+AR46+AS46)/$F46))</f>
        <v>#DIV/0!</v>
      </c>
      <c r="AV46" s="44" t="e">
        <f t="shared" ref="AV46:AV51" si="105">IF($F46="","",(AS46/$F46))</f>
        <v>#DIV/0!</v>
      </c>
      <c r="AW46" s="38"/>
      <c r="AX46" s="39"/>
      <c r="AY46" s="39"/>
      <c r="AZ46" s="39"/>
      <c r="BA46" s="36">
        <f t="shared" ref="BA46:BA49" si="106">$F46-(AW46+AY46+AZ46)</f>
        <v>0</v>
      </c>
      <c r="BB46" s="49" t="e">
        <f t="shared" ref="BB46:BB51" si="107">IF($F46="","",((AW46+AX46+AY46+AZ46)/$F46))</f>
        <v>#DIV/0!</v>
      </c>
      <c r="BC46" s="51" t="e">
        <f t="shared" ref="BC46:BC51" si="108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87"/>
        <v>0</v>
      </c>
      <c r="G47" s="38"/>
      <c r="H47" s="39"/>
      <c r="I47" s="39"/>
      <c r="J47" s="39"/>
      <c r="K47" s="36">
        <f t="shared" si="88"/>
        <v>0</v>
      </c>
      <c r="L47" s="49" t="e">
        <f t="shared" si="89"/>
        <v>#DIV/0!</v>
      </c>
      <c r="M47" s="50" t="e">
        <f t="shared" si="90"/>
        <v>#DIV/0!</v>
      </c>
      <c r="N47" s="38"/>
      <c r="O47" s="39"/>
      <c r="P47" s="39"/>
      <c r="Q47" s="39"/>
      <c r="R47" s="36">
        <f t="shared" si="91"/>
        <v>0</v>
      </c>
      <c r="S47" s="37" t="e">
        <f t="shared" si="92"/>
        <v>#DIV/0!</v>
      </c>
      <c r="T47" s="44" t="e">
        <f t="shared" si="93"/>
        <v>#DIV/0!</v>
      </c>
      <c r="U47" s="38"/>
      <c r="V47" s="39"/>
      <c r="W47" s="39"/>
      <c r="X47" s="39"/>
      <c r="Y47" s="36">
        <f t="shared" si="94"/>
        <v>0</v>
      </c>
      <c r="Z47" s="49" t="e">
        <f t="shared" si="95"/>
        <v>#DIV/0!</v>
      </c>
      <c r="AA47" s="51" t="e">
        <f t="shared" si="96"/>
        <v>#DIV/0!</v>
      </c>
      <c r="AB47" s="38"/>
      <c r="AC47" s="39"/>
      <c r="AD47" s="39"/>
      <c r="AE47" s="39"/>
      <c r="AF47" s="36">
        <f t="shared" si="97"/>
        <v>0</v>
      </c>
      <c r="AG47" s="37" t="e">
        <f t="shared" si="98"/>
        <v>#DIV/0!</v>
      </c>
      <c r="AH47" s="44" t="e">
        <f t="shared" si="99"/>
        <v>#DIV/0!</v>
      </c>
      <c r="AI47" s="38"/>
      <c r="AJ47" s="39"/>
      <c r="AK47" s="39"/>
      <c r="AL47" s="39"/>
      <c r="AM47" s="36">
        <f t="shared" si="100"/>
        <v>0</v>
      </c>
      <c r="AN47" s="49" t="e">
        <f t="shared" si="101"/>
        <v>#DIV/0!</v>
      </c>
      <c r="AO47" s="51" t="e">
        <f t="shared" si="102"/>
        <v>#DIV/0!</v>
      </c>
      <c r="AP47" s="38"/>
      <c r="AQ47" s="39"/>
      <c r="AR47" s="39"/>
      <c r="AS47" s="39"/>
      <c r="AT47" s="36">
        <f t="shared" si="103"/>
        <v>0</v>
      </c>
      <c r="AU47" s="37" t="e">
        <f t="shared" si="104"/>
        <v>#DIV/0!</v>
      </c>
      <c r="AV47" s="44" t="e">
        <f t="shared" si="105"/>
        <v>#DIV/0!</v>
      </c>
      <c r="AW47" s="38"/>
      <c r="AX47" s="39"/>
      <c r="AY47" s="39"/>
      <c r="AZ47" s="39"/>
      <c r="BA47" s="36">
        <f t="shared" si="106"/>
        <v>0</v>
      </c>
      <c r="BB47" s="49" t="e">
        <f t="shared" si="107"/>
        <v>#DIV/0!</v>
      </c>
      <c r="BC47" s="51" t="e">
        <f t="shared" si="108"/>
        <v>#DIV/0!</v>
      </c>
    </row>
    <row r="48" spans="2:55">
      <c r="B48" s="41" t="s">
        <v>21</v>
      </c>
      <c r="C48" s="35"/>
      <c r="D48" s="35"/>
      <c r="E48" s="35"/>
      <c r="F48" s="42">
        <f t="shared" si="87"/>
        <v>0</v>
      </c>
      <c r="G48" s="43"/>
      <c r="H48" s="36"/>
      <c r="I48" s="36"/>
      <c r="J48" s="36"/>
      <c r="K48" s="36">
        <f t="shared" si="88"/>
        <v>0</v>
      </c>
      <c r="L48" s="47" t="e">
        <f t="shared" si="89"/>
        <v>#DIV/0!</v>
      </c>
      <c r="M48" s="48" t="e">
        <f t="shared" si="90"/>
        <v>#DIV/0!</v>
      </c>
      <c r="N48" s="43"/>
      <c r="O48" s="36"/>
      <c r="P48" s="36"/>
      <c r="Q48" s="36"/>
      <c r="R48" s="36">
        <f t="shared" si="91"/>
        <v>0</v>
      </c>
      <c r="S48" s="37" t="e">
        <f t="shared" si="92"/>
        <v>#DIV/0!</v>
      </c>
      <c r="T48" s="44" t="e">
        <f t="shared" si="93"/>
        <v>#DIV/0!</v>
      </c>
      <c r="U48" s="43"/>
      <c r="V48" s="36"/>
      <c r="W48" s="36"/>
      <c r="X48" s="36"/>
      <c r="Y48" s="36">
        <f t="shared" si="94"/>
        <v>0</v>
      </c>
      <c r="Z48" s="47" t="e">
        <f t="shared" si="95"/>
        <v>#DIV/0!</v>
      </c>
      <c r="AA48" s="48" t="e">
        <f t="shared" si="96"/>
        <v>#DIV/0!</v>
      </c>
      <c r="AB48" s="43"/>
      <c r="AC48" s="36"/>
      <c r="AD48" s="36"/>
      <c r="AE48" s="36"/>
      <c r="AF48" s="36">
        <f t="shared" si="97"/>
        <v>0</v>
      </c>
      <c r="AG48" s="37" t="e">
        <f t="shared" si="98"/>
        <v>#DIV/0!</v>
      </c>
      <c r="AH48" s="44" t="e">
        <f t="shared" si="99"/>
        <v>#DIV/0!</v>
      </c>
      <c r="AI48" s="43"/>
      <c r="AJ48" s="36"/>
      <c r="AK48" s="36"/>
      <c r="AL48" s="36"/>
      <c r="AM48" s="36">
        <f t="shared" si="100"/>
        <v>0</v>
      </c>
      <c r="AN48" s="47" t="e">
        <f t="shared" si="101"/>
        <v>#DIV/0!</v>
      </c>
      <c r="AO48" s="48" t="e">
        <f t="shared" si="102"/>
        <v>#DIV/0!</v>
      </c>
      <c r="AP48" s="43"/>
      <c r="AQ48" s="36"/>
      <c r="AR48" s="36"/>
      <c r="AS48" s="36"/>
      <c r="AT48" s="36">
        <f t="shared" si="103"/>
        <v>0</v>
      </c>
      <c r="AU48" s="37" t="e">
        <f t="shared" si="104"/>
        <v>#DIV/0!</v>
      </c>
      <c r="AV48" s="46" t="e">
        <f t="shared" si="105"/>
        <v>#DIV/0!</v>
      </c>
      <c r="AW48" s="43"/>
      <c r="AX48" s="36"/>
      <c r="AY48" s="36"/>
      <c r="AZ48" s="36"/>
      <c r="BA48" s="36">
        <f t="shared" si="106"/>
        <v>0</v>
      </c>
      <c r="BB48" s="47" t="e">
        <f t="shared" si="107"/>
        <v>#DIV/0!</v>
      </c>
      <c r="BC48" s="48" t="e">
        <f t="shared" si="108"/>
        <v>#DIV/0!</v>
      </c>
    </row>
    <row r="49" spans="2:55">
      <c r="B49" s="41" t="s">
        <v>22</v>
      </c>
      <c r="C49" s="35"/>
      <c r="D49" s="35"/>
      <c r="E49" s="35"/>
      <c r="F49" s="42">
        <f t="shared" si="87"/>
        <v>0</v>
      </c>
      <c r="G49" s="43"/>
      <c r="H49" s="36"/>
      <c r="I49" s="36"/>
      <c r="J49" s="36"/>
      <c r="K49" s="36">
        <f t="shared" si="88"/>
        <v>0</v>
      </c>
      <c r="L49" s="47" t="e">
        <f t="shared" si="89"/>
        <v>#DIV/0!</v>
      </c>
      <c r="M49" s="48" t="e">
        <f t="shared" si="90"/>
        <v>#DIV/0!</v>
      </c>
      <c r="N49" s="43"/>
      <c r="O49" s="36"/>
      <c r="P49" s="36"/>
      <c r="Q49" s="36"/>
      <c r="R49" s="36">
        <f t="shared" si="91"/>
        <v>0</v>
      </c>
      <c r="S49" s="37" t="e">
        <f t="shared" si="92"/>
        <v>#DIV/0!</v>
      </c>
      <c r="T49" s="44" t="e">
        <f t="shared" si="93"/>
        <v>#DIV/0!</v>
      </c>
      <c r="U49" s="43"/>
      <c r="V49" s="36"/>
      <c r="W49" s="36"/>
      <c r="X49" s="36"/>
      <c r="Y49" s="36">
        <f t="shared" si="94"/>
        <v>0</v>
      </c>
      <c r="Z49" s="47" t="e">
        <f t="shared" si="95"/>
        <v>#DIV/0!</v>
      </c>
      <c r="AA49" s="48" t="e">
        <f t="shared" si="96"/>
        <v>#DIV/0!</v>
      </c>
      <c r="AB49" s="43"/>
      <c r="AC49" s="36"/>
      <c r="AD49" s="36"/>
      <c r="AE49" s="36"/>
      <c r="AF49" s="36">
        <f t="shared" si="97"/>
        <v>0</v>
      </c>
      <c r="AG49" s="37" t="e">
        <f t="shared" si="98"/>
        <v>#DIV/0!</v>
      </c>
      <c r="AH49" s="44" t="e">
        <f t="shared" si="99"/>
        <v>#DIV/0!</v>
      </c>
      <c r="AI49" s="43"/>
      <c r="AJ49" s="36"/>
      <c r="AK49" s="36"/>
      <c r="AL49" s="36"/>
      <c r="AM49" s="36">
        <f t="shared" si="100"/>
        <v>0</v>
      </c>
      <c r="AN49" s="47" t="e">
        <f t="shared" si="101"/>
        <v>#DIV/0!</v>
      </c>
      <c r="AO49" s="48" t="e">
        <f t="shared" si="102"/>
        <v>#DIV/0!</v>
      </c>
      <c r="AP49" s="43"/>
      <c r="AQ49" s="36"/>
      <c r="AR49" s="36"/>
      <c r="AS49" s="36"/>
      <c r="AT49" s="36">
        <f t="shared" si="103"/>
        <v>0</v>
      </c>
      <c r="AU49" s="37" t="e">
        <f t="shared" si="104"/>
        <v>#DIV/0!</v>
      </c>
      <c r="AV49" s="46" t="e">
        <f t="shared" si="105"/>
        <v>#DIV/0!</v>
      </c>
      <c r="AW49" s="43"/>
      <c r="AX49" s="36"/>
      <c r="AY49" s="36"/>
      <c r="AZ49" s="36"/>
      <c r="BA49" s="36">
        <f t="shared" si="106"/>
        <v>0</v>
      </c>
      <c r="BB49" s="47" t="e">
        <f t="shared" si="107"/>
        <v>#DIV/0!</v>
      </c>
      <c r="BC49" s="48" t="e">
        <f t="shared" si="108"/>
        <v>#DIV/0!</v>
      </c>
    </row>
    <row r="50" spans="2:55">
      <c r="B50" s="41" t="s">
        <v>23</v>
      </c>
      <c r="C50" s="35"/>
      <c r="D50" s="35"/>
      <c r="E50" s="35"/>
      <c r="F50" s="42">
        <f t="shared" si="87"/>
        <v>0</v>
      </c>
      <c r="G50" s="52"/>
      <c r="H50" s="40"/>
      <c r="I50" s="40"/>
      <c r="J50" s="40"/>
      <c r="K50" s="36">
        <f t="shared" si="88"/>
        <v>0</v>
      </c>
      <c r="L50" s="53" t="e">
        <f t="shared" si="89"/>
        <v>#DIV/0!</v>
      </c>
      <c r="M50" s="54" t="e">
        <f t="shared" si="90"/>
        <v>#DIV/0!</v>
      </c>
      <c r="N50" s="52"/>
      <c r="O50" s="40"/>
      <c r="P50" s="40"/>
      <c r="Q50" s="40"/>
      <c r="R50" s="36">
        <f t="shared" si="91"/>
        <v>0</v>
      </c>
      <c r="S50" s="37" t="e">
        <f t="shared" si="92"/>
        <v>#DIV/0!</v>
      </c>
      <c r="T50" s="44" t="e">
        <f t="shared" si="93"/>
        <v>#DIV/0!</v>
      </c>
      <c r="U50" s="52"/>
      <c r="V50" s="40"/>
      <c r="W50" s="40"/>
      <c r="X50" s="40"/>
      <c r="Y50" s="36">
        <f t="shared" si="94"/>
        <v>0</v>
      </c>
      <c r="Z50" s="53" t="e">
        <f t="shared" si="95"/>
        <v>#DIV/0!</v>
      </c>
      <c r="AA50" s="54" t="e">
        <f t="shared" si="96"/>
        <v>#DIV/0!</v>
      </c>
      <c r="AB50" s="52"/>
      <c r="AC50" s="40"/>
      <c r="AD50" s="40"/>
      <c r="AE50" s="40"/>
      <c r="AF50" s="36"/>
      <c r="AG50" s="37" t="e">
        <f t="shared" si="98"/>
        <v>#DIV/0!</v>
      </c>
      <c r="AH50" s="44" t="e">
        <f t="shared" si="99"/>
        <v>#DIV/0!</v>
      </c>
      <c r="AI50" s="52"/>
      <c r="AJ50" s="40"/>
      <c r="AK50" s="40"/>
      <c r="AL50" s="40"/>
      <c r="AM50" s="40"/>
      <c r="AN50" s="53" t="e">
        <f t="shared" si="101"/>
        <v>#DIV/0!</v>
      </c>
      <c r="AO50" s="54" t="e">
        <f t="shared" si="102"/>
        <v>#DIV/0!</v>
      </c>
      <c r="AP50" s="52"/>
      <c r="AQ50" s="40"/>
      <c r="AR50" s="40"/>
      <c r="AS50" s="40"/>
      <c r="AT50" s="36"/>
      <c r="AU50" s="37" t="e">
        <f t="shared" si="104"/>
        <v>#DIV/0!</v>
      </c>
      <c r="AV50" s="46" t="e">
        <f t="shared" si="105"/>
        <v>#DIV/0!</v>
      </c>
      <c r="AW50" s="52"/>
      <c r="AX50" s="40"/>
      <c r="AY50" s="40"/>
      <c r="AZ50" s="40"/>
      <c r="BA50" s="40"/>
      <c r="BB50" s="53" t="e">
        <f t="shared" si="107"/>
        <v>#DIV/0!</v>
      </c>
      <c r="BC50" s="54" t="e">
        <f t="shared" si="108"/>
        <v>#DIV/0!</v>
      </c>
    </row>
    <row r="51" spans="2:55">
      <c r="B51" s="55" t="s">
        <v>24</v>
      </c>
      <c r="C51" s="59"/>
      <c r="F51" s="60">
        <f t="shared" si="87"/>
        <v>0</v>
      </c>
      <c r="G51" s="38"/>
      <c r="I51" s="55"/>
      <c r="J51" s="39"/>
      <c r="K51" s="39">
        <f t="shared" si="88"/>
        <v>0</v>
      </c>
      <c r="L51" s="49" t="e">
        <f t="shared" si="89"/>
        <v>#DIV/0!</v>
      </c>
      <c r="M51" s="50" t="e">
        <f t="shared" si="90"/>
        <v>#DIV/0!</v>
      </c>
      <c r="N51" s="38"/>
      <c r="P51" s="55"/>
      <c r="Q51" s="39"/>
      <c r="R51" s="36">
        <f t="shared" si="91"/>
        <v>0</v>
      </c>
      <c r="S51" s="61" t="e">
        <f t="shared" si="92"/>
        <v>#DIV/0!</v>
      </c>
      <c r="T51" s="50" t="e">
        <f t="shared" si="93"/>
        <v>#DIV/0!</v>
      </c>
      <c r="U51" s="38"/>
      <c r="W51" s="55"/>
      <c r="X51" s="39"/>
      <c r="Z51" s="49" t="e">
        <f t="shared" si="95"/>
        <v>#DIV/0!</v>
      </c>
      <c r="AA51" s="62" t="e">
        <f t="shared" si="96"/>
        <v>#DIV/0!</v>
      </c>
      <c r="AB51" s="38"/>
      <c r="AD51" s="55"/>
      <c r="AE51" s="39"/>
      <c r="AG51" s="61" t="e">
        <f t="shared" si="98"/>
        <v>#DIV/0!</v>
      </c>
      <c r="AH51" s="50" t="e">
        <f t="shared" si="99"/>
        <v>#DIV/0!</v>
      </c>
      <c r="AI51" s="38"/>
      <c r="AK51" s="55"/>
      <c r="AL51" s="39"/>
      <c r="AN51" s="49" t="e">
        <f t="shared" si="101"/>
        <v>#DIV/0!</v>
      </c>
      <c r="AO51" s="62" t="e">
        <f t="shared" si="102"/>
        <v>#DIV/0!</v>
      </c>
      <c r="AP51" s="38"/>
      <c r="AR51" s="55"/>
      <c r="AS51" s="39"/>
      <c r="AU51" s="61" t="e">
        <f t="shared" si="104"/>
        <v>#DIV/0!</v>
      </c>
      <c r="AV51" s="62" t="e">
        <f t="shared" si="105"/>
        <v>#DIV/0!</v>
      </c>
      <c r="AW51" s="38"/>
      <c r="AY51" s="55"/>
      <c r="AZ51" s="39"/>
      <c r="BB51" s="49" t="e">
        <f t="shared" si="107"/>
        <v>#DIV/0!</v>
      </c>
      <c r="BC51" s="62" t="e">
        <f t="shared" si="108"/>
        <v>#DIV/0!</v>
      </c>
    </row>
    <row r="52" spans="2:55">
      <c r="B52" s="55" t="s">
        <v>25</v>
      </c>
      <c r="C52" s="56"/>
      <c r="F52" s="60">
        <f t="shared" si="87"/>
        <v>0</v>
      </c>
      <c r="G52" s="38"/>
      <c r="I52" s="55"/>
      <c r="J52" s="39"/>
      <c r="K52" s="39">
        <f t="shared" si="88"/>
        <v>0</v>
      </c>
      <c r="L52" s="49" t="e">
        <f t="shared" si="89"/>
        <v>#DIV/0!</v>
      </c>
      <c r="M52" s="50" t="e">
        <f t="shared" si="90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87"/>
        <v>0</v>
      </c>
    </row>
    <row r="54" spans="2:55">
      <c r="B54" s="55"/>
    </row>
    <row r="56" spans="2:55">
      <c r="B56" s="25" t="str">
        <f>"Graduate MASTER Retention - "&amp;$A$1</f>
        <v>Graduate MASTER Retention - Physics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9">C59-D59-E59</f>
        <v>0</v>
      </c>
      <c r="G59" s="38"/>
      <c r="H59" s="39"/>
      <c r="I59" s="39"/>
      <c r="J59" s="39"/>
      <c r="K59" s="36">
        <f t="shared" ref="K59:K64" si="110">$F59-(G59+I59+J59)</f>
        <v>0</v>
      </c>
      <c r="L59" s="49" t="e">
        <f t="shared" ref="L59:L65" si="111">IF($F59="","",((G59+H59+I59+J59)/$F59))</f>
        <v>#DIV/0!</v>
      </c>
      <c r="M59" s="50" t="e">
        <f t="shared" ref="M59:M65" si="112">IF($F59="","",(J59/$F59))</f>
        <v>#DIV/0!</v>
      </c>
      <c r="N59" s="38"/>
      <c r="O59" s="39"/>
      <c r="P59" s="39"/>
      <c r="Q59" s="39"/>
      <c r="R59" s="36">
        <f t="shared" ref="R59:R64" si="113">$F59-(N59+P59+Q59)</f>
        <v>0</v>
      </c>
      <c r="S59" s="37" t="e">
        <f t="shared" ref="S59:S64" si="114">IF($F59="","",((N59+O59+P59+Q59)/$F59))</f>
        <v>#DIV/0!</v>
      </c>
      <c r="T59" s="44" t="e">
        <f t="shared" ref="T59:T64" si="115">IF($F59="","",(Q59/$F59))</f>
        <v>#DIV/0!</v>
      </c>
      <c r="U59" s="38"/>
      <c r="V59" s="39"/>
      <c r="W59" s="39"/>
      <c r="X59" s="39"/>
      <c r="Y59" s="36">
        <f t="shared" ref="Y59:Y63" si="116">$F59-(U59+W59+X59)</f>
        <v>0</v>
      </c>
      <c r="Z59" s="49" t="e">
        <f t="shared" ref="Z59:Z64" si="117">IF($F59="","",((U59+V59+W59+X59)/$F59))</f>
        <v>#DIV/0!</v>
      </c>
      <c r="AA59" s="51" t="e">
        <f t="shared" ref="AA59:AA64" si="118">IF($F59="","",(X59/$F59))</f>
        <v>#DIV/0!</v>
      </c>
      <c r="AB59" s="38"/>
      <c r="AC59" s="39"/>
      <c r="AD59" s="39"/>
      <c r="AE59" s="39"/>
      <c r="AF59" s="36">
        <f t="shared" ref="AF59:AF62" si="119">$F59-(AB59+AD59+AE59)</f>
        <v>0</v>
      </c>
      <c r="AG59" s="37" t="e">
        <f t="shared" ref="AG59:AG64" si="120">IF($F59="","",((AB59+AC59+AD59+AE59)/$F59))</f>
        <v>#DIV/0!</v>
      </c>
      <c r="AH59" s="44" t="e">
        <f t="shared" ref="AH59:AH64" si="121">IF($F59="","",(AE59/$F59))</f>
        <v>#DIV/0!</v>
      </c>
      <c r="AI59" s="38"/>
      <c r="AJ59" s="39"/>
      <c r="AK59" s="39"/>
      <c r="AL59" s="39"/>
      <c r="AM59" s="36">
        <f t="shared" ref="AM59:AM62" si="122">$F59-(AI59+AK59+AL59)</f>
        <v>0</v>
      </c>
      <c r="AN59" s="49" t="e">
        <f t="shared" ref="AN59:AN64" si="123">IF($F59="","",((AI59+AJ59+AK59+AL59)/$F59))</f>
        <v>#DIV/0!</v>
      </c>
      <c r="AO59" s="51" t="e">
        <f t="shared" ref="AO59:AO64" si="124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5">IF($F59="","",((AP59+AQ59+AR59+AS59)/$F59))</f>
        <v>#DIV/0!</v>
      </c>
      <c r="AV59" s="44" t="e">
        <f t="shared" ref="AV59:AV64" si="126">IF($F59="","",(AS59/$F59))</f>
        <v>#DIV/0!</v>
      </c>
      <c r="AW59" s="38"/>
      <c r="AX59" s="39"/>
      <c r="AY59" s="39"/>
      <c r="AZ59" s="39"/>
      <c r="BA59" s="36">
        <f t="shared" ref="BA59:BA62" si="127">$F59-(AW59+AY59+AZ59)</f>
        <v>0</v>
      </c>
      <c r="BB59" s="49" t="e">
        <f t="shared" ref="BB59:BB64" si="128">IF($F59="","",((AW59+AX59+AY59+AZ59)/$F59))</f>
        <v>#DIV/0!</v>
      </c>
      <c r="BC59" s="51" t="e">
        <f t="shared" ref="BC59:BC64" si="129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9"/>
        <v>0</v>
      </c>
      <c r="G60" s="38"/>
      <c r="H60" s="39"/>
      <c r="I60" s="39"/>
      <c r="J60" s="39"/>
      <c r="K60" s="36">
        <f t="shared" si="110"/>
        <v>0</v>
      </c>
      <c r="L60" s="49" t="e">
        <f t="shared" si="111"/>
        <v>#DIV/0!</v>
      </c>
      <c r="M60" s="50" t="e">
        <f t="shared" si="112"/>
        <v>#DIV/0!</v>
      </c>
      <c r="N60" s="38"/>
      <c r="O60" s="39"/>
      <c r="P60" s="39"/>
      <c r="Q60" s="39"/>
      <c r="R60" s="36">
        <f t="shared" si="113"/>
        <v>0</v>
      </c>
      <c r="S60" s="37" t="e">
        <f t="shared" si="114"/>
        <v>#DIV/0!</v>
      </c>
      <c r="T60" s="44" t="e">
        <f t="shared" si="115"/>
        <v>#DIV/0!</v>
      </c>
      <c r="U60" s="38"/>
      <c r="V60" s="39"/>
      <c r="W60" s="39"/>
      <c r="X60" s="39"/>
      <c r="Y60" s="36">
        <f t="shared" si="116"/>
        <v>0</v>
      </c>
      <c r="Z60" s="49" t="e">
        <f t="shared" si="117"/>
        <v>#DIV/0!</v>
      </c>
      <c r="AA60" s="51" t="e">
        <f t="shared" si="118"/>
        <v>#DIV/0!</v>
      </c>
      <c r="AB60" s="38"/>
      <c r="AC60" s="39"/>
      <c r="AD60" s="39"/>
      <c r="AE60" s="39"/>
      <c r="AF60" s="36">
        <f t="shared" si="119"/>
        <v>0</v>
      </c>
      <c r="AG60" s="37" t="e">
        <f t="shared" si="120"/>
        <v>#DIV/0!</v>
      </c>
      <c r="AH60" s="44" t="e">
        <f t="shared" si="121"/>
        <v>#DIV/0!</v>
      </c>
      <c r="AI60" s="38"/>
      <c r="AJ60" s="39"/>
      <c r="AK60" s="39"/>
      <c r="AL60" s="39"/>
      <c r="AM60" s="36">
        <f t="shared" si="122"/>
        <v>0</v>
      </c>
      <c r="AN60" s="49" t="e">
        <f t="shared" si="123"/>
        <v>#DIV/0!</v>
      </c>
      <c r="AO60" s="51" t="e">
        <f t="shared" si="124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5"/>
        <v>#DIV/0!</v>
      </c>
      <c r="AV60" s="44" t="e">
        <f t="shared" si="126"/>
        <v>#DIV/0!</v>
      </c>
      <c r="AW60" s="38"/>
      <c r="AX60" s="39"/>
      <c r="AY60" s="39"/>
      <c r="AZ60" s="39"/>
      <c r="BA60" s="36">
        <f t="shared" si="127"/>
        <v>0</v>
      </c>
      <c r="BB60" s="49" t="e">
        <f t="shared" si="128"/>
        <v>#DIV/0!</v>
      </c>
      <c r="BC60" s="51" t="e">
        <f t="shared" si="129"/>
        <v>#DIV/0!</v>
      </c>
    </row>
    <row r="61" spans="2:55">
      <c r="B61" s="41" t="s">
        <v>21</v>
      </c>
      <c r="C61" s="35"/>
      <c r="D61" s="35"/>
      <c r="E61" s="35"/>
      <c r="F61" s="42">
        <f t="shared" si="109"/>
        <v>0</v>
      </c>
      <c r="G61" s="43"/>
      <c r="H61" s="36"/>
      <c r="I61" s="36"/>
      <c r="J61" s="36"/>
      <c r="K61" s="36">
        <f t="shared" si="110"/>
        <v>0</v>
      </c>
      <c r="L61" s="47" t="e">
        <f t="shared" si="111"/>
        <v>#DIV/0!</v>
      </c>
      <c r="M61" s="48" t="e">
        <f t="shared" si="112"/>
        <v>#DIV/0!</v>
      </c>
      <c r="N61" s="43"/>
      <c r="O61" s="36"/>
      <c r="P61" s="36"/>
      <c r="Q61" s="36"/>
      <c r="R61" s="36">
        <f t="shared" si="113"/>
        <v>0</v>
      </c>
      <c r="S61" s="37" t="e">
        <f t="shared" si="114"/>
        <v>#DIV/0!</v>
      </c>
      <c r="T61" s="44" t="e">
        <f t="shared" si="115"/>
        <v>#DIV/0!</v>
      </c>
      <c r="U61" s="43"/>
      <c r="V61" s="36"/>
      <c r="W61" s="36"/>
      <c r="X61" s="36"/>
      <c r="Y61" s="36">
        <f t="shared" si="116"/>
        <v>0</v>
      </c>
      <c r="Z61" s="47" t="e">
        <f t="shared" si="117"/>
        <v>#DIV/0!</v>
      </c>
      <c r="AA61" s="48" t="e">
        <f t="shared" si="118"/>
        <v>#DIV/0!</v>
      </c>
      <c r="AB61" s="43"/>
      <c r="AC61" s="36"/>
      <c r="AD61" s="36"/>
      <c r="AE61" s="36"/>
      <c r="AF61" s="36">
        <f t="shared" si="119"/>
        <v>0</v>
      </c>
      <c r="AG61" s="37" t="e">
        <f t="shared" si="120"/>
        <v>#DIV/0!</v>
      </c>
      <c r="AH61" s="44" t="e">
        <f t="shared" si="121"/>
        <v>#DIV/0!</v>
      </c>
      <c r="AI61" s="43"/>
      <c r="AJ61" s="36"/>
      <c r="AK61" s="36"/>
      <c r="AL61" s="36"/>
      <c r="AM61" s="36">
        <f t="shared" si="122"/>
        <v>0</v>
      </c>
      <c r="AN61" s="47" t="e">
        <f t="shared" si="123"/>
        <v>#DIV/0!</v>
      </c>
      <c r="AO61" s="48" t="e">
        <f t="shared" si="124"/>
        <v>#DIV/0!</v>
      </c>
      <c r="AP61" s="43"/>
      <c r="AQ61" s="36"/>
      <c r="AR61" s="36"/>
      <c r="AS61" s="36"/>
      <c r="AT61" s="36">
        <f t="shared" ref="AT61:AT62" si="130">$F61-(AP61+AR61+AS61)</f>
        <v>0</v>
      </c>
      <c r="AU61" s="37" t="e">
        <f t="shared" si="125"/>
        <v>#DIV/0!</v>
      </c>
      <c r="AV61" s="46" t="e">
        <f t="shared" si="126"/>
        <v>#DIV/0!</v>
      </c>
      <c r="AW61" s="43"/>
      <c r="AX61" s="36"/>
      <c r="AY61" s="36"/>
      <c r="AZ61" s="36"/>
      <c r="BA61" s="36">
        <f t="shared" si="127"/>
        <v>0</v>
      </c>
      <c r="BB61" s="47" t="e">
        <f t="shared" si="128"/>
        <v>#DIV/0!</v>
      </c>
      <c r="BC61" s="48" t="e">
        <f t="shared" si="129"/>
        <v>#DIV/0!</v>
      </c>
    </row>
    <row r="62" spans="2:55">
      <c r="B62" s="41" t="s">
        <v>22</v>
      </c>
      <c r="C62" s="35"/>
      <c r="D62" s="35"/>
      <c r="E62" s="35"/>
      <c r="F62" s="42">
        <f t="shared" si="109"/>
        <v>0</v>
      </c>
      <c r="G62" s="43"/>
      <c r="H62" s="36"/>
      <c r="I62" s="36"/>
      <c r="J62" s="36"/>
      <c r="K62" s="36">
        <f t="shared" si="110"/>
        <v>0</v>
      </c>
      <c r="L62" s="47" t="e">
        <f t="shared" si="111"/>
        <v>#DIV/0!</v>
      </c>
      <c r="M62" s="48" t="e">
        <f t="shared" si="112"/>
        <v>#DIV/0!</v>
      </c>
      <c r="N62" s="43"/>
      <c r="O62" s="36"/>
      <c r="P62" s="36"/>
      <c r="Q62" s="36"/>
      <c r="R62" s="36">
        <f t="shared" si="113"/>
        <v>0</v>
      </c>
      <c r="S62" s="37" t="e">
        <f t="shared" si="114"/>
        <v>#DIV/0!</v>
      </c>
      <c r="T62" s="44" t="e">
        <f t="shared" si="115"/>
        <v>#DIV/0!</v>
      </c>
      <c r="U62" s="43"/>
      <c r="V62" s="36"/>
      <c r="W62" s="36"/>
      <c r="X62" s="36"/>
      <c r="Y62" s="36">
        <f t="shared" si="116"/>
        <v>0</v>
      </c>
      <c r="Z62" s="47" t="e">
        <f t="shared" si="117"/>
        <v>#DIV/0!</v>
      </c>
      <c r="AA62" s="48" t="e">
        <f t="shared" si="118"/>
        <v>#DIV/0!</v>
      </c>
      <c r="AB62" s="43"/>
      <c r="AC62" s="36"/>
      <c r="AD62" s="36"/>
      <c r="AE62" s="36"/>
      <c r="AF62" s="36">
        <f t="shared" si="119"/>
        <v>0</v>
      </c>
      <c r="AG62" s="37" t="e">
        <f t="shared" si="120"/>
        <v>#DIV/0!</v>
      </c>
      <c r="AH62" s="44" t="e">
        <f t="shared" si="121"/>
        <v>#DIV/0!</v>
      </c>
      <c r="AI62" s="43"/>
      <c r="AJ62" s="36"/>
      <c r="AK62" s="36"/>
      <c r="AL62" s="36"/>
      <c r="AM62" s="36">
        <f t="shared" si="122"/>
        <v>0</v>
      </c>
      <c r="AN62" s="47" t="e">
        <f t="shared" si="123"/>
        <v>#DIV/0!</v>
      </c>
      <c r="AO62" s="48" t="e">
        <f t="shared" si="124"/>
        <v>#DIV/0!</v>
      </c>
      <c r="AP62" s="43"/>
      <c r="AQ62" s="36"/>
      <c r="AR62" s="36"/>
      <c r="AS62" s="36"/>
      <c r="AT62" s="36">
        <f t="shared" si="130"/>
        <v>0</v>
      </c>
      <c r="AU62" s="37" t="e">
        <f t="shared" si="125"/>
        <v>#DIV/0!</v>
      </c>
      <c r="AV62" s="46" t="e">
        <f t="shared" si="126"/>
        <v>#DIV/0!</v>
      </c>
      <c r="AW62" s="43"/>
      <c r="AX62" s="36"/>
      <c r="AY62" s="36"/>
      <c r="AZ62" s="36"/>
      <c r="BA62" s="36">
        <f t="shared" si="127"/>
        <v>0</v>
      </c>
      <c r="BB62" s="47" t="e">
        <f t="shared" si="128"/>
        <v>#DIV/0!</v>
      </c>
      <c r="BC62" s="48" t="e">
        <f t="shared" si="129"/>
        <v>#DIV/0!</v>
      </c>
    </row>
    <row r="63" spans="2:55">
      <c r="B63" s="41" t="s">
        <v>23</v>
      </c>
      <c r="C63" s="35"/>
      <c r="D63" s="35"/>
      <c r="E63" s="35"/>
      <c r="F63" s="42">
        <f t="shared" si="109"/>
        <v>0</v>
      </c>
      <c r="G63" s="52"/>
      <c r="H63" s="40"/>
      <c r="I63" s="40"/>
      <c r="J63" s="40"/>
      <c r="K63" s="36">
        <f t="shared" si="110"/>
        <v>0</v>
      </c>
      <c r="L63" s="53" t="e">
        <f t="shared" si="111"/>
        <v>#DIV/0!</v>
      </c>
      <c r="M63" s="54" t="e">
        <f t="shared" si="112"/>
        <v>#DIV/0!</v>
      </c>
      <c r="N63" s="52"/>
      <c r="O63" s="40"/>
      <c r="P63" s="40"/>
      <c r="Q63" s="40"/>
      <c r="R63" s="36">
        <f t="shared" si="113"/>
        <v>0</v>
      </c>
      <c r="S63" s="37" t="e">
        <f t="shared" si="114"/>
        <v>#DIV/0!</v>
      </c>
      <c r="T63" s="44" t="e">
        <f t="shared" si="115"/>
        <v>#DIV/0!</v>
      </c>
      <c r="U63" s="52"/>
      <c r="V63" s="40"/>
      <c r="W63" s="40"/>
      <c r="X63" s="40"/>
      <c r="Y63" s="36">
        <f t="shared" si="116"/>
        <v>0</v>
      </c>
      <c r="Z63" s="53" t="e">
        <f t="shared" si="117"/>
        <v>#DIV/0!</v>
      </c>
      <c r="AA63" s="54" t="e">
        <f t="shared" si="118"/>
        <v>#DIV/0!</v>
      </c>
      <c r="AB63" s="52"/>
      <c r="AC63" s="40"/>
      <c r="AD63" s="40"/>
      <c r="AE63" s="40"/>
      <c r="AF63" s="36"/>
      <c r="AG63" s="37" t="e">
        <f t="shared" si="120"/>
        <v>#DIV/0!</v>
      </c>
      <c r="AH63" s="44" t="e">
        <f t="shared" si="121"/>
        <v>#DIV/0!</v>
      </c>
      <c r="AI63" s="52"/>
      <c r="AJ63" s="40"/>
      <c r="AK63" s="40"/>
      <c r="AL63" s="40"/>
      <c r="AM63" s="40"/>
      <c r="AN63" s="53" t="e">
        <f t="shared" si="123"/>
        <v>#DIV/0!</v>
      </c>
      <c r="AO63" s="54" t="e">
        <f t="shared" si="124"/>
        <v>#DIV/0!</v>
      </c>
      <c r="AP63" s="52"/>
      <c r="AQ63" s="40"/>
      <c r="AR63" s="40"/>
      <c r="AS63" s="40"/>
      <c r="AT63" s="36"/>
      <c r="AU63" s="37" t="e">
        <f t="shared" si="125"/>
        <v>#DIV/0!</v>
      </c>
      <c r="AV63" s="46" t="e">
        <f t="shared" si="126"/>
        <v>#DIV/0!</v>
      </c>
      <c r="AW63" s="52"/>
      <c r="AX63" s="40"/>
      <c r="AY63" s="40"/>
      <c r="AZ63" s="40"/>
      <c r="BA63" s="40"/>
      <c r="BB63" s="53" t="e">
        <f t="shared" si="128"/>
        <v>#DIV/0!</v>
      </c>
      <c r="BC63" s="54" t="e">
        <f t="shared" si="129"/>
        <v>#DIV/0!</v>
      </c>
    </row>
    <row r="64" spans="2:55">
      <c r="B64" s="55" t="s">
        <v>24</v>
      </c>
      <c r="C64" s="59"/>
      <c r="F64" s="60">
        <f t="shared" si="109"/>
        <v>0</v>
      </c>
      <c r="G64" s="38"/>
      <c r="I64" s="55"/>
      <c r="J64" s="39"/>
      <c r="K64" s="39">
        <f t="shared" si="110"/>
        <v>0</v>
      </c>
      <c r="L64" s="49" t="e">
        <f t="shared" si="111"/>
        <v>#DIV/0!</v>
      </c>
      <c r="M64" s="50" t="e">
        <f t="shared" si="112"/>
        <v>#DIV/0!</v>
      </c>
      <c r="N64" s="38"/>
      <c r="P64" s="55"/>
      <c r="Q64" s="39"/>
      <c r="R64" s="36">
        <f t="shared" si="113"/>
        <v>0</v>
      </c>
      <c r="S64" s="61" t="e">
        <f t="shared" si="114"/>
        <v>#DIV/0!</v>
      </c>
      <c r="T64" s="50" t="e">
        <f t="shared" si="115"/>
        <v>#DIV/0!</v>
      </c>
      <c r="U64" s="38"/>
      <c r="W64" s="55"/>
      <c r="X64" s="39"/>
      <c r="Z64" s="49" t="e">
        <f t="shared" si="117"/>
        <v>#DIV/0!</v>
      </c>
      <c r="AA64" s="62" t="e">
        <f t="shared" si="118"/>
        <v>#DIV/0!</v>
      </c>
      <c r="AB64" s="38"/>
      <c r="AD64" s="55"/>
      <c r="AE64" s="39"/>
      <c r="AG64" s="61" t="e">
        <f t="shared" si="120"/>
        <v>#DIV/0!</v>
      </c>
      <c r="AH64" s="50" t="e">
        <f t="shared" si="121"/>
        <v>#DIV/0!</v>
      </c>
      <c r="AI64" s="38"/>
      <c r="AK64" s="55"/>
      <c r="AL64" s="39"/>
      <c r="AN64" s="49" t="e">
        <f t="shared" si="123"/>
        <v>#DIV/0!</v>
      </c>
      <c r="AO64" s="62" t="e">
        <f t="shared" si="124"/>
        <v>#DIV/0!</v>
      </c>
      <c r="AP64" s="38"/>
      <c r="AR64" s="55"/>
      <c r="AS64" s="39"/>
      <c r="AU64" s="61" t="e">
        <f t="shared" si="125"/>
        <v>#DIV/0!</v>
      </c>
      <c r="AV64" s="62" t="e">
        <f t="shared" si="126"/>
        <v>#DIV/0!</v>
      </c>
      <c r="AW64" s="38"/>
      <c r="AY64" s="55"/>
      <c r="AZ64" s="39"/>
      <c r="BB64" s="49" t="e">
        <f t="shared" si="128"/>
        <v>#DIV/0!</v>
      </c>
      <c r="BC64" s="62" t="e">
        <f t="shared" si="129"/>
        <v>#DIV/0!</v>
      </c>
    </row>
    <row r="65" spans="2:52">
      <c r="B65" s="55" t="s">
        <v>25</v>
      </c>
      <c r="C65" s="56"/>
      <c r="F65" s="60">
        <f t="shared" si="109"/>
        <v>0</v>
      </c>
      <c r="G65" s="38"/>
      <c r="I65" s="55"/>
      <c r="J65" s="39"/>
      <c r="K65" s="39">
        <f>$F65-(G65+I65+J65)</f>
        <v>0</v>
      </c>
      <c r="L65" s="49" t="e">
        <f t="shared" si="111"/>
        <v>#DIV/0!</v>
      </c>
      <c r="M65" s="50" t="e">
        <f t="shared" si="112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09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6CE-8272-4206-AB14-4A52BCCB8E2E}">
  <dimension ref="A1:BC67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31</v>
      </c>
    </row>
    <row r="2" spans="1:55">
      <c r="B2" s="25" t="str">
        <f>"Freshmen Retention - "&amp;$A$1</f>
        <v>Freshmen Retention - College of Architecture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58</v>
      </c>
      <c r="D5" s="56"/>
      <c r="E5" s="56"/>
      <c r="F5" s="56">
        <f t="shared" ref="F5:F13" si="0">C5-D5-E5</f>
        <v>58</v>
      </c>
      <c r="G5" s="73">
        <v>48</v>
      </c>
      <c r="H5" s="56"/>
      <c r="I5" s="73">
        <v>4</v>
      </c>
      <c r="J5" s="78">
        <v>0</v>
      </c>
      <c r="K5" s="56">
        <f t="shared" ref="K5:K12" si="1">F5-(G5+I5+J5)</f>
        <v>6</v>
      </c>
      <c r="L5" s="75">
        <f t="shared" ref="L5:L12" si="2">IF($F5="","",((G5+H5+I5+J5)/$F5))</f>
        <v>0.89655172413793105</v>
      </c>
      <c r="M5" s="75">
        <f t="shared" ref="M5:M12" si="3">IF($F5="","",(J5/$F5))</f>
        <v>0</v>
      </c>
      <c r="N5" s="73">
        <v>50</v>
      </c>
      <c r="O5" s="56"/>
      <c r="P5" s="78">
        <v>0</v>
      </c>
      <c r="Q5" s="78">
        <v>0</v>
      </c>
      <c r="R5" s="56">
        <f t="shared" ref="R5:R11" si="4">F5-Q5-P5-N5</f>
        <v>8</v>
      </c>
      <c r="S5" s="76">
        <f t="shared" ref="S5:S7" si="5">IF($F5="","",((N5+O5+P5+Q5)/$F5))</f>
        <v>0.86206896551724133</v>
      </c>
      <c r="T5" s="75">
        <f t="shared" ref="T5:T11" si="6">IF($F5="","",(Q5/$F5))</f>
        <v>0</v>
      </c>
      <c r="U5" s="73">
        <v>49</v>
      </c>
      <c r="V5" s="56"/>
      <c r="W5" s="78">
        <v>0</v>
      </c>
      <c r="X5" s="78">
        <v>0</v>
      </c>
      <c r="Y5" s="56">
        <f t="shared" ref="Y5:Y10" si="7">F5-(U5+W5+X5)</f>
        <v>9</v>
      </c>
      <c r="Z5" s="75">
        <f t="shared" ref="Z5:Z10" si="8">IF($F5="","",((U5+V5+W5+X5)/$F5))</f>
        <v>0.84482758620689657</v>
      </c>
      <c r="AA5" s="75">
        <f t="shared" ref="AA5:AA10" si="9">IF($F5="","",(X5/$F5))</f>
        <v>0</v>
      </c>
      <c r="AB5" s="73">
        <v>47</v>
      </c>
      <c r="AC5" s="56"/>
      <c r="AD5" s="73">
        <v>1</v>
      </c>
      <c r="AE5" s="77">
        <v>0</v>
      </c>
      <c r="AF5" s="56">
        <f t="shared" ref="AF5:AF8" si="10">F5-(AB5+AD5+AE5)</f>
        <v>10</v>
      </c>
      <c r="AG5" s="76">
        <f t="shared" ref="AG5:AG8" si="11">IF($F5="","",((AB5+AC5+AD5+AE5)/$F5))</f>
        <v>0.82758620689655171</v>
      </c>
      <c r="AH5" s="75">
        <f t="shared" ref="AH5:AH8" si="12">IF($F5="","",(AE5/$F5))</f>
        <v>0</v>
      </c>
      <c r="AI5" s="73">
        <v>4</v>
      </c>
      <c r="AJ5" s="56"/>
      <c r="AK5" s="73">
        <v>2</v>
      </c>
      <c r="AL5" s="73">
        <v>41</v>
      </c>
      <c r="AM5" s="56">
        <f t="shared" ref="AM5:AM7" si="13">F5-AL5-AK5-AI5</f>
        <v>11</v>
      </c>
      <c r="AN5" s="75">
        <f t="shared" ref="AN5:AN7" si="14">IF($F5="","",((AI5+AJ5+AK5+AL5)/$F5))</f>
        <v>0.81034482758620685</v>
      </c>
      <c r="AO5" s="75">
        <f t="shared" ref="AO5:AO7" si="15">IF($F5="","",(AL5/$F5))</f>
        <v>0.7068965517241379</v>
      </c>
      <c r="AP5" s="73">
        <v>1</v>
      </c>
      <c r="AQ5" s="56"/>
      <c r="AR5" s="78">
        <v>0</v>
      </c>
      <c r="AS5" s="73">
        <v>46</v>
      </c>
      <c r="AT5" s="56">
        <f t="shared" ref="AT5:AT6" si="16">F5-AP5-AR5-AS5</f>
        <v>11</v>
      </c>
      <c r="AU5" s="76">
        <f t="shared" ref="AU5:AU6" si="17">IF($F5="","",((AP5+AQ5+AR5+AS5)/$F5))</f>
        <v>0.81034482758620685</v>
      </c>
      <c r="AV5" s="75">
        <f t="shared" ref="AV5:AV6" si="18">IF($F5="","",(AS5/$F5))</f>
        <v>0.7931034482758621</v>
      </c>
      <c r="AW5" s="56">
        <v>1</v>
      </c>
      <c r="AX5" s="56"/>
      <c r="AY5" s="56">
        <v>0</v>
      </c>
      <c r="AZ5" s="56">
        <v>46</v>
      </c>
      <c r="BA5" s="56">
        <f t="shared" ref="BA5" si="19">F5-AZ5-AW5</f>
        <v>11</v>
      </c>
      <c r="BB5" s="75">
        <f t="shared" ref="BB5" si="20">IF($F5="","",((AW5+AX5+AY5+AZ5)/$F5))</f>
        <v>0.81034482758620685</v>
      </c>
      <c r="BC5" s="75">
        <f t="shared" ref="BC5" si="21">IF($F5="","",(AZ5/$F5))</f>
        <v>0.7931034482758621</v>
      </c>
    </row>
    <row r="6" spans="1:55">
      <c r="B6" s="55" t="s">
        <v>21</v>
      </c>
      <c r="C6" s="73">
        <v>57</v>
      </c>
      <c r="D6" s="56">
        <v>1</v>
      </c>
      <c r="E6" s="56"/>
      <c r="F6" s="56">
        <f t="shared" si="0"/>
        <v>56</v>
      </c>
      <c r="G6" s="73">
        <v>53</v>
      </c>
      <c r="H6" s="56"/>
      <c r="I6" s="73">
        <v>1</v>
      </c>
      <c r="J6" s="78">
        <v>0</v>
      </c>
      <c r="K6" s="56">
        <f t="shared" si="1"/>
        <v>2</v>
      </c>
      <c r="L6" s="75">
        <f t="shared" si="2"/>
        <v>0.9642857142857143</v>
      </c>
      <c r="M6" s="75">
        <f t="shared" si="3"/>
        <v>0</v>
      </c>
      <c r="N6" s="73">
        <v>48</v>
      </c>
      <c r="O6" s="56"/>
      <c r="P6" s="73">
        <v>1</v>
      </c>
      <c r="Q6" s="78">
        <v>0</v>
      </c>
      <c r="R6" s="56">
        <f t="shared" si="4"/>
        <v>7</v>
      </c>
      <c r="S6" s="76">
        <f t="shared" si="5"/>
        <v>0.875</v>
      </c>
      <c r="T6" s="75">
        <f t="shared" si="6"/>
        <v>0</v>
      </c>
      <c r="U6" s="73">
        <v>47</v>
      </c>
      <c r="V6" s="56"/>
      <c r="W6" s="73">
        <v>1</v>
      </c>
      <c r="X6" s="78">
        <v>0</v>
      </c>
      <c r="Y6" s="56">
        <f t="shared" si="7"/>
        <v>8</v>
      </c>
      <c r="Z6" s="75">
        <f t="shared" si="8"/>
        <v>0.8571428571428571</v>
      </c>
      <c r="AA6" s="75">
        <f t="shared" si="9"/>
        <v>0</v>
      </c>
      <c r="AB6" s="73">
        <v>45</v>
      </c>
      <c r="AC6" s="56"/>
      <c r="AD6" s="73">
        <v>3</v>
      </c>
      <c r="AE6" s="77">
        <v>0</v>
      </c>
      <c r="AF6" s="56">
        <f t="shared" si="10"/>
        <v>8</v>
      </c>
      <c r="AG6" s="76">
        <f t="shared" si="11"/>
        <v>0.8571428571428571</v>
      </c>
      <c r="AH6" s="75">
        <f t="shared" si="12"/>
        <v>0</v>
      </c>
      <c r="AI6" s="73">
        <v>7</v>
      </c>
      <c r="AJ6" s="56"/>
      <c r="AK6" s="73">
        <v>3</v>
      </c>
      <c r="AL6" s="73">
        <v>37</v>
      </c>
      <c r="AM6" s="56">
        <f t="shared" si="13"/>
        <v>9</v>
      </c>
      <c r="AN6" s="75">
        <f t="shared" si="14"/>
        <v>0.8392857142857143</v>
      </c>
      <c r="AO6" s="75">
        <f t="shared" si="15"/>
        <v>0.6607142857142857</v>
      </c>
      <c r="AP6" s="56">
        <v>1</v>
      </c>
      <c r="AQ6" s="56"/>
      <c r="AR6" s="56">
        <v>1</v>
      </c>
      <c r="AS6" s="56">
        <v>43</v>
      </c>
      <c r="AT6" s="56">
        <f t="shared" si="16"/>
        <v>11</v>
      </c>
      <c r="AU6" s="76">
        <f t="shared" si="17"/>
        <v>0.8035714285714286</v>
      </c>
      <c r="AV6" s="75">
        <f t="shared" si="18"/>
        <v>0.7678571428571429</v>
      </c>
      <c r="AW6" s="56">
        <v>0</v>
      </c>
      <c r="AX6" s="56"/>
      <c r="AY6" s="56">
        <v>1</v>
      </c>
      <c r="AZ6" s="56">
        <v>44</v>
      </c>
      <c r="BA6" s="56">
        <f t="shared" ref="BA6" si="22">F6-AZ6-AW6</f>
        <v>12</v>
      </c>
      <c r="BB6" s="75">
        <f t="shared" ref="BB6" si="23">IF($F6="","",((AW6+AX6+AY6+AZ6)/$F6))</f>
        <v>0.8035714285714286</v>
      </c>
      <c r="BC6" s="75">
        <f t="shared" ref="BC6" si="24">IF($F6="","",(AZ6/$F6))</f>
        <v>0.7857142857142857</v>
      </c>
    </row>
    <row r="7" spans="1:55">
      <c r="B7" s="55" t="s">
        <v>22</v>
      </c>
      <c r="C7" s="73">
        <v>83</v>
      </c>
      <c r="D7" s="56"/>
      <c r="E7" s="56"/>
      <c r="F7" s="56">
        <f t="shared" si="0"/>
        <v>83</v>
      </c>
      <c r="G7" s="73">
        <v>75</v>
      </c>
      <c r="H7" s="56"/>
      <c r="I7" s="73">
        <v>2</v>
      </c>
      <c r="J7" s="78">
        <v>0</v>
      </c>
      <c r="K7" s="56">
        <f t="shared" si="1"/>
        <v>6</v>
      </c>
      <c r="L7" s="75">
        <f t="shared" si="2"/>
        <v>0.92771084337349397</v>
      </c>
      <c r="M7" s="75">
        <f t="shared" si="3"/>
        <v>0</v>
      </c>
      <c r="N7" s="73">
        <v>70</v>
      </c>
      <c r="O7" s="56"/>
      <c r="P7" s="73">
        <v>1</v>
      </c>
      <c r="Q7" s="78">
        <v>0</v>
      </c>
      <c r="R7" s="56">
        <f t="shared" si="4"/>
        <v>12</v>
      </c>
      <c r="S7" s="76">
        <f t="shared" si="5"/>
        <v>0.85542168674698793</v>
      </c>
      <c r="T7" s="75">
        <f t="shared" si="6"/>
        <v>0</v>
      </c>
      <c r="U7" s="73">
        <v>68</v>
      </c>
      <c r="V7" s="56"/>
      <c r="W7" s="78">
        <v>0</v>
      </c>
      <c r="X7" s="73">
        <v>0</v>
      </c>
      <c r="Y7" s="56">
        <f t="shared" si="7"/>
        <v>15</v>
      </c>
      <c r="Z7" s="75">
        <f t="shared" si="8"/>
        <v>0.81927710843373491</v>
      </c>
      <c r="AA7" s="75">
        <f t="shared" si="9"/>
        <v>0</v>
      </c>
      <c r="AB7" s="73">
        <v>64</v>
      </c>
      <c r="AC7" s="56"/>
      <c r="AD7" s="73">
        <v>1</v>
      </c>
      <c r="AE7" s="73">
        <v>2</v>
      </c>
      <c r="AF7" s="56">
        <f t="shared" si="10"/>
        <v>16</v>
      </c>
      <c r="AG7" s="76">
        <f t="shared" si="11"/>
        <v>0.80722891566265065</v>
      </c>
      <c r="AH7" s="75">
        <f t="shared" si="12"/>
        <v>2.4096385542168676E-2</v>
      </c>
      <c r="AI7" s="56">
        <v>13</v>
      </c>
      <c r="AJ7" s="56"/>
      <c r="AK7" s="56">
        <v>0</v>
      </c>
      <c r="AL7" s="56">
        <v>54</v>
      </c>
      <c r="AM7" s="56">
        <f t="shared" si="13"/>
        <v>16</v>
      </c>
      <c r="AN7" s="75">
        <f t="shared" si="14"/>
        <v>0.80722891566265065</v>
      </c>
      <c r="AO7" s="75">
        <f t="shared" si="15"/>
        <v>0.6506024096385542</v>
      </c>
      <c r="AP7" s="56">
        <v>5</v>
      </c>
      <c r="AQ7" s="56"/>
      <c r="AR7" s="56">
        <v>0</v>
      </c>
      <c r="AS7" s="56">
        <v>62</v>
      </c>
      <c r="AT7" s="56">
        <f t="shared" ref="AT7" si="25">F7-AP7-AR7-AS7</f>
        <v>16</v>
      </c>
      <c r="AU7" s="76">
        <f t="shared" ref="AU7" si="26">IF($F7="","",((AP7+AQ7+AR7+AS7)/$F7))</f>
        <v>0.80722891566265065</v>
      </c>
      <c r="AV7" s="75">
        <f t="shared" ref="AV7" si="27">IF($F7="","",(AS7/$F7))</f>
        <v>0.74698795180722888</v>
      </c>
      <c r="AW7" s="56"/>
      <c r="AX7" s="56"/>
      <c r="AY7" s="56"/>
      <c r="AZ7" s="56"/>
      <c r="BA7" s="56"/>
      <c r="BB7" s="75"/>
      <c r="BC7" s="75"/>
    </row>
    <row r="8" spans="1:55">
      <c r="B8" s="55" t="s">
        <v>23</v>
      </c>
      <c r="C8" s="73">
        <v>88</v>
      </c>
      <c r="D8" s="56">
        <v>1</v>
      </c>
      <c r="E8" s="56"/>
      <c r="F8" s="56">
        <f t="shared" si="0"/>
        <v>87</v>
      </c>
      <c r="G8" s="73">
        <v>74</v>
      </c>
      <c r="H8" s="56"/>
      <c r="I8" s="73">
        <v>2</v>
      </c>
      <c r="J8" s="78">
        <v>0</v>
      </c>
      <c r="K8" s="56">
        <f t="shared" si="1"/>
        <v>11</v>
      </c>
      <c r="L8" s="75">
        <f t="shared" si="2"/>
        <v>0.87356321839080464</v>
      </c>
      <c r="M8" s="75">
        <f t="shared" si="3"/>
        <v>0</v>
      </c>
      <c r="N8" s="73">
        <v>68</v>
      </c>
      <c r="O8" s="56"/>
      <c r="P8" s="73">
        <v>2</v>
      </c>
      <c r="Q8" s="78">
        <v>0</v>
      </c>
      <c r="R8" s="56">
        <f t="shared" si="4"/>
        <v>17</v>
      </c>
      <c r="S8" s="76">
        <f>IF($F8="","",((N8+O8+P8+Q8)/$F8))</f>
        <v>0.8045977011494253</v>
      </c>
      <c r="T8" s="75">
        <f t="shared" si="6"/>
        <v>0</v>
      </c>
      <c r="U8" s="73">
        <v>65</v>
      </c>
      <c r="V8" s="56"/>
      <c r="W8" s="78">
        <v>0</v>
      </c>
      <c r="X8" s="78">
        <v>0</v>
      </c>
      <c r="Y8" s="56">
        <f t="shared" si="7"/>
        <v>22</v>
      </c>
      <c r="Z8" s="75">
        <f t="shared" si="8"/>
        <v>0.74712643678160917</v>
      </c>
      <c r="AA8" s="75">
        <f t="shared" si="9"/>
        <v>0</v>
      </c>
      <c r="AB8" s="56">
        <v>66</v>
      </c>
      <c r="AC8" s="56"/>
      <c r="AD8" s="56">
        <v>0</v>
      </c>
      <c r="AE8" s="56">
        <v>0</v>
      </c>
      <c r="AF8" s="56">
        <f t="shared" si="10"/>
        <v>21</v>
      </c>
      <c r="AG8" s="76">
        <f t="shared" si="11"/>
        <v>0.75862068965517238</v>
      </c>
      <c r="AH8" s="75">
        <f t="shared" si="12"/>
        <v>0</v>
      </c>
      <c r="AI8" s="56">
        <v>8</v>
      </c>
      <c r="AJ8" s="56"/>
      <c r="AK8" s="56">
        <v>1</v>
      </c>
      <c r="AL8" s="56">
        <v>56</v>
      </c>
      <c r="AM8" s="56">
        <f t="shared" ref="AM8" si="28">F8-AL8-AK8-AI8</f>
        <v>22</v>
      </c>
      <c r="AN8" s="75">
        <f t="shared" ref="AN8" si="29">IF($F8="","",((AI8+AJ8+AK8+AL8)/$F8))</f>
        <v>0.74712643678160917</v>
      </c>
      <c r="AO8" s="75">
        <f t="shared" ref="AO8" si="30">IF($F8="","",(AL8/$F8))</f>
        <v>0.64367816091954022</v>
      </c>
      <c r="AP8" s="56"/>
      <c r="AQ8" s="56"/>
      <c r="AR8" s="56"/>
      <c r="AS8" s="56"/>
      <c r="AT8" s="56"/>
      <c r="AU8" s="76"/>
      <c r="AV8" s="75"/>
      <c r="AW8" s="56"/>
      <c r="AX8" s="56"/>
      <c r="AY8" s="56"/>
      <c r="AZ8" s="56"/>
      <c r="BA8" s="56"/>
      <c r="BB8" s="75"/>
      <c r="BC8" s="75"/>
    </row>
    <row r="9" spans="1:55">
      <c r="B9" s="55" t="s">
        <v>24</v>
      </c>
      <c r="C9" s="73">
        <v>89</v>
      </c>
      <c r="D9" s="56"/>
      <c r="E9" s="56"/>
      <c r="F9" s="56">
        <f t="shared" si="0"/>
        <v>89</v>
      </c>
      <c r="G9" s="73">
        <v>69</v>
      </c>
      <c r="H9" s="56"/>
      <c r="I9" s="73">
        <v>5</v>
      </c>
      <c r="J9" s="78">
        <v>0</v>
      </c>
      <c r="K9" s="56">
        <f t="shared" si="1"/>
        <v>15</v>
      </c>
      <c r="L9" s="75">
        <f t="shared" si="2"/>
        <v>0.8314606741573034</v>
      </c>
      <c r="M9" s="75">
        <f t="shared" si="3"/>
        <v>0</v>
      </c>
      <c r="N9" s="73">
        <v>63</v>
      </c>
      <c r="O9" s="56"/>
      <c r="P9" s="73">
        <v>1</v>
      </c>
      <c r="Q9" s="78">
        <v>0</v>
      </c>
      <c r="R9" s="56">
        <f t="shared" si="4"/>
        <v>25</v>
      </c>
      <c r="S9" s="76">
        <f>IF($F9="","",((N9+O9+P9+Q9)/$F9))</f>
        <v>0.7191011235955056</v>
      </c>
      <c r="T9" s="75">
        <f t="shared" si="6"/>
        <v>0</v>
      </c>
      <c r="U9" s="56">
        <v>62</v>
      </c>
      <c r="V9" s="56"/>
      <c r="W9" s="56">
        <v>2</v>
      </c>
      <c r="X9" s="56">
        <v>0</v>
      </c>
      <c r="Y9" s="56">
        <f t="shared" si="7"/>
        <v>25</v>
      </c>
      <c r="Z9" s="75">
        <f t="shared" si="8"/>
        <v>0.7191011235955056</v>
      </c>
      <c r="AA9" s="75">
        <f t="shared" si="9"/>
        <v>0</v>
      </c>
      <c r="AB9" s="56">
        <v>60</v>
      </c>
      <c r="AC9" s="56"/>
      <c r="AD9" s="56">
        <v>0</v>
      </c>
      <c r="AE9" s="56">
        <v>0</v>
      </c>
      <c r="AF9" s="56">
        <f t="shared" ref="AF9" si="31">F9-(AB9+AD9+AE9)</f>
        <v>29</v>
      </c>
      <c r="AG9" s="76">
        <f t="shared" ref="AG9" si="32">IF($F9="","",((AB9+AC9+AD9+AE9)/$F9))</f>
        <v>0.6741573033707865</v>
      </c>
      <c r="AH9" s="75">
        <f t="shared" ref="AH9" si="33">IF($F9="","",(AE9/$F9))</f>
        <v>0</v>
      </c>
      <c r="AI9" s="56"/>
      <c r="AJ9" s="56"/>
      <c r="AK9" s="56"/>
      <c r="AL9" s="56"/>
      <c r="AM9" s="56"/>
      <c r="AN9" s="75"/>
      <c r="AO9" s="75"/>
      <c r="AP9" s="56"/>
      <c r="AQ9" s="56"/>
      <c r="AR9" s="56"/>
      <c r="AS9" s="56"/>
      <c r="AT9" s="56"/>
      <c r="AU9" s="76"/>
      <c r="AV9" s="75"/>
      <c r="AW9" s="56"/>
      <c r="AX9" s="56"/>
      <c r="AY9" s="56"/>
      <c r="AZ9" s="56"/>
      <c r="BA9" s="56"/>
      <c r="BB9" s="75"/>
      <c r="BC9" s="75"/>
    </row>
    <row r="10" spans="1:55">
      <c r="B10" s="55" t="s">
        <v>25</v>
      </c>
      <c r="C10" s="73">
        <v>81</v>
      </c>
      <c r="D10" s="56"/>
      <c r="E10" s="56"/>
      <c r="F10" s="56">
        <f t="shared" si="0"/>
        <v>81</v>
      </c>
      <c r="G10" s="73">
        <v>70</v>
      </c>
      <c r="H10" s="56"/>
      <c r="I10" s="78">
        <v>0</v>
      </c>
      <c r="J10" s="78">
        <v>0</v>
      </c>
      <c r="K10" s="56">
        <f t="shared" si="1"/>
        <v>11</v>
      </c>
      <c r="L10" s="75">
        <f t="shared" si="2"/>
        <v>0.86419753086419748</v>
      </c>
      <c r="M10" s="75">
        <f t="shared" si="3"/>
        <v>0</v>
      </c>
      <c r="N10" s="56">
        <v>64</v>
      </c>
      <c r="O10" s="56"/>
      <c r="P10" s="56">
        <v>1</v>
      </c>
      <c r="Q10" s="56">
        <v>0</v>
      </c>
      <c r="R10" s="56">
        <f t="shared" si="4"/>
        <v>16</v>
      </c>
      <c r="S10" s="76">
        <f>IF($F10="","",((N10+O10+P10+Q10)/$F10))</f>
        <v>0.80246913580246915</v>
      </c>
      <c r="T10" s="75">
        <f t="shared" si="6"/>
        <v>0</v>
      </c>
      <c r="U10" s="56">
        <v>62</v>
      </c>
      <c r="V10" s="56"/>
      <c r="W10" s="56">
        <v>1</v>
      </c>
      <c r="X10" s="56">
        <v>0</v>
      </c>
      <c r="Y10" s="56">
        <f t="shared" si="7"/>
        <v>18</v>
      </c>
      <c r="Z10" s="75">
        <f t="shared" si="8"/>
        <v>0.77777777777777779</v>
      </c>
      <c r="AA10" s="75">
        <f t="shared" si="9"/>
        <v>0</v>
      </c>
      <c r="AB10" s="56"/>
      <c r="AC10" s="56"/>
      <c r="AD10" s="56"/>
      <c r="AE10" s="56"/>
      <c r="AF10" s="56"/>
      <c r="AG10" s="76"/>
      <c r="AH10" s="75"/>
      <c r="AI10" s="56"/>
      <c r="AJ10" s="56"/>
      <c r="AK10" s="56"/>
      <c r="AL10" s="56"/>
      <c r="AM10" s="56"/>
      <c r="AN10" s="75"/>
      <c r="AO10" s="75"/>
      <c r="AP10" s="56"/>
      <c r="AQ10" s="56"/>
      <c r="AR10" s="56"/>
      <c r="AS10" s="56"/>
      <c r="AT10" s="56"/>
      <c r="AU10" s="76"/>
      <c r="AV10" s="75"/>
      <c r="AW10" s="56"/>
      <c r="AX10" s="56"/>
      <c r="AY10" s="56"/>
      <c r="AZ10" s="56"/>
      <c r="BA10" s="56"/>
      <c r="BB10" s="75"/>
      <c r="BC10" s="75"/>
    </row>
    <row r="11" spans="1:55">
      <c r="B11" s="55" t="s">
        <v>26</v>
      </c>
      <c r="C11" s="73">
        <v>120</v>
      </c>
      <c r="D11" s="56"/>
      <c r="E11" s="56"/>
      <c r="F11" s="56">
        <f t="shared" si="0"/>
        <v>120</v>
      </c>
      <c r="G11" s="56">
        <v>101</v>
      </c>
      <c r="H11" s="56"/>
      <c r="I11" s="56">
        <v>3</v>
      </c>
      <c r="J11" s="56">
        <v>0</v>
      </c>
      <c r="K11" s="56">
        <f t="shared" si="1"/>
        <v>16</v>
      </c>
      <c r="L11" s="75">
        <f t="shared" si="2"/>
        <v>0.8666666666666667</v>
      </c>
      <c r="M11" s="75">
        <f t="shared" si="3"/>
        <v>0</v>
      </c>
      <c r="N11" s="56">
        <v>88</v>
      </c>
      <c r="O11" s="56"/>
      <c r="P11" s="56">
        <v>3</v>
      </c>
      <c r="Q11" s="56">
        <v>0</v>
      </c>
      <c r="R11" s="56">
        <f t="shared" si="4"/>
        <v>29</v>
      </c>
      <c r="S11" s="76">
        <f>IF($F11="","",((N11+O11+P11+Q11)/$F11))</f>
        <v>0.7583333333333333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55" t="s">
        <v>27</v>
      </c>
      <c r="C12" s="73">
        <v>82</v>
      </c>
      <c r="D12" s="56"/>
      <c r="E12" s="56"/>
      <c r="F12" s="56">
        <f t="shared" si="0"/>
        <v>82</v>
      </c>
      <c r="G12" s="56">
        <v>73</v>
      </c>
      <c r="H12" s="56"/>
      <c r="I12" s="56">
        <v>1</v>
      </c>
      <c r="J12" s="56">
        <v>0</v>
      </c>
      <c r="K12" s="56">
        <f t="shared" si="1"/>
        <v>8</v>
      </c>
      <c r="L12" s="75">
        <f t="shared" si="2"/>
        <v>0.90243902439024393</v>
      </c>
      <c r="M12" s="75">
        <f t="shared" si="3"/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55" t="s">
        <v>28</v>
      </c>
      <c r="C13" s="73">
        <v>86</v>
      </c>
      <c r="D13" s="56"/>
      <c r="E13" s="56"/>
      <c r="F13" s="56">
        <f t="shared" si="0"/>
        <v>86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College of Architecture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22</v>
      </c>
      <c r="D19" s="56"/>
      <c r="E19" s="56"/>
      <c r="F19" s="56">
        <f t="shared" ref="F19:F27" si="34">C19-D19-E19</f>
        <v>22</v>
      </c>
      <c r="G19" s="73">
        <v>18</v>
      </c>
      <c r="H19" s="56"/>
      <c r="I19" s="73">
        <v>2</v>
      </c>
      <c r="J19" s="56">
        <v>0</v>
      </c>
      <c r="K19" s="56">
        <f t="shared" ref="K19:K26" si="35">F19-I19-G19-J19</f>
        <v>2</v>
      </c>
      <c r="L19" s="75">
        <f t="shared" ref="L19:L26" si="36">IF($F19="","",((G19+H19+I19+J19)/$F19))</f>
        <v>0.90909090909090906</v>
      </c>
      <c r="M19" s="75">
        <f t="shared" ref="M19:M26" si="37">IF($F19="","",(J19/$F19))</f>
        <v>0</v>
      </c>
      <c r="N19" s="73">
        <v>16</v>
      </c>
      <c r="O19" s="56"/>
      <c r="P19" s="73">
        <v>1</v>
      </c>
      <c r="Q19" s="56">
        <v>0</v>
      </c>
      <c r="R19" s="56">
        <f t="shared" ref="R19:R25" si="38">F19-N19-O19-P19-Q19</f>
        <v>5</v>
      </c>
      <c r="S19" s="76">
        <f t="shared" ref="S19:S25" si="39">IF($F19="","",((N19+O19+P19+Q19)/$F19))</f>
        <v>0.77272727272727271</v>
      </c>
      <c r="T19" s="75">
        <f t="shared" ref="T19:T25" si="40">IF($F19="","",(Q19/$F19))</f>
        <v>0</v>
      </c>
      <c r="U19" s="73">
        <v>15</v>
      </c>
      <c r="V19" s="56"/>
      <c r="W19" s="78">
        <v>0</v>
      </c>
      <c r="X19" s="78">
        <v>1</v>
      </c>
      <c r="Y19" s="56">
        <f t="shared" ref="Y19:Y24" si="41">F19-(U19+W19+X19)</f>
        <v>6</v>
      </c>
      <c r="Z19" s="75">
        <f t="shared" ref="Z19:Z24" si="42">IF($F19="","",((U19+V19+W19+X19)/$F19))</f>
        <v>0.72727272727272729</v>
      </c>
      <c r="AA19" s="75">
        <f t="shared" ref="AA19:AA24" si="43">IF($F19="","",(X19/$F19))</f>
        <v>4.5454545454545456E-2</v>
      </c>
      <c r="AB19" s="73">
        <v>9</v>
      </c>
      <c r="AC19" s="56"/>
      <c r="AD19" s="78">
        <v>0</v>
      </c>
      <c r="AE19" s="73">
        <v>7</v>
      </c>
      <c r="AF19" s="56">
        <f t="shared" ref="AF19:AF23" si="44">F19-(AB19+AD19+AE19)</f>
        <v>6</v>
      </c>
      <c r="AG19" s="76">
        <f t="shared" ref="AG19:AG23" si="45">IF($F19="","",((AB19+AC19+AD19+AE19)/$F19))</f>
        <v>0.72727272727272729</v>
      </c>
      <c r="AH19" s="75">
        <f t="shared" ref="AH19:AH23" si="46">IF($F19="","",(AE19/$F19))</f>
        <v>0.31818181818181818</v>
      </c>
      <c r="AI19" s="78">
        <v>0</v>
      </c>
      <c r="AJ19" s="56"/>
      <c r="AK19" s="56">
        <v>0</v>
      </c>
      <c r="AL19" s="73">
        <v>15</v>
      </c>
      <c r="AM19" s="56">
        <f t="shared" ref="AM19:AM21" si="47">F19-AL19-AK19-AI19</f>
        <v>7</v>
      </c>
      <c r="AN19" s="75">
        <f t="shared" ref="AN19:AN21" si="48">IF($F19="","",((AI19+AJ19+AK19+AL19)/$F19))</f>
        <v>0.68181818181818177</v>
      </c>
      <c r="AO19" s="75">
        <f t="shared" ref="AO19:AO21" si="49">IF($F19="","",(AL19/$F19))</f>
        <v>0.68181818181818177</v>
      </c>
      <c r="AP19" s="73">
        <v>1</v>
      </c>
      <c r="AQ19" s="56"/>
      <c r="AR19" s="56">
        <v>0</v>
      </c>
      <c r="AS19" s="73">
        <v>15</v>
      </c>
      <c r="AT19" s="56">
        <f t="shared" ref="AT19:AT20" si="50">F19-AS19-AR19-AP19</f>
        <v>6</v>
      </c>
      <c r="AU19" s="76">
        <f t="shared" ref="AU19:AU20" si="51">IF($F19="","",((AP19+AQ19+AR19+AS19)/$F19))</f>
        <v>0.72727272727272729</v>
      </c>
      <c r="AV19" s="75">
        <f t="shared" ref="AV19:AV20" si="52">IF($F19="","",(AS19/$F19))</f>
        <v>0.68181818181818177</v>
      </c>
      <c r="AW19" s="56">
        <v>0</v>
      </c>
      <c r="AX19" s="56"/>
      <c r="AY19" s="56">
        <v>0</v>
      </c>
      <c r="AZ19" s="56">
        <v>15</v>
      </c>
      <c r="BA19" s="56">
        <f t="shared" ref="BA19" si="53">F19-AZ19-AW19</f>
        <v>7</v>
      </c>
      <c r="BB19" s="75">
        <f t="shared" ref="BB19" si="54">IF($F19="","",((AW19+AX19+AY19+AZ19)/$F19))</f>
        <v>0.68181818181818177</v>
      </c>
      <c r="BC19" s="75">
        <f t="shared" ref="BC19" si="55">IF($F19="","",(AZ19/$F19))</f>
        <v>0.68181818181818177</v>
      </c>
    </row>
    <row r="20" spans="2:55">
      <c r="B20" s="55" t="s">
        <v>21</v>
      </c>
      <c r="C20" s="73">
        <v>31</v>
      </c>
      <c r="D20" s="56">
        <v>1</v>
      </c>
      <c r="E20" s="56"/>
      <c r="F20" s="56">
        <f t="shared" si="34"/>
        <v>30</v>
      </c>
      <c r="G20" s="73">
        <v>29</v>
      </c>
      <c r="H20" s="56"/>
      <c r="I20" s="78">
        <v>0</v>
      </c>
      <c r="J20" s="56">
        <v>0</v>
      </c>
      <c r="K20" s="56">
        <f t="shared" si="35"/>
        <v>1</v>
      </c>
      <c r="L20" s="76">
        <f t="shared" si="36"/>
        <v>0.96666666666666667</v>
      </c>
      <c r="M20" s="75">
        <f t="shared" si="37"/>
        <v>0</v>
      </c>
      <c r="N20" s="73">
        <v>28</v>
      </c>
      <c r="O20" s="56"/>
      <c r="P20" s="78">
        <v>0</v>
      </c>
      <c r="Q20" s="56">
        <v>0</v>
      </c>
      <c r="R20" s="56">
        <f t="shared" si="38"/>
        <v>2</v>
      </c>
      <c r="S20" s="76">
        <f t="shared" si="39"/>
        <v>0.93333333333333335</v>
      </c>
      <c r="T20" s="75">
        <f t="shared" si="40"/>
        <v>0</v>
      </c>
      <c r="U20" s="73">
        <v>22</v>
      </c>
      <c r="V20" s="56"/>
      <c r="W20" s="73">
        <v>1</v>
      </c>
      <c r="X20" s="73">
        <v>8</v>
      </c>
      <c r="Y20" s="56">
        <f t="shared" si="41"/>
        <v>-1</v>
      </c>
      <c r="Z20" s="76">
        <f t="shared" si="42"/>
        <v>1.0333333333333334</v>
      </c>
      <c r="AA20" s="75">
        <f t="shared" si="43"/>
        <v>0.26666666666666666</v>
      </c>
      <c r="AB20" s="73">
        <v>9</v>
      </c>
      <c r="AC20" s="56"/>
      <c r="AD20" s="73">
        <v>1</v>
      </c>
      <c r="AE20" s="73">
        <v>20</v>
      </c>
      <c r="AF20" s="56">
        <f t="shared" si="44"/>
        <v>0</v>
      </c>
      <c r="AG20" s="76">
        <f t="shared" si="45"/>
        <v>1</v>
      </c>
      <c r="AH20" s="75">
        <f t="shared" si="46"/>
        <v>0.66666666666666663</v>
      </c>
      <c r="AI20" s="73">
        <v>2</v>
      </c>
      <c r="AJ20" s="56"/>
      <c r="AK20" s="56">
        <v>0</v>
      </c>
      <c r="AL20" s="73">
        <v>28</v>
      </c>
      <c r="AM20" s="56">
        <f t="shared" si="47"/>
        <v>0</v>
      </c>
      <c r="AN20" s="75">
        <f t="shared" si="48"/>
        <v>1</v>
      </c>
      <c r="AO20" s="75">
        <f t="shared" si="49"/>
        <v>0.93333333333333335</v>
      </c>
      <c r="AP20" s="56">
        <v>1</v>
      </c>
      <c r="AQ20" s="56"/>
      <c r="AR20" s="56">
        <v>0</v>
      </c>
      <c r="AS20" s="56">
        <v>29</v>
      </c>
      <c r="AT20" s="56">
        <f t="shared" si="50"/>
        <v>0</v>
      </c>
      <c r="AU20" s="76">
        <f t="shared" si="51"/>
        <v>1</v>
      </c>
      <c r="AV20" s="75">
        <f t="shared" si="52"/>
        <v>0.96666666666666667</v>
      </c>
      <c r="AW20" s="56">
        <v>0</v>
      </c>
      <c r="AX20" s="56"/>
      <c r="AY20" s="56">
        <v>0</v>
      </c>
      <c r="AZ20" s="56">
        <v>30</v>
      </c>
      <c r="BA20" s="56">
        <f t="shared" ref="BA20" si="56">F20-AZ20-AW20</f>
        <v>0</v>
      </c>
      <c r="BB20" s="75">
        <f t="shared" ref="BB20" si="57">IF($F20="","",((AW20+AX20+AY20+AZ20)/$F20))</f>
        <v>1</v>
      </c>
      <c r="BC20" s="75">
        <f t="shared" ref="BC20" si="58">IF($F20="","",(AZ20/$F20))</f>
        <v>1</v>
      </c>
    </row>
    <row r="21" spans="2:55">
      <c r="B21" s="55" t="s">
        <v>22</v>
      </c>
      <c r="C21" s="73">
        <v>29</v>
      </c>
      <c r="D21" s="56"/>
      <c r="E21" s="56"/>
      <c r="F21" s="56">
        <f t="shared" si="34"/>
        <v>29</v>
      </c>
      <c r="G21" s="73">
        <v>27</v>
      </c>
      <c r="H21" s="56"/>
      <c r="I21" s="78">
        <v>0</v>
      </c>
      <c r="J21" s="56">
        <v>0</v>
      </c>
      <c r="K21" s="56">
        <f t="shared" si="35"/>
        <v>2</v>
      </c>
      <c r="L21" s="75">
        <f t="shared" si="36"/>
        <v>0.93103448275862066</v>
      </c>
      <c r="M21" s="75">
        <f t="shared" si="37"/>
        <v>0</v>
      </c>
      <c r="N21" s="73">
        <v>26</v>
      </c>
      <c r="O21" s="56"/>
      <c r="P21" s="73">
        <v>1</v>
      </c>
      <c r="Q21" s="56">
        <v>0</v>
      </c>
      <c r="R21" s="56">
        <f t="shared" si="38"/>
        <v>2</v>
      </c>
      <c r="S21" s="76">
        <f t="shared" si="39"/>
        <v>0.93103448275862066</v>
      </c>
      <c r="T21" s="75">
        <f t="shared" si="40"/>
        <v>0</v>
      </c>
      <c r="U21" s="73">
        <v>21</v>
      </c>
      <c r="V21" s="56"/>
      <c r="W21" s="78">
        <v>0</v>
      </c>
      <c r="X21" s="73">
        <v>4</v>
      </c>
      <c r="Y21" s="56">
        <f t="shared" si="41"/>
        <v>4</v>
      </c>
      <c r="Z21" s="76">
        <f t="shared" si="42"/>
        <v>0.86206896551724133</v>
      </c>
      <c r="AA21" s="75">
        <f t="shared" si="43"/>
        <v>0.13793103448275862</v>
      </c>
      <c r="AB21" s="73">
        <v>8</v>
      </c>
      <c r="AC21" s="56"/>
      <c r="AD21" s="78">
        <v>0</v>
      </c>
      <c r="AE21" s="73">
        <v>16</v>
      </c>
      <c r="AF21" s="56">
        <f t="shared" si="44"/>
        <v>5</v>
      </c>
      <c r="AG21" s="76">
        <f t="shared" si="45"/>
        <v>0.82758620689655171</v>
      </c>
      <c r="AH21" s="75">
        <f t="shared" si="46"/>
        <v>0.55172413793103448</v>
      </c>
      <c r="AI21" s="56">
        <v>1</v>
      </c>
      <c r="AJ21" s="56"/>
      <c r="AK21" s="56">
        <v>0</v>
      </c>
      <c r="AL21" s="56">
        <v>24</v>
      </c>
      <c r="AM21" s="56">
        <f t="shared" si="47"/>
        <v>4</v>
      </c>
      <c r="AN21" s="75">
        <f t="shared" si="48"/>
        <v>0.86206896551724133</v>
      </c>
      <c r="AO21" s="75">
        <f t="shared" si="49"/>
        <v>0.82758620689655171</v>
      </c>
      <c r="AP21" s="56">
        <v>1</v>
      </c>
      <c r="AQ21" s="56"/>
      <c r="AR21" s="56">
        <v>0</v>
      </c>
      <c r="AS21" s="56">
        <v>24</v>
      </c>
      <c r="AT21" s="56">
        <f t="shared" ref="AT21" si="59">F21-AS21-AR21-AP21</f>
        <v>4</v>
      </c>
      <c r="AU21" s="76">
        <f t="shared" ref="AU21" si="60">IF($F21="","",((AP21+AQ21+AR21+AS21)/$F21))</f>
        <v>0.86206896551724133</v>
      </c>
      <c r="AV21" s="75">
        <f t="shared" ref="AV21" si="61">IF($F21="","",(AS21/$F21))</f>
        <v>0.82758620689655171</v>
      </c>
      <c r="AW21" s="56"/>
      <c r="AX21" s="56"/>
      <c r="AY21" s="56"/>
      <c r="AZ21" s="56"/>
      <c r="BA21" s="56"/>
      <c r="BB21" s="75"/>
      <c r="BC21" s="75"/>
    </row>
    <row r="22" spans="2:55">
      <c r="B22" s="55" t="s">
        <v>23</v>
      </c>
      <c r="C22" s="73">
        <v>21</v>
      </c>
      <c r="D22" s="56"/>
      <c r="E22" s="56"/>
      <c r="F22" s="56">
        <f t="shared" si="34"/>
        <v>21</v>
      </c>
      <c r="G22" s="73">
        <v>20</v>
      </c>
      <c r="H22" s="56"/>
      <c r="I22" s="78">
        <v>0</v>
      </c>
      <c r="J22" s="56">
        <v>0</v>
      </c>
      <c r="K22" s="56">
        <f t="shared" si="35"/>
        <v>1</v>
      </c>
      <c r="L22" s="75">
        <f t="shared" si="36"/>
        <v>0.95238095238095233</v>
      </c>
      <c r="M22" s="75">
        <f t="shared" si="37"/>
        <v>0</v>
      </c>
      <c r="N22" s="73">
        <v>19</v>
      </c>
      <c r="O22" s="56"/>
      <c r="P22" s="78">
        <v>0</v>
      </c>
      <c r="Q22" s="56">
        <v>0</v>
      </c>
      <c r="R22" s="56">
        <f t="shared" si="38"/>
        <v>2</v>
      </c>
      <c r="S22" s="76">
        <f t="shared" si="39"/>
        <v>0.90476190476190477</v>
      </c>
      <c r="T22" s="75">
        <f t="shared" si="40"/>
        <v>0</v>
      </c>
      <c r="U22" s="73">
        <v>11</v>
      </c>
      <c r="V22" s="56"/>
      <c r="W22" s="78">
        <v>0</v>
      </c>
      <c r="X22" s="73">
        <v>7</v>
      </c>
      <c r="Y22" s="56">
        <f t="shared" si="41"/>
        <v>3</v>
      </c>
      <c r="Z22" s="76">
        <f t="shared" si="42"/>
        <v>0.8571428571428571</v>
      </c>
      <c r="AA22" s="75">
        <f t="shared" si="43"/>
        <v>0.33333333333333331</v>
      </c>
      <c r="AB22" s="56">
        <v>3</v>
      </c>
      <c r="AC22" s="56"/>
      <c r="AD22" s="56">
        <v>0</v>
      </c>
      <c r="AE22" s="56">
        <v>14</v>
      </c>
      <c r="AF22" s="56">
        <f t="shared" si="44"/>
        <v>4</v>
      </c>
      <c r="AG22" s="76">
        <f t="shared" si="45"/>
        <v>0.80952380952380953</v>
      </c>
      <c r="AH22" s="75">
        <f t="shared" si="46"/>
        <v>0.66666666666666663</v>
      </c>
      <c r="AI22" s="56">
        <v>0</v>
      </c>
      <c r="AJ22" s="56"/>
      <c r="AK22" s="56">
        <v>0</v>
      </c>
      <c r="AL22" s="56">
        <v>17</v>
      </c>
      <c r="AM22" s="56">
        <f t="shared" ref="AM22" si="62">F22-AL22-AK22-AI22</f>
        <v>4</v>
      </c>
      <c r="AN22" s="75">
        <f t="shared" ref="AN22" si="63">IF($F22="","",((AI22+AJ22+AK22+AL22)/$F22))</f>
        <v>0.80952380952380953</v>
      </c>
      <c r="AO22" s="75">
        <f t="shared" ref="AO22" si="64">IF($F22="","",(AL22/$F22))</f>
        <v>0.80952380952380953</v>
      </c>
      <c r="AP22" s="56"/>
      <c r="AQ22" s="56"/>
      <c r="AR22" s="56"/>
      <c r="AS22" s="56"/>
      <c r="AT22" s="56"/>
      <c r="AU22" s="76"/>
      <c r="AV22" s="75"/>
      <c r="AW22" s="56"/>
      <c r="AX22" s="56"/>
      <c r="AY22" s="56"/>
      <c r="AZ22" s="56"/>
      <c r="BA22" s="56"/>
      <c r="BB22" s="75"/>
      <c r="BC22" s="75"/>
    </row>
    <row r="23" spans="2:55">
      <c r="B23" s="55" t="s">
        <v>24</v>
      </c>
      <c r="C23" s="73">
        <v>32</v>
      </c>
      <c r="D23" s="56"/>
      <c r="E23" s="56"/>
      <c r="F23" s="56">
        <f t="shared" si="34"/>
        <v>32</v>
      </c>
      <c r="G23" s="73">
        <v>28</v>
      </c>
      <c r="H23" s="56"/>
      <c r="I23" s="73">
        <v>1</v>
      </c>
      <c r="J23" s="56">
        <v>0</v>
      </c>
      <c r="K23" s="56">
        <f t="shared" si="35"/>
        <v>3</v>
      </c>
      <c r="L23" s="75">
        <f t="shared" si="36"/>
        <v>0.90625</v>
      </c>
      <c r="M23" s="75">
        <f t="shared" si="37"/>
        <v>0</v>
      </c>
      <c r="N23" s="73">
        <v>28</v>
      </c>
      <c r="O23" s="56"/>
      <c r="P23" s="78">
        <v>0</v>
      </c>
      <c r="Q23" s="56">
        <v>0</v>
      </c>
      <c r="R23" s="56">
        <f t="shared" si="38"/>
        <v>4</v>
      </c>
      <c r="S23" s="76">
        <f t="shared" si="39"/>
        <v>0.875</v>
      </c>
      <c r="T23" s="75">
        <f t="shared" si="40"/>
        <v>0</v>
      </c>
      <c r="U23" s="56">
        <v>19</v>
      </c>
      <c r="V23" s="56"/>
      <c r="W23" s="56">
        <v>0</v>
      </c>
      <c r="X23" s="56">
        <v>8</v>
      </c>
      <c r="Y23" s="56">
        <f t="shared" si="41"/>
        <v>5</v>
      </c>
      <c r="Z23" s="76">
        <f t="shared" si="42"/>
        <v>0.84375</v>
      </c>
      <c r="AA23" s="75">
        <f t="shared" si="43"/>
        <v>0.25</v>
      </c>
      <c r="AB23" s="56">
        <v>11</v>
      </c>
      <c r="AC23" s="56"/>
      <c r="AD23" s="56">
        <v>0</v>
      </c>
      <c r="AE23" s="56">
        <v>16</v>
      </c>
      <c r="AF23" s="56">
        <f t="shared" si="44"/>
        <v>5</v>
      </c>
      <c r="AG23" s="76">
        <f t="shared" si="45"/>
        <v>0.84375</v>
      </c>
      <c r="AH23" s="75">
        <f t="shared" si="46"/>
        <v>0.5</v>
      </c>
      <c r="AI23" s="56"/>
      <c r="AJ23" s="56"/>
      <c r="AK23" s="56"/>
      <c r="AL23" s="56"/>
      <c r="AM23" s="56"/>
      <c r="AN23" s="75"/>
      <c r="AO23" s="75"/>
      <c r="AP23" s="56"/>
      <c r="AQ23" s="56"/>
      <c r="AR23" s="56"/>
      <c r="AS23" s="56"/>
      <c r="AT23" s="56"/>
      <c r="AU23" s="76"/>
      <c r="AV23" s="75"/>
      <c r="AW23" s="56"/>
      <c r="AX23" s="56"/>
      <c r="AY23" s="56"/>
      <c r="AZ23" s="56"/>
      <c r="BA23" s="56"/>
      <c r="BB23" s="75"/>
      <c r="BC23" s="75"/>
    </row>
    <row r="24" spans="2:55">
      <c r="B24" s="55" t="s">
        <v>25</v>
      </c>
      <c r="C24" s="73">
        <v>23</v>
      </c>
      <c r="D24" s="56"/>
      <c r="E24" s="56"/>
      <c r="F24" s="56">
        <f t="shared" si="34"/>
        <v>23</v>
      </c>
      <c r="G24" s="73">
        <v>21</v>
      </c>
      <c r="H24" s="56"/>
      <c r="I24" s="78">
        <v>0</v>
      </c>
      <c r="J24" s="56">
        <v>0</v>
      </c>
      <c r="K24" s="56">
        <f t="shared" si="35"/>
        <v>2</v>
      </c>
      <c r="L24" s="75">
        <f t="shared" si="36"/>
        <v>0.91304347826086951</v>
      </c>
      <c r="M24" s="75">
        <f t="shared" si="37"/>
        <v>0</v>
      </c>
      <c r="N24" s="56">
        <v>22</v>
      </c>
      <c r="O24" s="56"/>
      <c r="P24" s="56">
        <v>0</v>
      </c>
      <c r="Q24" s="56">
        <v>0</v>
      </c>
      <c r="R24" s="56">
        <f t="shared" si="38"/>
        <v>1</v>
      </c>
      <c r="S24" s="76">
        <f t="shared" si="39"/>
        <v>0.95652173913043481</v>
      </c>
      <c r="T24" s="75">
        <f t="shared" si="40"/>
        <v>0</v>
      </c>
      <c r="U24" s="56">
        <v>14</v>
      </c>
      <c r="V24" s="56"/>
      <c r="W24" s="56">
        <v>0</v>
      </c>
      <c r="X24" s="56">
        <v>7</v>
      </c>
      <c r="Y24" s="56">
        <f t="shared" si="41"/>
        <v>2</v>
      </c>
      <c r="Z24" s="76">
        <f t="shared" si="42"/>
        <v>0.91304347826086951</v>
      </c>
      <c r="AA24" s="75">
        <f t="shared" si="43"/>
        <v>0.30434782608695654</v>
      </c>
      <c r="AB24" s="56"/>
      <c r="AC24" s="56"/>
      <c r="AD24" s="56"/>
      <c r="AE24" s="56"/>
      <c r="AF24" s="56"/>
      <c r="AG24" s="76"/>
      <c r="AH24" s="75"/>
      <c r="AI24" s="56"/>
      <c r="AJ24" s="56"/>
      <c r="AK24" s="56"/>
      <c r="AL24" s="56"/>
      <c r="AM24" s="56"/>
      <c r="AN24" s="75"/>
      <c r="AO24" s="75"/>
      <c r="AP24" s="56"/>
      <c r="AQ24" s="56"/>
      <c r="AR24" s="56"/>
      <c r="AS24" s="56"/>
      <c r="AT24" s="56"/>
      <c r="AU24" s="76"/>
      <c r="AV24" s="75"/>
      <c r="AW24" s="56"/>
      <c r="AX24" s="56"/>
      <c r="AY24" s="56"/>
      <c r="AZ24" s="56"/>
      <c r="BA24" s="56"/>
      <c r="BB24" s="75"/>
      <c r="BC24" s="75"/>
    </row>
    <row r="25" spans="2:55">
      <c r="B25" s="55" t="s">
        <v>26</v>
      </c>
      <c r="C25" s="73">
        <v>19</v>
      </c>
      <c r="D25" s="56"/>
      <c r="E25" s="56"/>
      <c r="F25" s="56">
        <f t="shared" si="34"/>
        <v>19</v>
      </c>
      <c r="G25" s="56">
        <v>18</v>
      </c>
      <c r="H25" s="56"/>
      <c r="I25" s="56">
        <v>1</v>
      </c>
      <c r="J25" s="56">
        <v>0</v>
      </c>
      <c r="K25" s="56">
        <f t="shared" si="35"/>
        <v>0</v>
      </c>
      <c r="L25" s="75">
        <f t="shared" si="36"/>
        <v>1</v>
      </c>
      <c r="M25" s="75">
        <f t="shared" si="37"/>
        <v>0</v>
      </c>
      <c r="N25" s="56">
        <v>18</v>
      </c>
      <c r="O25" s="56"/>
      <c r="P25" s="56">
        <v>0</v>
      </c>
      <c r="Q25" s="56">
        <v>0</v>
      </c>
      <c r="R25" s="56">
        <f t="shared" si="38"/>
        <v>1</v>
      </c>
      <c r="S25" s="76">
        <f t="shared" si="39"/>
        <v>0.94736842105263153</v>
      </c>
      <c r="T25" s="75">
        <f t="shared" si="40"/>
        <v>0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26</v>
      </c>
      <c r="F26" s="56">
        <f t="shared" si="34"/>
        <v>26</v>
      </c>
      <c r="G26" s="73">
        <v>22</v>
      </c>
      <c r="I26" s="78">
        <v>1</v>
      </c>
      <c r="J26" s="56">
        <v>0</v>
      </c>
      <c r="K26" s="56">
        <f t="shared" si="35"/>
        <v>3</v>
      </c>
      <c r="L26" s="75">
        <f t="shared" si="36"/>
        <v>0.88461538461538458</v>
      </c>
      <c r="M26" s="75">
        <f t="shared" si="37"/>
        <v>0</v>
      </c>
    </row>
    <row r="27" spans="2:55">
      <c r="B27" s="55" t="s">
        <v>28</v>
      </c>
      <c r="C27" s="73">
        <v>29</v>
      </c>
      <c r="F27" s="56">
        <f t="shared" si="34"/>
        <v>29</v>
      </c>
    </row>
    <row r="30" spans="2:55">
      <c r="B30" s="25" t="str">
        <f>"Graduate  Retention - "&amp;$A$1</f>
        <v>Graduate  Retention - College of Architecture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6"/>
      <c r="H33" s="36"/>
      <c r="I33" s="36"/>
      <c r="J33" s="36"/>
      <c r="K33" s="36">
        <f>$F33-(G33+I33+J33)</f>
        <v>0</v>
      </c>
      <c r="L33" s="49" t="e">
        <f t="shared" ref="L33:L39" si="65">IF($F33="","",((G33+H33+I33+J33)/$F33))</f>
        <v>#DIV/0!</v>
      </c>
      <c r="M33" s="50" t="e">
        <f t="shared" ref="M33:M39" si="66">IF($F33="","",(J33/$F33))</f>
        <v>#DIV/0!</v>
      </c>
      <c r="N33" s="36"/>
      <c r="O33" s="36"/>
      <c r="P33" s="36"/>
      <c r="Q33" s="36"/>
      <c r="R33" s="36">
        <f t="shared" ref="R33:R38" si="67">$F33-(N33+P33+Q33)</f>
        <v>0</v>
      </c>
      <c r="S33" s="37" t="e">
        <f t="shared" ref="S33:S37" si="68">IF($F33="","",((N33+O33+P33+Q33)/$F33))</f>
        <v>#DIV/0!</v>
      </c>
      <c r="T33" s="44" t="e">
        <f t="shared" ref="T33:T38" si="69">IF($F33="","",(Q33/$F33))</f>
        <v>#DIV/0!</v>
      </c>
      <c r="U33" s="36"/>
      <c r="V33" s="36"/>
      <c r="W33" s="36"/>
      <c r="X33" s="36"/>
      <c r="Y33" s="36">
        <f t="shared" ref="Y33:Y37" si="70">$F33-(U33+W33+X33)</f>
        <v>0</v>
      </c>
      <c r="Z33" s="49" t="e">
        <f t="shared" ref="Z33:Z40" si="71">IF($F33="","",((U33+V33+W33+X33)/$F33))</f>
        <v>#DIV/0!</v>
      </c>
      <c r="AA33" s="51" t="e">
        <f t="shared" ref="AA33:AA40" si="72">IF($F33="","",(X33/$F33))</f>
        <v>#DIV/0!</v>
      </c>
      <c r="AB33" s="36"/>
      <c r="AC33" s="36"/>
      <c r="AD33" s="36"/>
      <c r="AE33" s="36"/>
      <c r="AF33" s="36">
        <f t="shared" ref="AF33:AF36" si="73">$F33-(AB33+AD33+AE33)</f>
        <v>0</v>
      </c>
      <c r="AG33" s="37" t="e">
        <f t="shared" ref="AG33:AG40" si="74">IF($F33="","",((AB33+AC33+AD33+AE33)/$F33))</f>
        <v>#DIV/0!</v>
      </c>
      <c r="AH33" s="44" t="e">
        <f t="shared" ref="AH33:AH40" si="75">IF($F33="","",(AE33/$F33))</f>
        <v>#DIV/0!</v>
      </c>
      <c r="AI33" s="36"/>
      <c r="AJ33" s="36"/>
      <c r="AK33" s="36"/>
      <c r="AL33" s="36"/>
      <c r="AM33" s="36">
        <f t="shared" ref="AM33:AM36" si="76">$F33-(AI33+AK33+AL33)</f>
        <v>0</v>
      </c>
      <c r="AN33" s="49" t="e">
        <f t="shared" ref="AN33:AN40" si="77">IF($F33="","",((AI33+AJ33+AK33+AL33)/$F33))</f>
        <v>#DIV/0!</v>
      </c>
      <c r="AO33" s="51" t="e">
        <f t="shared" ref="AO33:AO40" si="78">IF($F33="","",(AL33/$F33))</f>
        <v>#DIV/0!</v>
      </c>
      <c r="AP33" s="36"/>
      <c r="AQ33" s="36"/>
      <c r="AR33" s="36"/>
      <c r="AS33" s="36"/>
      <c r="AT33" s="36">
        <f t="shared" ref="AT33:AT36" si="79">$F33-(AP33+AR33+AS33)</f>
        <v>0</v>
      </c>
      <c r="AU33" s="37" t="e">
        <f t="shared" ref="AU33:AU40" si="80">IF($F33="","",((AP33+AQ33+AR33+AS33)/$F33))</f>
        <v>#DIV/0!</v>
      </c>
      <c r="AV33" s="44" t="e">
        <f t="shared" ref="AV33:AV40" si="81">IF($F33="","",(AS33/$F33))</f>
        <v>#DIV/0!</v>
      </c>
      <c r="AW33" s="36"/>
      <c r="AX33" s="36"/>
      <c r="AY33" s="36"/>
      <c r="AZ33" s="36"/>
      <c r="BA33" s="36">
        <f t="shared" ref="BA33:BA36" si="82">$F33-(AW33+AY33+AZ33)</f>
        <v>0</v>
      </c>
      <c r="BB33" s="49" t="e">
        <f t="shared" ref="BB33:BB40" si="83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4">C34-D34-E34</f>
        <v>0</v>
      </c>
      <c r="G34" s="43"/>
      <c r="H34" s="36"/>
      <c r="I34" s="36"/>
      <c r="J34" s="36"/>
      <c r="K34" s="36">
        <f t="shared" ref="K34:K39" si="85">$F34-(G34+I34+J34)</f>
        <v>0</v>
      </c>
      <c r="L34" s="49" t="e">
        <f t="shared" si="65"/>
        <v>#DIV/0!</v>
      </c>
      <c r="M34" s="50" t="e">
        <f t="shared" si="66"/>
        <v>#DIV/0!</v>
      </c>
      <c r="N34" s="43"/>
      <c r="O34" s="36"/>
      <c r="P34" s="36"/>
      <c r="Q34" s="36"/>
      <c r="R34" s="36">
        <f t="shared" si="67"/>
        <v>0</v>
      </c>
      <c r="S34" s="37" t="e">
        <f t="shared" si="68"/>
        <v>#DIV/0!</v>
      </c>
      <c r="T34" s="44" t="e">
        <f t="shared" si="69"/>
        <v>#DIV/0!</v>
      </c>
      <c r="U34" s="43"/>
      <c r="V34" s="36"/>
      <c r="W34" s="36"/>
      <c r="X34" s="36"/>
      <c r="Y34" s="36">
        <f t="shared" si="70"/>
        <v>0</v>
      </c>
      <c r="Z34" s="49" t="e">
        <f t="shared" si="71"/>
        <v>#DIV/0!</v>
      </c>
      <c r="AA34" s="51" t="e">
        <f t="shared" si="72"/>
        <v>#DIV/0!</v>
      </c>
      <c r="AB34" s="43"/>
      <c r="AC34" s="36"/>
      <c r="AD34" s="36"/>
      <c r="AE34" s="36"/>
      <c r="AF34" s="36">
        <f t="shared" si="73"/>
        <v>0</v>
      </c>
      <c r="AG34" s="37" t="e">
        <f t="shared" si="74"/>
        <v>#DIV/0!</v>
      </c>
      <c r="AH34" s="44" t="e">
        <f t="shared" si="75"/>
        <v>#DIV/0!</v>
      </c>
      <c r="AI34" s="43"/>
      <c r="AJ34" s="36"/>
      <c r="AK34" s="36"/>
      <c r="AL34" s="36"/>
      <c r="AM34" s="36">
        <f t="shared" si="76"/>
        <v>0</v>
      </c>
      <c r="AN34" s="49" t="e">
        <f t="shared" si="77"/>
        <v>#DIV/0!</v>
      </c>
      <c r="AO34" s="51" t="e">
        <f t="shared" si="78"/>
        <v>#DIV/0!</v>
      </c>
      <c r="AP34" s="43"/>
      <c r="AQ34" s="36"/>
      <c r="AR34" s="36"/>
      <c r="AS34" s="36"/>
      <c r="AT34" s="36">
        <f t="shared" si="79"/>
        <v>0</v>
      </c>
      <c r="AU34" s="37" t="e">
        <f t="shared" si="80"/>
        <v>#DIV/0!</v>
      </c>
      <c r="AV34" s="44" t="e">
        <f t="shared" si="81"/>
        <v>#DIV/0!</v>
      </c>
      <c r="AW34" s="43"/>
      <c r="AX34" s="36"/>
      <c r="AY34" s="36"/>
      <c r="AZ34" s="36"/>
      <c r="BA34" s="36">
        <f t="shared" si="82"/>
        <v>0</v>
      </c>
      <c r="BB34" s="49" t="e">
        <f t="shared" si="83"/>
        <v>#DIV/0!</v>
      </c>
      <c r="BC34" s="51" t="e">
        <f t="shared" ref="BC34:BC40" si="86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4"/>
        <v>0</v>
      </c>
      <c r="G35" s="36"/>
      <c r="H35" s="36"/>
      <c r="I35" s="36"/>
      <c r="J35" s="36"/>
      <c r="K35" s="36">
        <f t="shared" si="85"/>
        <v>0</v>
      </c>
      <c r="L35" s="47" t="e">
        <f t="shared" si="65"/>
        <v>#DIV/0!</v>
      </c>
      <c r="M35" s="48" t="e">
        <f t="shared" si="66"/>
        <v>#DIV/0!</v>
      </c>
      <c r="N35" s="36"/>
      <c r="O35" s="36"/>
      <c r="P35" s="36"/>
      <c r="Q35" s="36"/>
      <c r="R35" s="36">
        <f t="shared" si="67"/>
        <v>0</v>
      </c>
      <c r="S35" s="37" t="e">
        <f t="shared" si="68"/>
        <v>#DIV/0!</v>
      </c>
      <c r="T35" s="44" t="e">
        <f t="shared" si="69"/>
        <v>#DIV/0!</v>
      </c>
      <c r="U35" s="36"/>
      <c r="V35" s="36"/>
      <c r="W35" s="36"/>
      <c r="X35" s="36"/>
      <c r="Y35" s="36">
        <f t="shared" si="70"/>
        <v>0</v>
      </c>
      <c r="Z35" s="47" t="e">
        <f t="shared" si="71"/>
        <v>#DIV/0!</v>
      </c>
      <c r="AA35" s="48" t="e">
        <f t="shared" si="72"/>
        <v>#DIV/0!</v>
      </c>
      <c r="AB35" s="36"/>
      <c r="AC35" s="36"/>
      <c r="AD35" s="36"/>
      <c r="AE35" s="36"/>
      <c r="AF35" s="36">
        <f t="shared" si="73"/>
        <v>0</v>
      </c>
      <c r="AG35" s="37" t="e">
        <f t="shared" si="74"/>
        <v>#DIV/0!</v>
      </c>
      <c r="AH35" s="44" t="e">
        <f t="shared" si="75"/>
        <v>#DIV/0!</v>
      </c>
      <c r="AI35" s="36"/>
      <c r="AJ35" s="36"/>
      <c r="AK35" s="36"/>
      <c r="AL35" s="36"/>
      <c r="AM35" s="36">
        <f t="shared" si="76"/>
        <v>0</v>
      </c>
      <c r="AN35" s="47" t="e">
        <f t="shared" si="77"/>
        <v>#DIV/0!</v>
      </c>
      <c r="AO35" s="48" t="e">
        <f t="shared" si="78"/>
        <v>#DIV/0!</v>
      </c>
      <c r="AP35" s="36"/>
      <c r="AQ35" s="36"/>
      <c r="AR35" s="36"/>
      <c r="AS35" s="36"/>
      <c r="AT35" s="36">
        <f t="shared" si="79"/>
        <v>0</v>
      </c>
      <c r="AU35" s="37" t="e">
        <f t="shared" si="80"/>
        <v>#DIV/0!</v>
      </c>
      <c r="AV35" s="46" t="e">
        <f t="shared" si="81"/>
        <v>#DIV/0!</v>
      </c>
      <c r="AW35" s="36"/>
      <c r="AX35" s="36"/>
      <c r="AY35" s="36"/>
      <c r="AZ35" s="36"/>
      <c r="BA35" s="36">
        <f t="shared" si="82"/>
        <v>0</v>
      </c>
      <c r="BB35" s="47" t="e">
        <f t="shared" si="83"/>
        <v>#DIV/0!</v>
      </c>
      <c r="BC35" s="48" t="e">
        <f t="shared" si="86"/>
        <v>#DIV/0!</v>
      </c>
    </row>
    <row r="36" spans="2:55">
      <c r="B36" s="41" t="s">
        <v>22</v>
      </c>
      <c r="C36" s="35"/>
      <c r="D36" s="35"/>
      <c r="E36" s="35"/>
      <c r="F36" s="42">
        <f t="shared" si="84"/>
        <v>0</v>
      </c>
      <c r="G36" s="36"/>
      <c r="H36" s="36"/>
      <c r="I36" s="36"/>
      <c r="J36" s="36"/>
      <c r="K36" s="36">
        <f t="shared" si="85"/>
        <v>0</v>
      </c>
      <c r="L36" s="47" t="e">
        <f t="shared" si="65"/>
        <v>#DIV/0!</v>
      </c>
      <c r="M36" s="48" t="e">
        <f t="shared" si="66"/>
        <v>#DIV/0!</v>
      </c>
      <c r="N36" s="36"/>
      <c r="O36" s="36"/>
      <c r="P36" s="36"/>
      <c r="Q36" s="36"/>
      <c r="R36" s="36">
        <f t="shared" si="67"/>
        <v>0</v>
      </c>
      <c r="S36" s="37" t="e">
        <f t="shared" si="68"/>
        <v>#DIV/0!</v>
      </c>
      <c r="T36" s="44" t="e">
        <f t="shared" si="69"/>
        <v>#DIV/0!</v>
      </c>
      <c r="U36" s="36"/>
      <c r="V36" s="36"/>
      <c r="W36" s="36"/>
      <c r="X36" s="36"/>
      <c r="Y36" s="36">
        <f t="shared" si="70"/>
        <v>0</v>
      </c>
      <c r="Z36" s="47" t="e">
        <f t="shared" si="71"/>
        <v>#DIV/0!</v>
      </c>
      <c r="AA36" s="48" t="e">
        <f t="shared" si="72"/>
        <v>#DIV/0!</v>
      </c>
      <c r="AB36" s="36"/>
      <c r="AC36" s="36"/>
      <c r="AD36" s="36"/>
      <c r="AE36" s="36"/>
      <c r="AF36" s="36">
        <f t="shared" si="73"/>
        <v>0</v>
      </c>
      <c r="AG36" s="37" t="e">
        <f t="shared" si="74"/>
        <v>#DIV/0!</v>
      </c>
      <c r="AH36" s="44" t="e">
        <f t="shared" si="75"/>
        <v>#DIV/0!</v>
      </c>
      <c r="AI36" s="36"/>
      <c r="AJ36" s="36"/>
      <c r="AK36" s="36"/>
      <c r="AL36" s="36"/>
      <c r="AM36" s="36">
        <f t="shared" si="76"/>
        <v>0</v>
      </c>
      <c r="AN36" s="47" t="e">
        <f t="shared" si="77"/>
        <v>#DIV/0!</v>
      </c>
      <c r="AO36" s="48" t="e">
        <f t="shared" si="78"/>
        <v>#DIV/0!</v>
      </c>
      <c r="AP36" s="36"/>
      <c r="AQ36" s="36"/>
      <c r="AR36" s="36"/>
      <c r="AS36" s="36"/>
      <c r="AT36" s="36">
        <f t="shared" si="79"/>
        <v>0</v>
      </c>
      <c r="AU36" s="37" t="e">
        <f t="shared" si="80"/>
        <v>#DIV/0!</v>
      </c>
      <c r="AV36" s="46" t="e">
        <f t="shared" si="81"/>
        <v>#DIV/0!</v>
      </c>
      <c r="AW36" s="36"/>
      <c r="AX36" s="36"/>
      <c r="AY36" s="36"/>
      <c r="AZ36" s="36"/>
      <c r="BA36" s="36">
        <f t="shared" si="82"/>
        <v>0</v>
      </c>
      <c r="BB36" s="47" t="e">
        <f t="shared" si="83"/>
        <v>#DIV/0!</v>
      </c>
      <c r="BC36" s="48" t="e">
        <f t="shared" si="86"/>
        <v>#DIV/0!</v>
      </c>
    </row>
    <row r="37" spans="2:55">
      <c r="B37" s="41" t="s">
        <v>23</v>
      </c>
      <c r="C37" s="35"/>
      <c r="D37" s="35"/>
      <c r="E37" s="35"/>
      <c r="F37" s="42">
        <f t="shared" si="84"/>
        <v>0</v>
      </c>
      <c r="G37" s="45"/>
      <c r="H37" s="36"/>
      <c r="I37" s="36"/>
      <c r="J37" s="36"/>
      <c r="K37" s="36">
        <f t="shared" si="85"/>
        <v>0</v>
      </c>
      <c r="L37" s="53" t="e">
        <f t="shared" si="65"/>
        <v>#DIV/0!</v>
      </c>
      <c r="M37" s="54" t="e">
        <f t="shared" si="66"/>
        <v>#DIV/0!</v>
      </c>
      <c r="N37" s="45"/>
      <c r="O37" s="36"/>
      <c r="P37" s="36"/>
      <c r="Q37" s="36"/>
      <c r="R37" s="36">
        <f t="shared" si="67"/>
        <v>0</v>
      </c>
      <c r="S37" s="37" t="e">
        <f t="shared" si="68"/>
        <v>#DIV/0!</v>
      </c>
      <c r="T37" s="44" t="e">
        <f t="shared" si="69"/>
        <v>#DIV/0!</v>
      </c>
      <c r="U37" s="45"/>
      <c r="V37" s="36"/>
      <c r="W37" s="36"/>
      <c r="X37" s="36"/>
      <c r="Y37" s="40">
        <f t="shared" si="70"/>
        <v>0</v>
      </c>
      <c r="Z37" s="53" t="e">
        <f t="shared" si="71"/>
        <v>#DIV/0!</v>
      </c>
      <c r="AA37" s="54" t="e">
        <f t="shared" si="72"/>
        <v>#DIV/0!</v>
      </c>
      <c r="AB37" s="45"/>
      <c r="AC37" s="36"/>
      <c r="AD37" s="36"/>
      <c r="AE37" s="36"/>
      <c r="AF37" s="36"/>
      <c r="AG37" s="37" t="e">
        <f t="shared" si="74"/>
        <v>#DIV/0!</v>
      </c>
      <c r="AH37" s="44" t="e">
        <f t="shared" si="75"/>
        <v>#DIV/0!</v>
      </c>
      <c r="AI37" s="45"/>
      <c r="AJ37" s="36"/>
      <c r="AK37" s="36"/>
      <c r="AL37" s="36"/>
      <c r="AM37" s="40"/>
      <c r="AN37" s="53" t="e">
        <f t="shared" si="77"/>
        <v>#DIV/0!</v>
      </c>
      <c r="AO37" s="54" t="e">
        <f t="shared" si="78"/>
        <v>#DIV/0!</v>
      </c>
      <c r="AP37" s="45"/>
      <c r="AQ37" s="36"/>
      <c r="AR37" s="36"/>
      <c r="AS37" s="36"/>
      <c r="AT37" s="36"/>
      <c r="AU37" s="37" t="e">
        <f t="shared" si="80"/>
        <v>#DIV/0!</v>
      </c>
      <c r="AV37" s="46" t="e">
        <f t="shared" si="81"/>
        <v>#DIV/0!</v>
      </c>
      <c r="AW37" s="45"/>
      <c r="AX37" s="36"/>
      <c r="AY37" s="36"/>
      <c r="AZ37" s="36"/>
      <c r="BA37" s="40"/>
      <c r="BB37" s="53" t="e">
        <f t="shared" si="83"/>
        <v>#DIV/0!</v>
      </c>
      <c r="BC37" s="54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36"/>
      <c r="H38" s="36"/>
      <c r="I38" s="36"/>
      <c r="J38" s="36"/>
      <c r="K38" s="36">
        <f t="shared" si="85"/>
        <v>0</v>
      </c>
      <c r="L38" s="53" t="e">
        <f t="shared" si="65"/>
        <v>#DIV/0!</v>
      </c>
      <c r="M38" s="54" t="e">
        <f t="shared" si="66"/>
        <v>#DIV/0!</v>
      </c>
      <c r="N38" s="36"/>
      <c r="O38" s="36"/>
      <c r="P38" s="36"/>
      <c r="Q38" s="36"/>
      <c r="R38" s="36">
        <f t="shared" si="67"/>
        <v>0</v>
      </c>
      <c r="S38" s="37" t="e">
        <f>IF($F38="","",((N38+O38+P38+Q38)/$F38))</f>
        <v>#DIV/0!</v>
      </c>
      <c r="T38" s="57" t="e">
        <f t="shared" si="69"/>
        <v>#DIV/0!</v>
      </c>
      <c r="U38" s="36"/>
      <c r="V38" s="36"/>
      <c r="W38" s="36"/>
      <c r="X38" s="36"/>
      <c r="Y38" s="55"/>
      <c r="Z38" s="57" t="e">
        <f t="shared" si="71"/>
        <v>#DIV/0!</v>
      </c>
      <c r="AA38" s="57" t="e">
        <f t="shared" si="72"/>
        <v>#DIV/0!</v>
      </c>
      <c r="AB38" s="36"/>
      <c r="AC38" s="36"/>
      <c r="AD38" s="36"/>
      <c r="AE38" s="36"/>
      <c r="AF38" s="55"/>
      <c r="AG38" s="58" t="e">
        <f t="shared" si="74"/>
        <v>#DIV/0!</v>
      </c>
      <c r="AH38" s="57" t="e">
        <f t="shared" si="75"/>
        <v>#DIV/0!</v>
      </c>
      <c r="AI38" s="36"/>
      <c r="AJ38" s="36"/>
      <c r="AK38" s="36"/>
      <c r="AL38" s="36"/>
      <c r="AM38" s="55"/>
      <c r="AN38" s="57" t="e">
        <f t="shared" si="77"/>
        <v>#DIV/0!</v>
      </c>
      <c r="AO38" s="57" t="e">
        <f t="shared" si="78"/>
        <v>#DIV/0!</v>
      </c>
      <c r="AP38" s="36"/>
      <c r="AQ38" s="36"/>
      <c r="AR38" s="36"/>
      <c r="AS38" s="36"/>
      <c r="AT38" s="55"/>
      <c r="AU38" s="58" t="e">
        <f t="shared" si="80"/>
        <v>#DIV/0!</v>
      </c>
      <c r="AV38" s="57" t="e">
        <f t="shared" si="81"/>
        <v>#DIV/0!</v>
      </c>
      <c r="AW38" s="36"/>
      <c r="AX38" s="36"/>
      <c r="AY38" s="36"/>
      <c r="AZ38" s="36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G39" s="36"/>
      <c r="H39" s="36"/>
      <c r="I39" s="36"/>
      <c r="J39" s="36"/>
      <c r="K39" s="36">
        <f t="shared" si="85"/>
        <v>0</v>
      </c>
      <c r="L39" s="53" t="e">
        <f t="shared" si="65"/>
        <v>#DIV/0!</v>
      </c>
      <c r="M39" s="54" t="e">
        <f t="shared" si="66"/>
        <v>#DIV/0!</v>
      </c>
      <c r="N39" s="36"/>
      <c r="O39" s="36"/>
      <c r="P39" s="36"/>
      <c r="Q39" s="36"/>
      <c r="R39" s="55"/>
      <c r="S39" s="58"/>
      <c r="T39" s="57"/>
      <c r="U39" s="36"/>
      <c r="V39" s="36"/>
      <c r="W39" s="36"/>
      <c r="X39" s="36"/>
      <c r="Y39" s="55"/>
      <c r="Z39" s="57" t="e">
        <f t="shared" si="71"/>
        <v>#DIV/0!</v>
      </c>
      <c r="AA39" s="57" t="e">
        <f t="shared" si="72"/>
        <v>#DIV/0!</v>
      </c>
      <c r="AB39" s="36"/>
      <c r="AC39" s="36"/>
      <c r="AD39" s="36"/>
      <c r="AE39" s="36"/>
      <c r="AF39" s="55"/>
      <c r="AG39" s="58" t="e">
        <f t="shared" si="74"/>
        <v>#DIV/0!</v>
      </c>
      <c r="AH39" s="57" t="e">
        <f t="shared" si="75"/>
        <v>#DIV/0!</v>
      </c>
      <c r="AI39" s="36"/>
      <c r="AJ39" s="36"/>
      <c r="AK39" s="36"/>
      <c r="AL39" s="36"/>
      <c r="AM39" s="55"/>
      <c r="AN39" s="57" t="e">
        <f t="shared" si="77"/>
        <v>#DIV/0!</v>
      </c>
      <c r="AO39" s="57" t="e">
        <f t="shared" si="78"/>
        <v>#DIV/0!</v>
      </c>
      <c r="AP39" s="36"/>
      <c r="AQ39" s="36"/>
      <c r="AR39" s="36"/>
      <c r="AS39" s="36"/>
      <c r="AT39" s="55"/>
      <c r="AU39" s="58" t="e">
        <f t="shared" si="80"/>
        <v>#DIV/0!</v>
      </c>
      <c r="AV39" s="57" t="e">
        <f t="shared" si="81"/>
        <v>#DIV/0!</v>
      </c>
      <c r="AW39" s="36"/>
      <c r="AX39" s="36"/>
      <c r="AY39" s="36"/>
      <c r="AZ39" s="36"/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G40" s="36"/>
      <c r="H40" s="36"/>
      <c r="I40" s="36"/>
      <c r="J40" s="36"/>
      <c r="N40" s="36"/>
      <c r="O40" s="36"/>
      <c r="P40" s="36"/>
      <c r="Q40" s="36"/>
      <c r="U40" s="36"/>
      <c r="V40" s="36"/>
      <c r="W40" s="36"/>
      <c r="X40" s="36"/>
      <c r="Z40" s="57" t="e">
        <f t="shared" si="71"/>
        <v>#DIV/0!</v>
      </c>
      <c r="AA40" s="57" t="e">
        <f t="shared" si="72"/>
        <v>#DIV/0!</v>
      </c>
      <c r="AB40" s="36"/>
      <c r="AC40" s="36"/>
      <c r="AD40" s="36"/>
      <c r="AE40" s="36"/>
      <c r="AG40" s="58" t="e">
        <f t="shared" si="74"/>
        <v>#DIV/0!</v>
      </c>
      <c r="AH40" s="57" t="e">
        <f t="shared" si="75"/>
        <v>#DIV/0!</v>
      </c>
      <c r="AI40" s="36"/>
      <c r="AJ40" s="36"/>
      <c r="AK40" s="36"/>
      <c r="AL40" s="36"/>
      <c r="AN40" s="57" t="e">
        <f t="shared" si="77"/>
        <v>#DIV/0!</v>
      </c>
      <c r="AO40" s="57" t="e">
        <f t="shared" si="78"/>
        <v>#DIV/0!</v>
      </c>
      <c r="AP40" s="36"/>
      <c r="AQ40" s="36"/>
      <c r="AR40" s="36"/>
      <c r="AS40" s="36"/>
      <c r="AU40" s="58" t="e">
        <f t="shared" si="80"/>
        <v>#DIV/0!</v>
      </c>
      <c r="AV40" s="57" t="e">
        <f t="shared" si="81"/>
        <v>#DIV/0!</v>
      </c>
      <c r="AW40" s="36"/>
      <c r="AX40" s="36"/>
      <c r="AY40" s="36"/>
      <c r="AZ40" s="36"/>
      <c r="BB40" s="57" t="e">
        <f t="shared" si="83"/>
        <v>#DIV/0!</v>
      </c>
      <c r="BC40" s="57" t="e">
        <f t="shared" si="86"/>
        <v>#DIV/0!</v>
      </c>
    </row>
    <row r="41" spans="2:55">
      <c r="G41" s="36"/>
      <c r="H41" s="36"/>
      <c r="I41" s="36"/>
      <c r="J41" s="36"/>
      <c r="N41" s="36"/>
      <c r="O41" s="36"/>
      <c r="P41" s="36"/>
      <c r="Q41" s="36"/>
      <c r="U41" s="36"/>
      <c r="V41" s="36"/>
      <c r="W41" s="36"/>
      <c r="X41" s="36"/>
      <c r="AB41" s="36"/>
      <c r="AC41" s="36"/>
      <c r="AD41" s="36"/>
      <c r="AE41" s="36"/>
      <c r="AI41" s="36"/>
      <c r="AJ41" s="36"/>
      <c r="AK41" s="36"/>
      <c r="AL41" s="36"/>
      <c r="AP41" s="36"/>
      <c r="AQ41" s="36"/>
      <c r="AR41" s="36"/>
      <c r="AS41" s="36"/>
      <c r="AW41" s="36"/>
      <c r="AX41" s="36"/>
      <c r="AY41" s="36"/>
      <c r="AZ41" s="36"/>
    </row>
    <row r="43" spans="2:55">
      <c r="B43" s="25" t="str">
        <f>"Graduate PHD/JD Retention - "&amp;$A$1</f>
        <v>Graduate PHD/JD Retention - College of Architecture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87">C46-D46-E46</f>
        <v>0</v>
      </c>
      <c r="G46" s="36"/>
      <c r="H46" s="36"/>
      <c r="I46" s="36"/>
      <c r="J46" s="36"/>
      <c r="K46" s="36">
        <f t="shared" ref="K46:K52" si="88">$F46-(G46+I46+J46)</f>
        <v>0</v>
      </c>
      <c r="L46" s="49" t="e">
        <f t="shared" ref="L46:L52" si="89">IF($F46="","",((G46+H46+I46+J46)/$F46))</f>
        <v>#DIV/0!</v>
      </c>
      <c r="M46" s="50" t="e">
        <f t="shared" ref="M46:M52" si="90">IF($F46="","",(J46/$F46))</f>
        <v>#DIV/0!</v>
      </c>
      <c r="N46" s="36"/>
      <c r="O46" s="36"/>
      <c r="P46" s="36"/>
      <c r="Q46" s="36"/>
      <c r="R46" s="36">
        <f t="shared" ref="R46:R51" si="91">$F46-(N46+P46+Q46)</f>
        <v>0</v>
      </c>
      <c r="S46" s="37" t="e">
        <f t="shared" ref="S46:S51" si="92">IF($F46="","",((N46+O46+P46+Q46)/$F46))</f>
        <v>#DIV/0!</v>
      </c>
      <c r="T46" s="44" t="e">
        <f t="shared" ref="T46:T51" si="93">IF($F46="","",(Q46/$F46))</f>
        <v>#DIV/0!</v>
      </c>
      <c r="U46" s="36"/>
      <c r="V46" s="36"/>
      <c r="W46" s="36"/>
      <c r="X46" s="36"/>
      <c r="Y46" s="36">
        <f t="shared" ref="Y46:Y50" si="94">$F46-(U46+W46+X46)</f>
        <v>0</v>
      </c>
      <c r="Z46" s="49" t="e">
        <f t="shared" ref="Z46:Z51" si="95">IF($F46="","",((U46+V46+W46+X46)/$F46))</f>
        <v>#DIV/0!</v>
      </c>
      <c r="AA46" s="51" t="e">
        <f t="shared" ref="AA46:AA51" si="96">IF($F46="","",(X46/$F46))</f>
        <v>#DIV/0!</v>
      </c>
      <c r="AB46" s="36"/>
      <c r="AC46" s="36"/>
      <c r="AD46" s="36"/>
      <c r="AE46" s="36"/>
      <c r="AF46" s="36">
        <f t="shared" ref="AF46:AF49" si="97">$F46-(AB46+AD46+AE46)</f>
        <v>0</v>
      </c>
      <c r="AG46" s="37" t="e">
        <f t="shared" ref="AG46:AG51" si="98">IF($F46="","",((AB46+AC46+AD46+AE46)/$F46))</f>
        <v>#DIV/0!</v>
      </c>
      <c r="AH46" s="44" t="e">
        <f t="shared" ref="AH46:AH51" si="99">IF($F46="","",(AE46/$F46))</f>
        <v>#DIV/0!</v>
      </c>
      <c r="AI46" s="36"/>
      <c r="AJ46" s="36"/>
      <c r="AK46" s="36"/>
      <c r="AL46" s="36"/>
      <c r="AM46" s="36">
        <f t="shared" ref="AM46:AM49" si="100">$F46-(AI46+AK46+AL46)</f>
        <v>0</v>
      </c>
      <c r="AN46" s="49" t="e">
        <f t="shared" ref="AN46:AN51" si="101">IF($F46="","",((AI46+AJ46+AK46+AL46)/$F46))</f>
        <v>#DIV/0!</v>
      </c>
      <c r="AO46" s="51" t="e">
        <f t="shared" ref="AO46:AO51" si="102">IF($F46="","",(AL46/$F46))</f>
        <v>#DIV/0!</v>
      </c>
      <c r="AP46" s="36"/>
      <c r="AQ46" s="36"/>
      <c r="AR46" s="36"/>
      <c r="AS46" s="36"/>
      <c r="AT46" s="36">
        <f t="shared" ref="AT46:AT49" si="103">$F46-(AP46+AR46+AS46)</f>
        <v>0</v>
      </c>
      <c r="AU46" s="37" t="e">
        <f t="shared" ref="AU46:AU51" si="104">IF($F46="","",((AP46+AQ46+AR46+AS46)/$F46))</f>
        <v>#DIV/0!</v>
      </c>
      <c r="AV46" s="44" t="e">
        <f t="shared" ref="AV46:AV51" si="105">IF($F46="","",(AS46/$F46))</f>
        <v>#DIV/0!</v>
      </c>
      <c r="AW46" s="36"/>
      <c r="AX46" s="36"/>
      <c r="AY46" s="36"/>
      <c r="AZ46" s="36"/>
      <c r="BA46" s="36">
        <f t="shared" ref="BA46:BA49" si="106">$F46-(AW46+AY46+AZ46)</f>
        <v>0</v>
      </c>
      <c r="BB46" s="49" t="e">
        <f t="shared" ref="BB46:BB51" si="107">IF($F46="","",((AW46+AX46+AY46+AZ46)/$F46))</f>
        <v>#DIV/0!</v>
      </c>
      <c r="BC46" s="51" t="e">
        <f t="shared" ref="BC46:BC51" si="108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87"/>
        <v>0</v>
      </c>
      <c r="G47" s="43"/>
      <c r="H47" s="36"/>
      <c r="I47" s="36"/>
      <c r="J47" s="36"/>
      <c r="K47" s="36">
        <f t="shared" si="88"/>
        <v>0</v>
      </c>
      <c r="L47" s="49" t="e">
        <f t="shared" si="89"/>
        <v>#DIV/0!</v>
      </c>
      <c r="M47" s="50" t="e">
        <f t="shared" si="90"/>
        <v>#DIV/0!</v>
      </c>
      <c r="N47" s="43"/>
      <c r="O47" s="36"/>
      <c r="P47" s="36"/>
      <c r="Q47" s="36"/>
      <c r="R47" s="36">
        <f t="shared" si="91"/>
        <v>0</v>
      </c>
      <c r="S47" s="37" t="e">
        <f t="shared" si="92"/>
        <v>#DIV/0!</v>
      </c>
      <c r="T47" s="44" t="e">
        <f t="shared" si="93"/>
        <v>#DIV/0!</v>
      </c>
      <c r="U47" s="43"/>
      <c r="V47" s="36"/>
      <c r="W47" s="36"/>
      <c r="X47" s="36"/>
      <c r="Y47" s="36">
        <f t="shared" si="94"/>
        <v>0</v>
      </c>
      <c r="Z47" s="49" t="e">
        <f t="shared" si="95"/>
        <v>#DIV/0!</v>
      </c>
      <c r="AA47" s="51" t="e">
        <f t="shared" si="96"/>
        <v>#DIV/0!</v>
      </c>
      <c r="AB47" s="43"/>
      <c r="AC47" s="36"/>
      <c r="AD47" s="36"/>
      <c r="AE47" s="36"/>
      <c r="AF47" s="36">
        <f t="shared" si="97"/>
        <v>0</v>
      </c>
      <c r="AG47" s="37" t="e">
        <f t="shared" si="98"/>
        <v>#DIV/0!</v>
      </c>
      <c r="AH47" s="44" t="e">
        <f t="shared" si="99"/>
        <v>#DIV/0!</v>
      </c>
      <c r="AI47" s="43"/>
      <c r="AJ47" s="36"/>
      <c r="AK47" s="36"/>
      <c r="AL47" s="36"/>
      <c r="AM47" s="36">
        <f t="shared" si="100"/>
        <v>0</v>
      </c>
      <c r="AN47" s="49" t="e">
        <f t="shared" si="101"/>
        <v>#DIV/0!</v>
      </c>
      <c r="AO47" s="51" t="e">
        <f t="shared" si="102"/>
        <v>#DIV/0!</v>
      </c>
      <c r="AP47" s="43"/>
      <c r="AQ47" s="36"/>
      <c r="AR47" s="36"/>
      <c r="AS47" s="36"/>
      <c r="AT47" s="36">
        <f t="shared" si="103"/>
        <v>0</v>
      </c>
      <c r="AU47" s="37" t="e">
        <f t="shared" si="104"/>
        <v>#DIV/0!</v>
      </c>
      <c r="AV47" s="44" t="e">
        <f t="shared" si="105"/>
        <v>#DIV/0!</v>
      </c>
      <c r="AW47" s="43"/>
      <c r="AX47" s="36"/>
      <c r="AY47" s="36"/>
      <c r="AZ47" s="36"/>
      <c r="BA47" s="36">
        <f t="shared" si="106"/>
        <v>0</v>
      </c>
      <c r="BB47" s="49" t="e">
        <f t="shared" si="107"/>
        <v>#DIV/0!</v>
      </c>
      <c r="BC47" s="51" t="e">
        <f t="shared" si="108"/>
        <v>#DIV/0!</v>
      </c>
    </row>
    <row r="48" spans="2:55">
      <c r="B48" s="41" t="s">
        <v>21</v>
      </c>
      <c r="C48" s="35"/>
      <c r="D48" s="35"/>
      <c r="E48" s="35"/>
      <c r="F48" s="42">
        <f t="shared" si="87"/>
        <v>0</v>
      </c>
      <c r="G48" s="36"/>
      <c r="H48" s="36"/>
      <c r="I48" s="36"/>
      <c r="J48" s="36"/>
      <c r="K48" s="36">
        <f t="shared" si="88"/>
        <v>0</v>
      </c>
      <c r="L48" s="47" t="e">
        <f t="shared" si="89"/>
        <v>#DIV/0!</v>
      </c>
      <c r="M48" s="48" t="e">
        <f t="shared" si="90"/>
        <v>#DIV/0!</v>
      </c>
      <c r="N48" s="36"/>
      <c r="O48" s="36"/>
      <c r="P48" s="36"/>
      <c r="Q48" s="36"/>
      <c r="R48" s="36">
        <f t="shared" si="91"/>
        <v>0</v>
      </c>
      <c r="S48" s="37" t="e">
        <f t="shared" si="92"/>
        <v>#DIV/0!</v>
      </c>
      <c r="T48" s="44" t="e">
        <f t="shared" si="93"/>
        <v>#DIV/0!</v>
      </c>
      <c r="U48" s="36"/>
      <c r="V48" s="36"/>
      <c r="W48" s="36"/>
      <c r="X48" s="36"/>
      <c r="Y48" s="36">
        <f t="shared" si="94"/>
        <v>0</v>
      </c>
      <c r="Z48" s="47" t="e">
        <f t="shared" si="95"/>
        <v>#DIV/0!</v>
      </c>
      <c r="AA48" s="48" t="e">
        <f t="shared" si="96"/>
        <v>#DIV/0!</v>
      </c>
      <c r="AB48" s="36"/>
      <c r="AC48" s="36"/>
      <c r="AD48" s="36"/>
      <c r="AE48" s="36"/>
      <c r="AF48" s="36">
        <f t="shared" si="97"/>
        <v>0</v>
      </c>
      <c r="AG48" s="37" t="e">
        <f t="shared" si="98"/>
        <v>#DIV/0!</v>
      </c>
      <c r="AH48" s="44" t="e">
        <f t="shared" si="99"/>
        <v>#DIV/0!</v>
      </c>
      <c r="AI48" s="36"/>
      <c r="AJ48" s="36"/>
      <c r="AK48" s="36"/>
      <c r="AL48" s="36"/>
      <c r="AM48" s="36">
        <f t="shared" si="100"/>
        <v>0</v>
      </c>
      <c r="AN48" s="47" t="e">
        <f t="shared" si="101"/>
        <v>#DIV/0!</v>
      </c>
      <c r="AO48" s="48" t="e">
        <f t="shared" si="102"/>
        <v>#DIV/0!</v>
      </c>
      <c r="AP48" s="36"/>
      <c r="AQ48" s="36"/>
      <c r="AR48" s="36"/>
      <c r="AS48" s="36"/>
      <c r="AT48" s="36">
        <f t="shared" si="103"/>
        <v>0</v>
      </c>
      <c r="AU48" s="37" t="e">
        <f t="shared" si="104"/>
        <v>#DIV/0!</v>
      </c>
      <c r="AV48" s="46" t="e">
        <f t="shared" si="105"/>
        <v>#DIV/0!</v>
      </c>
      <c r="AW48" s="36"/>
      <c r="AX48" s="36"/>
      <c r="AY48" s="36"/>
      <c r="AZ48" s="36"/>
      <c r="BA48" s="36">
        <f t="shared" si="106"/>
        <v>0</v>
      </c>
      <c r="BB48" s="47" t="e">
        <f t="shared" si="107"/>
        <v>#DIV/0!</v>
      </c>
      <c r="BC48" s="48" t="e">
        <f t="shared" si="108"/>
        <v>#DIV/0!</v>
      </c>
    </row>
    <row r="49" spans="2:55">
      <c r="B49" s="41" t="s">
        <v>22</v>
      </c>
      <c r="C49" s="35"/>
      <c r="D49" s="35"/>
      <c r="E49" s="35"/>
      <c r="F49" s="42">
        <f t="shared" si="87"/>
        <v>0</v>
      </c>
      <c r="G49" s="36"/>
      <c r="H49" s="36"/>
      <c r="I49" s="36"/>
      <c r="J49" s="36"/>
      <c r="K49" s="36">
        <f t="shared" si="88"/>
        <v>0</v>
      </c>
      <c r="L49" s="47" t="e">
        <f t="shared" si="89"/>
        <v>#DIV/0!</v>
      </c>
      <c r="M49" s="48" t="e">
        <f t="shared" si="90"/>
        <v>#DIV/0!</v>
      </c>
      <c r="N49" s="36"/>
      <c r="O49" s="36"/>
      <c r="P49" s="36"/>
      <c r="Q49" s="36"/>
      <c r="R49" s="36">
        <f t="shared" si="91"/>
        <v>0</v>
      </c>
      <c r="S49" s="37" t="e">
        <f t="shared" si="92"/>
        <v>#DIV/0!</v>
      </c>
      <c r="T49" s="44" t="e">
        <f t="shared" si="93"/>
        <v>#DIV/0!</v>
      </c>
      <c r="U49" s="36"/>
      <c r="V49" s="36"/>
      <c r="W49" s="36"/>
      <c r="X49" s="36"/>
      <c r="Y49" s="36">
        <f t="shared" si="94"/>
        <v>0</v>
      </c>
      <c r="Z49" s="47" t="e">
        <f t="shared" si="95"/>
        <v>#DIV/0!</v>
      </c>
      <c r="AA49" s="48" t="e">
        <f t="shared" si="96"/>
        <v>#DIV/0!</v>
      </c>
      <c r="AB49" s="36"/>
      <c r="AC49" s="36"/>
      <c r="AD49" s="36"/>
      <c r="AE49" s="36"/>
      <c r="AF49" s="36">
        <f t="shared" si="97"/>
        <v>0</v>
      </c>
      <c r="AG49" s="37" t="e">
        <f t="shared" si="98"/>
        <v>#DIV/0!</v>
      </c>
      <c r="AH49" s="44" t="e">
        <f t="shared" si="99"/>
        <v>#DIV/0!</v>
      </c>
      <c r="AI49" s="36"/>
      <c r="AJ49" s="36"/>
      <c r="AK49" s="36"/>
      <c r="AL49" s="36"/>
      <c r="AM49" s="36">
        <f t="shared" si="100"/>
        <v>0</v>
      </c>
      <c r="AN49" s="47" t="e">
        <f t="shared" si="101"/>
        <v>#DIV/0!</v>
      </c>
      <c r="AO49" s="48" t="e">
        <f t="shared" si="102"/>
        <v>#DIV/0!</v>
      </c>
      <c r="AP49" s="36"/>
      <c r="AQ49" s="36"/>
      <c r="AR49" s="36"/>
      <c r="AS49" s="36"/>
      <c r="AT49" s="36">
        <f t="shared" si="103"/>
        <v>0</v>
      </c>
      <c r="AU49" s="37" t="e">
        <f t="shared" si="104"/>
        <v>#DIV/0!</v>
      </c>
      <c r="AV49" s="46" t="e">
        <f t="shared" si="105"/>
        <v>#DIV/0!</v>
      </c>
      <c r="AW49" s="36"/>
      <c r="AX49" s="36"/>
      <c r="AY49" s="36"/>
      <c r="AZ49" s="36"/>
      <c r="BA49" s="36">
        <f t="shared" si="106"/>
        <v>0</v>
      </c>
      <c r="BB49" s="47" t="e">
        <f t="shared" si="107"/>
        <v>#DIV/0!</v>
      </c>
      <c r="BC49" s="48" t="e">
        <f t="shared" si="108"/>
        <v>#DIV/0!</v>
      </c>
    </row>
    <row r="50" spans="2:55">
      <c r="B50" s="41" t="s">
        <v>23</v>
      </c>
      <c r="C50" s="35"/>
      <c r="D50" s="35"/>
      <c r="E50" s="35"/>
      <c r="F50" s="42">
        <f t="shared" si="87"/>
        <v>0</v>
      </c>
      <c r="G50" s="45"/>
      <c r="H50" s="36"/>
      <c r="I50" s="36"/>
      <c r="J50" s="36"/>
      <c r="K50" s="36">
        <f t="shared" si="88"/>
        <v>0</v>
      </c>
      <c r="L50" s="53" t="e">
        <f t="shared" si="89"/>
        <v>#DIV/0!</v>
      </c>
      <c r="M50" s="54" t="e">
        <f t="shared" si="90"/>
        <v>#DIV/0!</v>
      </c>
      <c r="N50" s="45"/>
      <c r="O50" s="36"/>
      <c r="P50" s="36"/>
      <c r="Q50" s="36"/>
      <c r="R50" s="36">
        <f t="shared" si="91"/>
        <v>0</v>
      </c>
      <c r="S50" s="37" t="e">
        <f t="shared" si="92"/>
        <v>#DIV/0!</v>
      </c>
      <c r="T50" s="44" t="e">
        <f t="shared" si="93"/>
        <v>#DIV/0!</v>
      </c>
      <c r="U50" s="45"/>
      <c r="V50" s="36"/>
      <c r="W50" s="36"/>
      <c r="X50" s="36"/>
      <c r="Y50" s="36">
        <f t="shared" si="94"/>
        <v>0</v>
      </c>
      <c r="Z50" s="53" t="e">
        <f t="shared" si="95"/>
        <v>#DIV/0!</v>
      </c>
      <c r="AA50" s="54" t="e">
        <f t="shared" si="96"/>
        <v>#DIV/0!</v>
      </c>
      <c r="AB50" s="45"/>
      <c r="AC50" s="36"/>
      <c r="AD50" s="36"/>
      <c r="AE50" s="36"/>
      <c r="AF50" s="36"/>
      <c r="AG50" s="37" t="e">
        <f t="shared" si="98"/>
        <v>#DIV/0!</v>
      </c>
      <c r="AH50" s="44" t="e">
        <f t="shared" si="99"/>
        <v>#DIV/0!</v>
      </c>
      <c r="AI50" s="45"/>
      <c r="AJ50" s="36"/>
      <c r="AK50" s="36"/>
      <c r="AL50" s="36"/>
      <c r="AM50" s="40"/>
      <c r="AN50" s="53" t="e">
        <f t="shared" si="101"/>
        <v>#DIV/0!</v>
      </c>
      <c r="AO50" s="54" t="e">
        <f t="shared" si="102"/>
        <v>#DIV/0!</v>
      </c>
      <c r="AP50" s="45"/>
      <c r="AQ50" s="36"/>
      <c r="AR50" s="36"/>
      <c r="AS50" s="36"/>
      <c r="AT50" s="36"/>
      <c r="AU50" s="37" t="e">
        <f t="shared" si="104"/>
        <v>#DIV/0!</v>
      </c>
      <c r="AV50" s="46" t="e">
        <f t="shared" si="105"/>
        <v>#DIV/0!</v>
      </c>
      <c r="AW50" s="45"/>
      <c r="AX50" s="36"/>
      <c r="AY50" s="36"/>
      <c r="AZ50" s="36"/>
      <c r="BA50" s="40"/>
      <c r="BB50" s="53" t="e">
        <f t="shared" si="107"/>
        <v>#DIV/0!</v>
      </c>
      <c r="BC50" s="54" t="e">
        <f t="shared" si="108"/>
        <v>#DIV/0!</v>
      </c>
    </row>
    <row r="51" spans="2:55">
      <c r="B51" s="55" t="s">
        <v>24</v>
      </c>
      <c r="C51" s="59"/>
      <c r="F51" s="60">
        <f t="shared" si="87"/>
        <v>0</v>
      </c>
      <c r="G51" s="36"/>
      <c r="H51" s="36"/>
      <c r="I51" s="36"/>
      <c r="J51" s="36"/>
      <c r="K51" s="39">
        <f t="shared" si="88"/>
        <v>0</v>
      </c>
      <c r="L51" s="49" t="e">
        <f t="shared" si="89"/>
        <v>#DIV/0!</v>
      </c>
      <c r="M51" s="50" t="e">
        <f t="shared" si="90"/>
        <v>#DIV/0!</v>
      </c>
      <c r="N51" s="36"/>
      <c r="O51" s="36"/>
      <c r="P51" s="36"/>
      <c r="Q51" s="36"/>
      <c r="R51" s="36">
        <f t="shared" si="91"/>
        <v>0</v>
      </c>
      <c r="S51" s="61" t="e">
        <f t="shared" si="92"/>
        <v>#DIV/0!</v>
      </c>
      <c r="T51" s="50" t="e">
        <f t="shared" si="93"/>
        <v>#DIV/0!</v>
      </c>
      <c r="U51" s="36"/>
      <c r="V51" s="36"/>
      <c r="W51" s="36"/>
      <c r="X51" s="36"/>
      <c r="Z51" s="49" t="e">
        <f t="shared" si="95"/>
        <v>#DIV/0!</v>
      </c>
      <c r="AA51" s="62" t="e">
        <f t="shared" si="96"/>
        <v>#DIV/0!</v>
      </c>
      <c r="AB51" s="36"/>
      <c r="AC51" s="36"/>
      <c r="AD51" s="36"/>
      <c r="AE51" s="36"/>
      <c r="AG51" s="61" t="e">
        <f t="shared" si="98"/>
        <v>#DIV/0!</v>
      </c>
      <c r="AH51" s="50" t="e">
        <f t="shared" si="99"/>
        <v>#DIV/0!</v>
      </c>
      <c r="AI51" s="36"/>
      <c r="AJ51" s="36"/>
      <c r="AK51" s="36"/>
      <c r="AL51" s="36"/>
      <c r="AN51" s="49" t="e">
        <f t="shared" si="101"/>
        <v>#DIV/0!</v>
      </c>
      <c r="AO51" s="62" t="e">
        <f t="shared" si="102"/>
        <v>#DIV/0!</v>
      </c>
      <c r="AP51" s="36"/>
      <c r="AQ51" s="36"/>
      <c r="AR51" s="36"/>
      <c r="AS51" s="36"/>
      <c r="AU51" s="61" t="e">
        <f t="shared" si="104"/>
        <v>#DIV/0!</v>
      </c>
      <c r="AV51" s="62" t="e">
        <f t="shared" si="105"/>
        <v>#DIV/0!</v>
      </c>
      <c r="AW51" s="36"/>
      <c r="AX51" s="36"/>
      <c r="AY51" s="36"/>
      <c r="AZ51" s="36"/>
      <c r="BB51" s="49" t="e">
        <f t="shared" si="107"/>
        <v>#DIV/0!</v>
      </c>
      <c r="BC51" s="62" t="e">
        <f t="shared" si="108"/>
        <v>#DIV/0!</v>
      </c>
    </row>
    <row r="52" spans="2:55">
      <c r="B52" s="55" t="s">
        <v>25</v>
      </c>
      <c r="C52" s="56"/>
      <c r="F52" s="60">
        <f t="shared" si="87"/>
        <v>0</v>
      </c>
      <c r="G52" s="36"/>
      <c r="H52" s="36"/>
      <c r="I52" s="36"/>
      <c r="J52" s="36"/>
      <c r="K52" s="39">
        <f t="shared" si="88"/>
        <v>0</v>
      </c>
      <c r="L52" s="49" t="e">
        <f t="shared" si="89"/>
        <v>#DIV/0!</v>
      </c>
      <c r="M52" s="50" t="e">
        <f t="shared" si="90"/>
        <v>#DIV/0!</v>
      </c>
      <c r="N52" s="36"/>
      <c r="O52" s="36"/>
      <c r="P52" s="36"/>
      <c r="Q52" s="36"/>
      <c r="U52" s="36"/>
      <c r="V52" s="36"/>
      <c r="W52" s="36"/>
      <c r="X52" s="36"/>
      <c r="AB52" s="36"/>
      <c r="AC52" s="36"/>
      <c r="AD52" s="36"/>
      <c r="AE52" s="36"/>
      <c r="AI52" s="36"/>
      <c r="AJ52" s="36"/>
      <c r="AK52" s="36"/>
      <c r="AL52" s="36"/>
      <c r="AP52" s="36"/>
      <c r="AQ52" s="36"/>
      <c r="AR52" s="36"/>
      <c r="AS52" s="36"/>
      <c r="AW52" s="36"/>
      <c r="AX52" s="36"/>
      <c r="AY52" s="36"/>
      <c r="AZ52" s="36"/>
    </row>
    <row r="53" spans="2:55">
      <c r="B53" s="55" t="s">
        <v>26</v>
      </c>
      <c r="C53" s="56"/>
      <c r="F53" s="60">
        <f t="shared" si="87"/>
        <v>0</v>
      </c>
      <c r="G53" s="36"/>
      <c r="H53" s="36"/>
      <c r="I53" s="36"/>
      <c r="J53" s="36"/>
      <c r="N53" s="36"/>
      <c r="O53" s="36"/>
      <c r="P53" s="36"/>
      <c r="Q53" s="36"/>
      <c r="U53" s="36"/>
      <c r="V53" s="36"/>
      <c r="W53" s="36"/>
      <c r="X53" s="36"/>
      <c r="AB53" s="36"/>
      <c r="AC53" s="36"/>
      <c r="AD53" s="36"/>
      <c r="AE53" s="36"/>
      <c r="AI53" s="36"/>
      <c r="AJ53" s="36"/>
      <c r="AK53" s="36"/>
      <c r="AL53" s="36"/>
      <c r="AP53" s="36"/>
      <c r="AQ53" s="36"/>
      <c r="AR53" s="36"/>
      <c r="AS53" s="36"/>
      <c r="AW53" s="36"/>
      <c r="AX53" s="36"/>
      <c r="AY53" s="36"/>
      <c r="AZ53" s="36"/>
    </row>
    <row r="54" spans="2:55">
      <c r="B54" s="55"/>
      <c r="G54" s="36"/>
      <c r="H54" s="36"/>
      <c r="I54" s="36"/>
      <c r="J54" s="36"/>
      <c r="N54" s="36"/>
      <c r="O54" s="36"/>
      <c r="P54" s="36"/>
      <c r="Q54" s="36"/>
      <c r="U54" s="36"/>
      <c r="V54" s="36"/>
      <c r="W54" s="36"/>
      <c r="X54" s="36"/>
      <c r="AB54" s="36"/>
      <c r="AC54" s="36"/>
      <c r="AD54" s="36"/>
      <c r="AE54" s="36"/>
      <c r="AI54" s="36"/>
      <c r="AJ54" s="36"/>
      <c r="AK54" s="36"/>
      <c r="AL54" s="36"/>
      <c r="AP54" s="36"/>
      <c r="AQ54" s="36"/>
      <c r="AR54" s="36"/>
      <c r="AS54" s="36"/>
      <c r="AW54" s="36"/>
      <c r="AX54" s="36"/>
      <c r="AY54" s="36"/>
      <c r="AZ54" s="36"/>
    </row>
    <row r="56" spans="2:55">
      <c r="B56" s="25" t="str">
        <f>"Graduate MASTER Retention - "&amp;$A$1</f>
        <v>Graduate MASTER Retention - College of Architecture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9">C59-D59-E59</f>
        <v>0</v>
      </c>
      <c r="G59" s="36"/>
      <c r="H59" s="36"/>
      <c r="I59" s="36"/>
      <c r="J59" s="36"/>
      <c r="K59" s="36">
        <f t="shared" ref="K59:K64" si="110">$F59-(G59+I59+J59)</f>
        <v>0</v>
      </c>
      <c r="L59" s="49" t="e">
        <f t="shared" ref="L59:L65" si="111">IF($F59="","",((G59+H59+I59+J59)/$F59))</f>
        <v>#DIV/0!</v>
      </c>
      <c r="M59" s="50" t="e">
        <f t="shared" ref="M59:M65" si="112">IF($F59="","",(J59/$F59))</f>
        <v>#DIV/0!</v>
      </c>
      <c r="N59" s="36"/>
      <c r="O59" s="36"/>
      <c r="P59" s="36"/>
      <c r="Q59" s="36"/>
      <c r="R59" s="36">
        <f t="shared" ref="R59:R64" si="113">$F59-(N59+P59+Q59)</f>
        <v>0</v>
      </c>
      <c r="S59" s="37" t="e">
        <f t="shared" ref="S59:S64" si="114">IF($F59="","",((N59+O59+P59+Q59)/$F59))</f>
        <v>#DIV/0!</v>
      </c>
      <c r="T59" s="44" t="e">
        <f t="shared" ref="T59:T64" si="115">IF($F59="","",(Q59/$F59))</f>
        <v>#DIV/0!</v>
      </c>
      <c r="U59" s="36"/>
      <c r="V59" s="36"/>
      <c r="W59" s="36"/>
      <c r="X59" s="36"/>
      <c r="Y59" s="36">
        <f t="shared" ref="Y59:Y63" si="116">$F59-(U59+W59+X59)</f>
        <v>0</v>
      </c>
      <c r="Z59" s="49" t="e">
        <f t="shared" ref="Z59:Z64" si="117">IF($F59="","",((U59+V59+W59+X59)/$F59))</f>
        <v>#DIV/0!</v>
      </c>
      <c r="AA59" s="51" t="e">
        <f t="shared" ref="AA59:AA64" si="118">IF($F59="","",(X59/$F59))</f>
        <v>#DIV/0!</v>
      </c>
      <c r="AB59" s="36"/>
      <c r="AC59" s="36"/>
      <c r="AD59" s="36"/>
      <c r="AE59" s="36"/>
      <c r="AF59" s="36">
        <f t="shared" ref="AF59:AF62" si="119">$F59-(AB59+AD59+AE59)</f>
        <v>0</v>
      </c>
      <c r="AG59" s="37" t="e">
        <f t="shared" ref="AG59:AG64" si="120">IF($F59="","",((AB59+AC59+AD59+AE59)/$F59))</f>
        <v>#DIV/0!</v>
      </c>
      <c r="AH59" s="44" t="e">
        <f t="shared" ref="AH59:AH64" si="121">IF($F59="","",(AE59/$F59))</f>
        <v>#DIV/0!</v>
      </c>
      <c r="AI59" s="36"/>
      <c r="AJ59" s="36"/>
      <c r="AK59" s="36"/>
      <c r="AL59" s="36"/>
      <c r="AM59" s="36">
        <f t="shared" ref="AM59:AM62" si="122">$F59-(AI59+AK59+AL59)</f>
        <v>0</v>
      </c>
      <c r="AN59" s="49" t="e">
        <f t="shared" ref="AN59:AN64" si="123">IF($F59="","",((AI59+AJ59+AK59+AL59)/$F59))</f>
        <v>#DIV/0!</v>
      </c>
      <c r="AO59" s="51" t="e">
        <f t="shared" ref="AO59:AO64" si="124">IF($F59="","",(AL59/$F59))</f>
        <v>#DIV/0!</v>
      </c>
      <c r="AP59" s="36"/>
      <c r="AQ59" s="36"/>
      <c r="AR59" s="36"/>
      <c r="AS59" s="36"/>
      <c r="AT59" s="36">
        <f>$F59-(AP59+AR59+AS59)</f>
        <v>0</v>
      </c>
      <c r="AU59" s="37" t="e">
        <f t="shared" ref="AU59:AU64" si="125">IF($F59="","",((AP59+AQ59+AR59+AS59)/$F59))</f>
        <v>#DIV/0!</v>
      </c>
      <c r="AV59" s="44" t="e">
        <f t="shared" ref="AV59:AV64" si="126">IF($F59="","",(AS59/$F59))</f>
        <v>#DIV/0!</v>
      </c>
      <c r="AW59" s="36"/>
      <c r="AX59" s="36"/>
      <c r="AY59" s="36"/>
      <c r="AZ59" s="36"/>
      <c r="BA59" s="36">
        <f t="shared" ref="BA59:BA62" si="127">$F59-(AW59+AY59+AZ59)</f>
        <v>0</v>
      </c>
      <c r="BB59" s="49" t="e">
        <f t="shared" ref="BB59:BB64" si="128">IF($F59="","",((AW59+AX59+AY59+AZ59)/$F59))</f>
        <v>#DIV/0!</v>
      </c>
      <c r="BC59" s="51" t="e">
        <f t="shared" ref="BC59:BC64" si="129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9"/>
        <v>0</v>
      </c>
      <c r="G60" s="43"/>
      <c r="H60" s="36"/>
      <c r="I60" s="36"/>
      <c r="J60" s="36"/>
      <c r="K60" s="36">
        <f t="shared" si="110"/>
        <v>0</v>
      </c>
      <c r="L60" s="49" t="e">
        <f t="shared" si="111"/>
        <v>#DIV/0!</v>
      </c>
      <c r="M60" s="50" t="e">
        <f t="shared" si="112"/>
        <v>#DIV/0!</v>
      </c>
      <c r="N60" s="43"/>
      <c r="O60" s="36"/>
      <c r="P60" s="36"/>
      <c r="Q60" s="36"/>
      <c r="R60" s="36">
        <f t="shared" si="113"/>
        <v>0</v>
      </c>
      <c r="S60" s="37" t="e">
        <f t="shared" si="114"/>
        <v>#DIV/0!</v>
      </c>
      <c r="T60" s="44" t="e">
        <f t="shared" si="115"/>
        <v>#DIV/0!</v>
      </c>
      <c r="U60" s="43"/>
      <c r="V60" s="36"/>
      <c r="W60" s="36"/>
      <c r="X60" s="36"/>
      <c r="Y60" s="36">
        <f t="shared" si="116"/>
        <v>0</v>
      </c>
      <c r="Z60" s="49" t="e">
        <f t="shared" si="117"/>
        <v>#DIV/0!</v>
      </c>
      <c r="AA60" s="51" t="e">
        <f t="shared" si="118"/>
        <v>#DIV/0!</v>
      </c>
      <c r="AB60" s="43"/>
      <c r="AC60" s="36"/>
      <c r="AD60" s="36"/>
      <c r="AE60" s="36"/>
      <c r="AF60" s="36">
        <f t="shared" si="119"/>
        <v>0</v>
      </c>
      <c r="AG60" s="37" t="e">
        <f t="shared" si="120"/>
        <v>#DIV/0!</v>
      </c>
      <c r="AH60" s="44" t="e">
        <f t="shared" si="121"/>
        <v>#DIV/0!</v>
      </c>
      <c r="AI60" s="43"/>
      <c r="AJ60" s="36"/>
      <c r="AK60" s="36"/>
      <c r="AL60" s="36"/>
      <c r="AM60" s="36">
        <f t="shared" si="122"/>
        <v>0</v>
      </c>
      <c r="AN60" s="49" t="e">
        <f t="shared" si="123"/>
        <v>#DIV/0!</v>
      </c>
      <c r="AO60" s="51" t="e">
        <f t="shared" si="124"/>
        <v>#DIV/0!</v>
      </c>
      <c r="AP60" s="43"/>
      <c r="AQ60" s="36"/>
      <c r="AR60" s="36"/>
      <c r="AS60" s="36"/>
      <c r="AT60" s="36">
        <f>$F60-(AP60+AR60+AS60)</f>
        <v>0</v>
      </c>
      <c r="AU60" s="37" t="e">
        <f t="shared" si="125"/>
        <v>#DIV/0!</v>
      </c>
      <c r="AV60" s="44" t="e">
        <f t="shared" si="126"/>
        <v>#DIV/0!</v>
      </c>
      <c r="AW60" s="43"/>
      <c r="AX60" s="36"/>
      <c r="AY60" s="36"/>
      <c r="AZ60" s="36"/>
      <c r="BA60" s="36">
        <f t="shared" si="127"/>
        <v>0</v>
      </c>
      <c r="BB60" s="49" t="e">
        <f t="shared" si="128"/>
        <v>#DIV/0!</v>
      </c>
      <c r="BC60" s="51" t="e">
        <f t="shared" si="129"/>
        <v>#DIV/0!</v>
      </c>
    </row>
    <row r="61" spans="2:55">
      <c r="B61" s="41" t="s">
        <v>21</v>
      </c>
      <c r="C61" s="35"/>
      <c r="D61" s="35"/>
      <c r="E61" s="35"/>
      <c r="F61" s="42">
        <f t="shared" si="109"/>
        <v>0</v>
      </c>
      <c r="G61" s="36"/>
      <c r="H61" s="36"/>
      <c r="I61" s="36"/>
      <c r="J61" s="36"/>
      <c r="K61" s="36">
        <f t="shared" si="110"/>
        <v>0</v>
      </c>
      <c r="L61" s="47" t="e">
        <f t="shared" si="111"/>
        <v>#DIV/0!</v>
      </c>
      <c r="M61" s="48" t="e">
        <f t="shared" si="112"/>
        <v>#DIV/0!</v>
      </c>
      <c r="N61" s="36"/>
      <c r="O61" s="36"/>
      <c r="P61" s="36"/>
      <c r="Q61" s="36"/>
      <c r="R61" s="36">
        <f t="shared" si="113"/>
        <v>0</v>
      </c>
      <c r="S61" s="37" t="e">
        <f t="shared" si="114"/>
        <v>#DIV/0!</v>
      </c>
      <c r="T61" s="44" t="e">
        <f t="shared" si="115"/>
        <v>#DIV/0!</v>
      </c>
      <c r="U61" s="36"/>
      <c r="V61" s="36"/>
      <c r="W61" s="36"/>
      <c r="X61" s="36"/>
      <c r="Y61" s="36">
        <f t="shared" si="116"/>
        <v>0</v>
      </c>
      <c r="Z61" s="47" t="e">
        <f t="shared" si="117"/>
        <v>#DIV/0!</v>
      </c>
      <c r="AA61" s="48" t="e">
        <f t="shared" si="118"/>
        <v>#DIV/0!</v>
      </c>
      <c r="AB61" s="36"/>
      <c r="AC61" s="36"/>
      <c r="AD61" s="36"/>
      <c r="AE61" s="36"/>
      <c r="AF61" s="36">
        <f t="shared" si="119"/>
        <v>0</v>
      </c>
      <c r="AG61" s="37" t="e">
        <f t="shared" si="120"/>
        <v>#DIV/0!</v>
      </c>
      <c r="AH61" s="44" t="e">
        <f t="shared" si="121"/>
        <v>#DIV/0!</v>
      </c>
      <c r="AI61" s="36"/>
      <c r="AJ61" s="36"/>
      <c r="AK61" s="36"/>
      <c r="AL61" s="36"/>
      <c r="AM61" s="36">
        <f t="shared" si="122"/>
        <v>0</v>
      </c>
      <c r="AN61" s="47" t="e">
        <f t="shared" si="123"/>
        <v>#DIV/0!</v>
      </c>
      <c r="AO61" s="48" t="e">
        <f t="shared" si="124"/>
        <v>#DIV/0!</v>
      </c>
      <c r="AP61" s="36"/>
      <c r="AQ61" s="36"/>
      <c r="AR61" s="36"/>
      <c r="AS61" s="36"/>
      <c r="AT61" s="36">
        <f t="shared" ref="AT61:AT62" si="130">$F61-(AP61+AR61+AS61)</f>
        <v>0</v>
      </c>
      <c r="AU61" s="37" t="e">
        <f t="shared" si="125"/>
        <v>#DIV/0!</v>
      </c>
      <c r="AV61" s="46" t="e">
        <f t="shared" si="126"/>
        <v>#DIV/0!</v>
      </c>
      <c r="AW61" s="36"/>
      <c r="AX61" s="36"/>
      <c r="AY61" s="36"/>
      <c r="AZ61" s="36"/>
      <c r="BA61" s="36">
        <f t="shared" si="127"/>
        <v>0</v>
      </c>
      <c r="BB61" s="47" t="e">
        <f t="shared" si="128"/>
        <v>#DIV/0!</v>
      </c>
      <c r="BC61" s="48" t="e">
        <f t="shared" si="129"/>
        <v>#DIV/0!</v>
      </c>
    </row>
    <row r="62" spans="2:55">
      <c r="B62" s="41" t="s">
        <v>22</v>
      </c>
      <c r="C62" s="35"/>
      <c r="D62" s="35"/>
      <c r="E62" s="35"/>
      <c r="F62" s="42">
        <f t="shared" si="109"/>
        <v>0</v>
      </c>
      <c r="G62" s="36"/>
      <c r="H62" s="36"/>
      <c r="I62" s="36"/>
      <c r="J62" s="36"/>
      <c r="K62" s="36">
        <f t="shared" si="110"/>
        <v>0</v>
      </c>
      <c r="L62" s="47" t="e">
        <f t="shared" si="111"/>
        <v>#DIV/0!</v>
      </c>
      <c r="M62" s="48" t="e">
        <f t="shared" si="112"/>
        <v>#DIV/0!</v>
      </c>
      <c r="N62" s="36"/>
      <c r="O62" s="36"/>
      <c r="P62" s="36"/>
      <c r="Q62" s="36"/>
      <c r="R62" s="36">
        <f t="shared" si="113"/>
        <v>0</v>
      </c>
      <c r="S62" s="37" t="e">
        <f t="shared" si="114"/>
        <v>#DIV/0!</v>
      </c>
      <c r="T62" s="44" t="e">
        <f t="shared" si="115"/>
        <v>#DIV/0!</v>
      </c>
      <c r="U62" s="36"/>
      <c r="V62" s="36"/>
      <c r="W62" s="36"/>
      <c r="X62" s="36"/>
      <c r="Y62" s="36">
        <f t="shared" si="116"/>
        <v>0</v>
      </c>
      <c r="Z62" s="47" t="e">
        <f t="shared" si="117"/>
        <v>#DIV/0!</v>
      </c>
      <c r="AA62" s="48" t="e">
        <f t="shared" si="118"/>
        <v>#DIV/0!</v>
      </c>
      <c r="AB62" s="36"/>
      <c r="AC62" s="36"/>
      <c r="AD62" s="36"/>
      <c r="AE62" s="36"/>
      <c r="AF62" s="36">
        <f t="shared" si="119"/>
        <v>0</v>
      </c>
      <c r="AG62" s="37" t="e">
        <f t="shared" si="120"/>
        <v>#DIV/0!</v>
      </c>
      <c r="AH62" s="44" t="e">
        <f t="shared" si="121"/>
        <v>#DIV/0!</v>
      </c>
      <c r="AI62" s="36"/>
      <c r="AJ62" s="36"/>
      <c r="AK62" s="36"/>
      <c r="AL62" s="36"/>
      <c r="AM62" s="36">
        <f t="shared" si="122"/>
        <v>0</v>
      </c>
      <c r="AN62" s="47" t="e">
        <f t="shared" si="123"/>
        <v>#DIV/0!</v>
      </c>
      <c r="AO62" s="48" t="e">
        <f t="shared" si="124"/>
        <v>#DIV/0!</v>
      </c>
      <c r="AP62" s="36"/>
      <c r="AQ62" s="36"/>
      <c r="AR62" s="36"/>
      <c r="AS62" s="36"/>
      <c r="AT62" s="36">
        <f t="shared" si="130"/>
        <v>0</v>
      </c>
      <c r="AU62" s="37" t="e">
        <f t="shared" si="125"/>
        <v>#DIV/0!</v>
      </c>
      <c r="AV62" s="46" t="e">
        <f t="shared" si="126"/>
        <v>#DIV/0!</v>
      </c>
      <c r="AW62" s="36"/>
      <c r="AX62" s="36"/>
      <c r="AY62" s="36"/>
      <c r="AZ62" s="36"/>
      <c r="BA62" s="36">
        <f t="shared" si="127"/>
        <v>0</v>
      </c>
      <c r="BB62" s="47" t="e">
        <f t="shared" si="128"/>
        <v>#DIV/0!</v>
      </c>
      <c r="BC62" s="48" t="e">
        <f t="shared" si="129"/>
        <v>#DIV/0!</v>
      </c>
    </row>
    <row r="63" spans="2:55">
      <c r="B63" s="41" t="s">
        <v>23</v>
      </c>
      <c r="C63" s="35"/>
      <c r="D63" s="35"/>
      <c r="E63" s="35"/>
      <c r="F63" s="42">
        <f t="shared" si="109"/>
        <v>0</v>
      </c>
      <c r="G63" s="45"/>
      <c r="H63" s="36"/>
      <c r="I63" s="36"/>
      <c r="J63" s="36"/>
      <c r="K63" s="36">
        <f t="shared" si="110"/>
        <v>0</v>
      </c>
      <c r="L63" s="53" t="e">
        <f t="shared" si="111"/>
        <v>#DIV/0!</v>
      </c>
      <c r="M63" s="54" t="e">
        <f t="shared" si="112"/>
        <v>#DIV/0!</v>
      </c>
      <c r="N63" s="45"/>
      <c r="O63" s="36"/>
      <c r="P63" s="36"/>
      <c r="Q63" s="36"/>
      <c r="R63" s="36">
        <f t="shared" si="113"/>
        <v>0</v>
      </c>
      <c r="S63" s="37" t="e">
        <f t="shared" si="114"/>
        <v>#DIV/0!</v>
      </c>
      <c r="T63" s="44" t="e">
        <f t="shared" si="115"/>
        <v>#DIV/0!</v>
      </c>
      <c r="U63" s="45"/>
      <c r="V63" s="36"/>
      <c r="W63" s="36"/>
      <c r="X63" s="36"/>
      <c r="Y63" s="36">
        <f t="shared" si="116"/>
        <v>0</v>
      </c>
      <c r="Z63" s="53" t="e">
        <f t="shared" si="117"/>
        <v>#DIV/0!</v>
      </c>
      <c r="AA63" s="54" t="e">
        <f t="shared" si="118"/>
        <v>#DIV/0!</v>
      </c>
      <c r="AB63" s="45"/>
      <c r="AC63" s="36"/>
      <c r="AD63" s="36"/>
      <c r="AE63" s="36"/>
      <c r="AF63" s="36"/>
      <c r="AG63" s="37" t="e">
        <f t="shared" si="120"/>
        <v>#DIV/0!</v>
      </c>
      <c r="AH63" s="44" t="e">
        <f t="shared" si="121"/>
        <v>#DIV/0!</v>
      </c>
      <c r="AI63" s="45"/>
      <c r="AJ63" s="36"/>
      <c r="AK63" s="36"/>
      <c r="AL63" s="36"/>
      <c r="AM63" s="40"/>
      <c r="AN63" s="53" t="e">
        <f t="shared" si="123"/>
        <v>#DIV/0!</v>
      </c>
      <c r="AO63" s="54" t="e">
        <f t="shared" si="124"/>
        <v>#DIV/0!</v>
      </c>
      <c r="AP63" s="45"/>
      <c r="AQ63" s="36"/>
      <c r="AR63" s="36"/>
      <c r="AS63" s="36"/>
      <c r="AT63" s="36"/>
      <c r="AU63" s="37" t="e">
        <f t="shared" si="125"/>
        <v>#DIV/0!</v>
      </c>
      <c r="AV63" s="46" t="e">
        <f t="shared" si="126"/>
        <v>#DIV/0!</v>
      </c>
      <c r="AW63" s="45"/>
      <c r="AX63" s="36"/>
      <c r="AY63" s="36"/>
      <c r="AZ63" s="36"/>
      <c r="BA63" s="40"/>
      <c r="BB63" s="53" t="e">
        <f t="shared" si="128"/>
        <v>#DIV/0!</v>
      </c>
      <c r="BC63" s="54" t="e">
        <f t="shared" si="129"/>
        <v>#DIV/0!</v>
      </c>
    </row>
    <row r="64" spans="2:55">
      <c r="B64" s="55" t="s">
        <v>24</v>
      </c>
      <c r="C64" s="59"/>
      <c r="F64" s="60">
        <f t="shared" si="109"/>
        <v>0</v>
      </c>
      <c r="G64" s="36"/>
      <c r="H64" s="36"/>
      <c r="I64" s="36"/>
      <c r="J64" s="36"/>
      <c r="K64" s="39">
        <f t="shared" si="110"/>
        <v>0</v>
      </c>
      <c r="L64" s="49" t="e">
        <f t="shared" si="111"/>
        <v>#DIV/0!</v>
      </c>
      <c r="M64" s="50" t="e">
        <f t="shared" si="112"/>
        <v>#DIV/0!</v>
      </c>
      <c r="N64" s="36"/>
      <c r="O64" s="36"/>
      <c r="P64" s="36"/>
      <c r="Q64" s="36"/>
      <c r="R64" s="36">
        <f t="shared" si="113"/>
        <v>0</v>
      </c>
      <c r="S64" s="61" t="e">
        <f t="shared" si="114"/>
        <v>#DIV/0!</v>
      </c>
      <c r="T64" s="50" t="e">
        <f t="shared" si="115"/>
        <v>#DIV/0!</v>
      </c>
      <c r="U64" s="36"/>
      <c r="V64" s="36"/>
      <c r="W64" s="36"/>
      <c r="X64" s="36"/>
      <c r="Z64" s="49" t="e">
        <f t="shared" si="117"/>
        <v>#DIV/0!</v>
      </c>
      <c r="AA64" s="62" t="e">
        <f t="shared" si="118"/>
        <v>#DIV/0!</v>
      </c>
      <c r="AB64" s="36"/>
      <c r="AC64" s="36"/>
      <c r="AD64" s="36"/>
      <c r="AE64" s="36"/>
      <c r="AG64" s="61" t="e">
        <f t="shared" si="120"/>
        <v>#DIV/0!</v>
      </c>
      <c r="AH64" s="50" t="e">
        <f t="shared" si="121"/>
        <v>#DIV/0!</v>
      </c>
      <c r="AI64" s="36"/>
      <c r="AJ64" s="36"/>
      <c r="AK64" s="36"/>
      <c r="AL64" s="36"/>
      <c r="AN64" s="49" t="e">
        <f t="shared" si="123"/>
        <v>#DIV/0!</v>
      </c>
      <c r="AO64" s="62" t="e">
        <f t="shared" si="124"/>
        <v>#DIV/0!</v>
      </c>
      <c r="AP64" s="36"/>
      <c r="AQ64" s="36"/>
      <c r="AR64" s="36"/>
      <c r="AS64" s="36"/>
      <c r="AU64" s="61" t="e">
        <f t="shared" si="125"/>
        <v>#DIV/0!</v>
      </c>
      <c r="AV64" s="62" t="e">
        <f t="shared" si="126"/>
        <v>#DIV/0!</v>
      </c>
      <c r="AW64" s="36"/>
      <c r="AX64" s="36"/>
      <c r="AY64" s="36"/>
      <c r="AZ64" s="36"/>
      <c r="BB64" s="49" t="e">
        <f t="shared" si="128"/>
        <v>#DIV/0!</v>
      </c>
      <c r="BC64" s="62" t="e">
        <f t="shared" si="129"/>
        <v>#DIV/0!</v>
      </c>
    </row>
    <row r="65" spans="2:52">
      <c r="B65" s="55" t="s">
        <v>25</v>
      </c>
      <c r="C65" s="56"/>
      <c r="F65" s="60">
        <f t="shared" si="109"/>
        <v>0</v>
      </c>
      <c r="G65" s="36"/>
      <c r="H65" s="36"/>
      <c r="I65" s="36"/>
      <c r="J65" s="36"/>
      <c r="K65" s="39">
        <f>$F65-(G65+I65+J65)</f>
        <v>0</v>
      </c>
      <c r="L65" s="49" t="e">
        <f t="shared" si="111"/>
        <v>#DIV/0!</v>
      </c>
      <c r="M65" s="50" t="e">
        <f t="shared" si="112"/>
        <v>#DIV/0!</v>
      </c>
      <c r="N65" s="36"/>
      <c r="O65" s="36"/>
      <c r="P65" s="36"/>
      <c r="Q65" s="36"/>
      <c r="U65" s="36"/>
      <c r="V65" s="36"/>
      <c r="W65" s="36"/>
      <c r="X65" s="36"/>
      <c r="AB65" s="36"/>
      <c r="AC65" s="36"/>
      <c r="AD65" s="36"/>
      <c r="AE65" s="36"/>
      <c r="AI65" s="36"/>
      <c r="AJ65" s="36"/>
      <c r="AK65" s="36"/>
      <c r="AL65" s="36"/>
      <c r="AP65" s="36"/>
      <c r="AQ65" s="36"/>
      <c r="AR65" s="36"/>
      <c r="AS65" s="36"/>
      <c r="AW65" s="36"/>
      <c r="AX65" s="36"/>
      <c r="AY65" s="36"/>
      <c r="AZ65" s="36"/>
    </row>
    <row r="66" spans="2:52">
      <c r="B66" s="55" t="s">
        <v>26</v>
      </c>
      <c r="C66" s="56"/>
      <c r="F66" s="60">
        <f t="shared" si="109"/>
        <v>0</v>
      </c>
      <c r="G66" s="36"/>
      <c r="H66" s="36"/>
      <c r="I66" s="36"/>
      <c r="J66" s="36"/>
      <c r="N66" s="36"/>
      <c r="O66" s="36"/>
      <c r="P66" s="36"/>
      <c r="Q66" s="36"/>
      <c r="U66" s="36"/>
      <c r="V66" s="36"/>
      <c r="W66" s="36"/>
      <c r="X66" s="36"/>
      <c r="AB66" s="36"/>
      <c r="AC66" s="36"/>
      <c r="AD66" s="36"/>
      <c r="AE66" s="36"/>
      <c r="AI66" s="36"/>
      <c r="AJ66" s="36"/>
      <c r="AK66" s="36"/>
      <c r="AL66" s="36"/>
      <c r="AP66" s="36"/>
      <c r="AQ66" s="36"/>
      <c r="AR66" s="36"/>
      <c r="AS66" s="36"/>
      <c r="AW66" s="36"/>
      <c r="AX66" s="36"/>
      <c r="AY66" s="36"/>
      <c r="AZ66" s="36"/>
    </row>
    <row r="67" spans="2:52">
      <c r="G67" s="36"/>
      <c r="H67" s="36"/>
      <c r="I67" s="36"/>
      <c r="J67" s="36"/>
      <c r="N67" s="36"/>
      <c r="O67" s="36"/>
      <c r="P67" s="36"/>
      <c r="Q67" s="36"/>
      <c r="U67" s="36"/>
      <c r="V67" s="36"/>
      <c r="W67" s="36"/>
      <c r="X67" s="36"/>
      <c r="AB67" s="36"/>
      <c r="AC67" s="36"/>
      <c r="AD67" s="36"/>
      <c r="AE67" s="36"/>
      <c r="AI67" s="36"/>
      <c r="AJ67" s="36"/>
      <c r="AK67" s="36"/>
      <c r="AL67" s="36"/>
      <c r="AP67" s="36"/>
      <c r="AQ67" s="36"/>
      <c r="AR67" s="36"/>
      <c r="AS67" s="36"/>
      <c r="AW67" s="36"/>
      <c r="AX67" s="36"/>
      <c r="AY67" s="36"/>
      <c r="AZ67" s="36"/>
    </row>
  </sheetData>
  <mergeCells count="55">
    <mergeCell ref="AP3:AV3"/>
    <mergeCell ref="B3:B4"/>
    <mergeCell ref="C3:C4"/>
    <mergeCell ref="D3:D4"/>
    <mergeCell ref="E3:E4"/>
    <mergeCell ref="G3:M3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1:AV31"/>
    <mergeCell ref="B31:B32"/>
    <mergeCell ref="C31:C32"/>
    <mergeCell ref="D31:D32"/>
    <mergeCell ref="E31:E32"/>
    <mergeCell ref="G31:M31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B57:B58"/>
    <mergeCell ref="C57:C58"/>
    <mergeCell ref="D57:D58"/>
    <mergeCell ref="E57:E58"/>
    <mergeCell ref="G57:M57"/>
    <mergeCell ref="AW57:BC57"/>
    <mergeCell ref="N57:T57"/>
    <mergeCell ref="U57:AA57"/>
    <mergeCell ref="AB57:AH57"/>
    <mergeCell ref="AI57:AO57"/>
    <mergeCell ref="AP57:AV5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57FD6-FF0F-45A2-A510-11D4F8D33735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57</v>
      </c>
    </row>
    <row r="2" spans="1:55">
      <c r="B2" s="25" t="str">
        <f>"Freshmen Retention - "&amp;$A$1</f>
        <v>Freshmen Retention - Psychology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5</v>
      </c>
      <c r="D5" s="56"/>
      <c r="E5" s="56"/>
      <c r="F5" s="56">
        <f t="shared" ref="F5:F13" si="0">C5-D5-E5</f>
        <v>5</v>
      </c>
      <c r="G5" s="73">
        <v>5</v>
      </c>
      <c r="H5" s="56"/>
      <c r="I5" s="78">
        <v>0</v>
      </c>
      <c r="J5" s="78">
        <v>0</v>
      </c>
      <c r="K5" s="56">
        <f t="shared" ref="K5:K12" si="1">F5-(G5+I5+J5)</f>
        <v>0</v>
      </c>
      <c r="L5" s="75">
        <f t="shared" ref="L5:L12" si="2">IF($F5="","",((G5+H5+I5+J5)/$F5))</f>
        <v>1</v>
      </c>
      <c r="M5" s="75">
        <f t="shared" ref="M5:M12" si="3">IF($F5="","",(J5/$F5))</f>
        <v>0</v>
      </c>
      <c r="N5" s="73">
        <v>5</v>
      </c>
      <c r="O5" s="56"/>
      <c r="P5" s="78">
        <v>0</v>
      </c>
      <c r="Q5" s="78">
        <v>0</v>
      </c>
      <c r="R5" s="56">
        <f t="shared" ref="R5:R11" si="4">F5-Q5-P5-N5</f>
        <v>0</v>
      </c>
      <c r="S5" s="76">
        <f t="shared" ref="S5:S7" si="5">IF($F5="","",((N5+O5+P5+Q5)/$F5))</f>
        <v>1</v>
      </c>
      <c r="T5" s="75">
        <f t="shared" ref="T5:T11" si="6">IF($F5="","",(Q5/$F5))</f>
        <v>0</v>
      </c>
      <c r="U5" s="73">
        <v>4</v>
      </c>
      <c r="V5" s="56"/>
      <c r="W5" s="78">
        <v>0</v>
      </c>
      <c r="X5" s="78">
        <v>0</v>
      </c>
      <c r="Y5" s="56">
        <f t="shared" ref="Y5:Y10" si="7">F5-(U5+W5+X5)</f>
        <v>1</v>
      </c>
      <c r="Z5" s="75">
        <f t="shared" ref="Z5:Z10" si="8">IF($F5="","",((U5+V5+W5+X5)/$F5))</f>
        <v>0.8</v>
      </c>
      <c r="AA5" s="75">
        <f t="shared" ref="AA5:AA10" si="9">IF($F5="","",(X5/$F5))</f>
        <v>0</v>
      </c>
      <c r="AB5" s="78">
        <v>0</v>
      </c>
      <c r="AC5" s="56"/>
      <c r="AD5" s="78">
        <v>0</v>
      </c>
      <c r="AE5" s="73">
        <v>4</v>
      </c>
      <c r="AF5" s="56">
        <f t="shared" ref="AF5:AF9" si="10">F5-(AB5+AD5+AE5)</f>
        <v>1</v>
      </c>
      <c r="AG5" s="76">
        <f t="shared" ref="AG5:AG9" si="11">IF($F5="","",((AB5+AC5+AD5+AE5)/$F5))</f>
        <v>0.8</v>
      </c>
      <c r="AH5" s="75">
        <f t="shared" ref="AH5:AH9" si="12">IF($F5="","",(AE5/$F5))</f>
        <v>0.8</v>
      </c>
      <c r="AI5" s="78">
        <v>0</v>
      </c>
      <c r="AJ5" s="56"/>
      <c r="AK5" s="78">
        <v>0</v>
      </c>
      <c r="AL5" s="73">
        <v>4</v>
      </c>
      <c r="AM5" s="56">
        <f t="shared" ref="AM5:AM7" si="13">F5-AL5-AK5-AI5</f>
        <v>1</v>
      </c>
      <c r="AN5" s="75">
        <f t="shared" ref="AN5:AN7" si="14">IF($F5="","",((AI5+AJ5+AK5+AL5)/$F5))</f>
        <v>0.8</v>
      </c>
      <c r="AO5" s="75">
        <f t="shared" ref="AO5:AO7" si="15">IF($F5="","",(AL5/$F5))</f>
        <v>0.8</v>
      </c>
      <c r="AP5" s="73">
        <v>0</v>
      </c>
      <c r="AQ5" s="56"/>
      <c r="AR5" s="73">
        <v>0</v>
      </c>
      <c r="AS5" s="73">
        <v>4</v>
      </c>
      <c r="AT5" s="56">
        <f t="shared" ref="AT5" si="16">F5-AP5-AR5-AS5</f>
        <v>1</v>
      </c>
      <c r="AU5" s="76">
        <f t="shared" ref="AU5" si="17">IF($F5="","",((AP5+AQ5+AR5+AS5)/$F5))</f>
        <v>0.8</v>
      </c>
      <c r="AV5" s="75">
        <f t="shared" ref="AV5" si="18">IF($F5="","",(AS5/$F5))</f>
        <v>0.8</v>
      </c>
      <c r="AW5" s="73">
        <v>0</v>
      </c>
      <c r="AX5" s="56"/>
      <c r="AY5" s="78">
        <v>0</v>
      </c>
      <c r="AZ5" s="78">
        <v>4</v>
      </c>
      <c r="BA5" s="56">
        <f t="shared" ref="BA5" si="19">F5-AZ5-AW5</f>
        <v>1</v>
      </c>
      <c r="BB5" s="75">
        <f t="shared" ref="BB5" si="20">IF($F5="","",((AW5+AX5+AY5+AZ5)/$F5))</f>
        <v>0.8</v>
      </c>
      <c r="BC5" s="75">
        <f t="shared" ref="BC5" si="21">IF($F5="","",(AZ5/$F5))</f>
        <v>0.8</v>
      </c>
    </row>
    <row r="6" spans="1:55">
      <c r="B6" s="71" t="s">
        <v>21</v>
      </c>
      <c r="C6" s="73">
        <v>11</v>
      </c>
      <c r="D6" s="56"/>
      <c r="E6" s="56"/>
      <c r="F6" s="56">
        <f t="shared" si="0"/>
        <v>11</v>
      </c>
      <c r="G6" s="73">
        <v>6</v>
      </c>
      <c r="H6" s="56"/>
      <c r="I6" s="73">
        <v>1</v>
      </c>
      <c r="J6" s="78">
        <v>0</v>
      </c>
      <c r="K6" s="56">
        <f t="shared" si="1"/>
        <v>4</v>
      </c>
      <c r="L6" s="75">
        <f t="shared" si="2"/>
        <v>0.63636363636363635</v>
      </c>
      <c r="M6" s="75">
        <f t="shared" si="3"/>
        <v>0</v>
      </c>
      <c r="N6" s="73">
        <v>5</v>
      </c>
      <c r="O6" s="56"/>
      <c r="P6" s="73">
        <v>1</v>
      </c>
      <c r="Q6" s="78">
        <v>0</v>
      </c>
      <c r="R6" s="56">
        <f t="shared" si="4"/>
        <v>5</v>
      </c>
      <c r="S6" s="76">
        <f t="shared" si="5"/>
        <v>0.54545454545454541</v>
      </c>
      <c r="T6" s="75">
        <f t="shared" si="6"/>
        <v>0</v>
      </c>
      <c r="U6" s="73">
        <v>6</v>
      </c>
      <c r="V6" s="56"/>
      <c r="W6" s="78">
        <v>0</v>
      </c>
      <c r="X6" s="78">
        <v>0</v>
      </c>
      <c r="Y6" s="56">
        <f t="shared" si="7"/>
        <v>5</v>
      </c>
      <c r="Z6" s="75">
        <f t="shared" si="8"/>
        <v>0.54545454545454541</v>
      </c>
      <c r="AA6" s="75">
        <f t="shared" si="9"/>
        <v>0</v>
      </c>
      <c r="AB6" s="73">
        <v>2</v>
      </c>
      <c r="AC6" s="56"/>
      <c r="AD6" s="78">
        <v>1</v>
      </c>
      <c r="AE6" s="73">
        <v>3</v>
      </c>
      <c r="AF6" s="56">
        <f t="shared" si="10"/>
        <v>5</v>
      </c>
      <c r="AG6" s="76">
        <f t="shared" si="11"/>
        <v>0.54545454545454541</v>
      </c>
      <c r="AH6" s="75">
        <f t="shared" si="12"/>
        <v>0.27272727272727271</v>
      </c>
      <c r="AI6" s="73">
        <v>1</v>
      </c>
      <c r="AJ6" s="56"/>
      <c r="AK6" s="78">
        <v>1</v>
      </c>
      <c r="AL6" s="73">
        <v>4</v>
      </c>
      <c r="AM6" s="56">
        <f t="shared" si="13"/>
        <v>5</v>
      </c>
      <c r="AN6" s="75">
        <f t="shared" si="14"/>
        <v>0.54545454545454541</v>
      </c>
      <c r="AO6" s="75">
        <f t="shared" si="15"/>
        <v>0.36363636363636365</v>
      </c>
      <c r="AP6" s="73">
        <v>1</v>
      </c>
      <c r="AQ6" s="56"/>
      <c r="AR6" s="78">
        <v>0</v>
      </c>
      <c r="AS6" s="78">
        <v>5</v>
      </c>
      <c r="AT6" s="56">
        <f t="shared" ref="AT6" si="22">F6-AP6-AR6-AS6</f>
        <v>5</v>
      </c>
      <c r="AU6" s="76">
        <f t="shared" ref="AU6" si="23">IF($F6="","",((AP6+AQ6+AR6+AS6)/$F6))</f>
        <v>0.54545454545454541</v>
      </c>
      <c r="AV6" s="75">
        <f t="shared" ref="AV6" si="24">IF($F6="","",(AS6/$F6))</f>
        <v>0.45454545454545453</v>
      </c>
      <c r="AW6" s="73">
        <v>0</v>
      </c>
      <c r="AX6" s="56"/>
      <c r="AY6" s="78">
        <v>0</v>
      </c>
      <c r="AZ6" s="78">
        <v>6</v>
      </c>
      <c r="BA6" s="56">
        <f t="shared" ref="BA6" si="25">F6-AZ6-AW6</f>
        <v>5</v>
      </c>
      <c r="BB6" s="75">
        <f t="shared" ref="BB6" si="26">IF($F6="","",((AW6+AX6+AY6+AZ6)/$F6))</f>
        <v>0.54545454545454541</v>
      </c>
      <c r="BC6" s="75">
        <f t="shared" ref="BC6" si="27">IF($F6="","",(AZ6/$F6))</f>
        <v>0.54545454545454541</v>
      </c>
    </row>
    <row r="7" spans="1:55">
      <c r="B7" s="71" t="s">
        <v>22</v>
      </c>
      <c r="C7" s="73">
        <v>8</v>
      </c>
      <c r="D7" s="56"/>
      <c r="E7" s="56"/>
      <c r="F7" s="56">
        <f t="shared" si="0"/>
        <v>8</v>
      </c>
      <c r="G7" s="73">
        <v>7</v>
      </c>
      <c r="H7" s="56"/>
      <c r="I7" s="78">
        <v>0</v>
      </c>
      <c r="J7" s="73">
        <v>0</v>
      </c>
      <c r="K7" s="56">
        <f t="shared" si="1"/>
        <v>1</v>
      </c>
      <c r="L7" s="75">
        <f t="shared" si="2"/>
        <v>0.875</v>
      </c>
      <c r="M7" s="75">
        <f t="shared" si="3"/>
        <v>0</v>
      </c>
      <c r="N7" s="73">
        <v>5</v>
      </c>
      <c r="O7" s="56"/>
      <c r="P7" s="78">
        <v>0</v>
      </c>
      <c r="Q7" s="73">
        <v>0</v>
      </c>
      <c r="R7" s="56">
        <f t="shared" si="4"/>
        <v>3</v>
      </c>
      <c r="S7" s="76">
        <f t="shared" si="5"/>
        <v>0.625</v>
      </c>
      <c r="T7" s="75">
        <f t="shared" si="6"/>
        <v>0</v>
      </c>
      <c r="U7" s="73">
        <v>4</v>
      </c>
      <c r="V7" s="56"/>
      <c r="W7" s="78">
        <v>0</v>
      </c>
      <c r="X7" s="78">
        <v>0</v>
      </c>
      <c r="Y7" s="56">
        <f t="shared" si="7"/>
        <v>4</v>
      </c>
      <c r="Z7" s="75">
        <f t="shared" si="8"/>
        <v>0.5</v>
      </c>
      <c r="AA7" s="75">
        <f t="shared" si="9"/>
        <v>0</v>
      </c>
      <c r="AB7" s="78">
        <v>0</v>
      </c>
      <c r="AC7" s="56"/>
      <c r="AD7" s="78">
        <v>0</v>
      </c>
      <c r="AE7" s="73">
        <v>5</v>
      </c>
      <c r="AF7" s="56">
        <f t="shared" si="10"/>
        <v>3</v>
      </c>
      <c r="AG7" s="76">
        <f t="shared" si="11"/>
        <v>0.625</v>
      </c>
      <c r="AH7" s="75">
        <f t="shared" si="12"/>
        <v>0.625</v>
      </c>
      <c r="AI7" s="73">
        <v>0</v>
      </c>
      <c r="AJ7" s="56"/>
      <c r="AK7" s="78">
        <v>0</v>
      </c>
      <c r="AL7" s="73">
        <v>5</v>
      </c>
      <c r="AM7" s="56">
        <f t="shared" si="13"/>
        <v>3</v>
      </c>
      <c r="AN7" s="75">
        <f t="shared" si="14"/>
        <v>0.625</v>
      </c>
      <c r="AO7" s="75">
        <f t="shared" si="15"/>
        <v>0.625</v>
      </c>
      <c r="AP7" s="73">
        <v>0</v>
      </c>
      <c r="AQ7" s="56"/>
      <c r="AR7" s="78">
        <v>0</v>
      </c>
      <c r="AS7" s="73">
        <v>5</v>
      </c>
      <c r="AT7" s="56">
        <f t="shared" ref="AT7" si="28">F7-AP7-AR7-AS7</f>
        <v>3</v>
      </c>
      <c r="AU7" s="76">
        <f t="shared" ref="AU7" si="29">IF($F7="","",((AP7+AQ7+AR7+AS7)/$F7))</f>
        <v>0.625</v>
      </c>
      <c r="AV7" s="75">
        <f t="shared" ref="AV7" si="30">IF($F7="","",(AS7/$F7))</f>
        <v>0.625</v>
      </c>
      <c r="AW7" s="73"/>
      <c r="AX7" s="56"/>
      <c r="AY7" s="78"/>
      <c r="AZ7" s="73"/>
      <c r="BA7" s="56"/>
      <c r="BB7" s="75"/>
      <c r="BC7" s="75"/>
    </row>
    <row r="8" spans="1:55">
      <c r="B8" s="71" t="s">
        <v>23</v>
      </c>
      <c r="C8" s="73">
        <v>11</v>
      </c>
      <c r="D8" s="56"/>
      <c r="E8" s="56"/>
      <c r="F8" s="56">
        <f t="shared" si="0"/>
        <v>11</v>
      </c>
      <c r="G8" s="73">
        <v>8</v>
      </c>
      <c r="H8" s="74"/>
      <c r="I8" s="78">
        <v>0</v>
      </c>
      <c r="J8" s="78">
        <v>0</v>
      </c>
      <c r="K8" s="56">
        <f t="shared" si="1"/>
        <v>3</v>
      </c>
      <c r="L8" s="75">
        <f t="shared" si="2"/>
        <v>0.72727272727272729</v>
      </c>
      <c r="M8" s="75">
        <f t="shared" si="3"/>
        <v>0</v>
      </c>
      <c r="N8" s="73">
        <v>7</v>
      </c>
      <c r="O8" s="74"/>
      <c r="P8" s="78">
        <v>0</v>
      </c>
      <c r="Q8" s="78">
        <v>0</v>
      </c>
      <c r="R8" s="56">
        <f t="shared" si="4"/>
        <v>4</v>
      </c>
      <c r="S8" s="76">
        <f>IF($F8="","",((N8+O8+P8+Q8)/$F8))</f>
        <v>0.63636363636363635</v>
      </c>
      <c r="T8" s="75">
        <f t="shared" si="6"/>
        <v>0</v>
      </c>
      <c r="U8" s="73">
        <v>4</v>
      </c>
      <c r="V8" s="74"/>
      <c r="W8" s="78">
        <v>0</v>
      </c>
      <c r="X8" s="73">
        <v>2</v>
      </c>
      <c r="Y8" s="56">
        <f t="shared" si="7"/>
        <v>5</v>
      </c>
      <c r="Z8" s="75">
        <f t="shared" si="8"/>
        <v>0.54545454545454541</v>
      </c>
      <c r="AA8" s="75">
        <f t="shared" si="9"/>
        <v>0.18181818181818182</v>
      </c>
      <c r="AB8" s="73">
        <v>1</v>
      </c>
      <c r="AC8" s="74"/>
      <c r="AD8" s="78">
        <v>0</v>
      </c>
      <c r="AE8" s="73">
        <v>6</v>
      </c>
      <c r="AF8" s="56">
        <f t="shared" si="10"/>
        <v>4</v>
      </c>
      <c r="AG8" s="76">
        <f t="shared" si="11"/>
        <v>0.63636363636363635</v>
      </c>
      <c r="AH8" s="75">
        <f t="shared" si="12"/>
        <v>0.54545454545454541</v>
      </c>
      <c r="AI8" s="73">
        <v>0</v>
      </c>
      <c r="AJ8" s="74"/>
      <c r="AK8" s="78">
        <v>0</v>
      </c>
      <c r="AL8" s="78">
        <v>7</v>
      </c>
      <c r="AM8" s="56">
        <f t="shared" ref="AM8" si="31">F8-AL8-AK8-AI8</f>
        <v>4</v>
      </c>
      <c r="AN8" s="75">
        <f t="shared" ref="AN8" si="32">IF($F8="","",((AI8+AJ8+AK8+AL8)/$F8))</f>
        <v>0.63636363636363635</v>
      </c>
      <c r="AO8" s="75">
        <f t="shared" ref="AO8" si="33">IF($F8="","",(AL8/$F8))</f>
        <v>0.63636363636363635</v>
      </c>
      <c r="AP8" s="73"/>
      <c r="AQ8" s="74"/>
      <c r="AR8" s="78"/>
      <c r="AS8" s="78"/>
      <c r="AT8" s="56"/>
      <c r="AU8" s="76"/>
      <c r="AV8" s="75"/>
      <c r="AW8" s="73"/>
      <c r="AX8" s="74"/>
      <c r="AY8" s="78"/>
      <c r="AZ8" s="78"/>
      <c r="BA8" s="56"/>
      <c r="BB8" s="75"/>
      <c r="BC8" s="75"/>
    </row>
    <row r="9" spans="1:55">
      <c r="B9" s="72" t="s">
        <v>24</v>
      </c>
      <c r="C9" s="73">
        <v>7</v>
      </c>
      <c r="D9" s="56"/>
      <c r="E9" s="56"/>
      <c r="F9" s="56">
        <f t="shared" si="0"/>
        <v>7</v>
      </c>
      <c r="G9" s="73">
        <v>6</v>
      </c>
      <c r="H9" s="74"/>
      <c r="I9" s="73">
        <v>0</v>
      </c>
      <c r="J9" s="78">
        <v>0</v>
      </c>
      <c r="K9" s="56">
        <f t="shared" si="1"/>
        <v>1</v>
      </c>
      <c r="L9" s="75">
        <f t="shared" si="2"/>
        <v>0.8571428571428571</v>
      </c>
      <c r="M9" s="75">
        <f t="shared" si="3"/>
        <v>0</v>
      </c>
      <c r="N9" s="73">
        <v>3</v>
      </c>
      <c r="O9" s="74"/>
      <c r="P9" s="73">
        <v>0</v>
      </c>
      <c r="Q9" s="78">
        <v>0</v>
      </c>
      <c r="R9" s="56">
        <f t="shared" si="4"/>
        <v>4</v>
      </c>
      <c r="S9" s="76">
        <f>IF($F9="","",((N9+O9+P9+Q9)/$F9))</f>
        <v>0.42857142857142855</v>
      </c>
      <c r="T9" s="75">
        <f t="shared" si="6"/>
        <v>0</v>
      </c>
      <c r="U9" s="73">
        <v>3</v>
      </c>
      <c r="V9" s="74"/>
      <c r="W9" s="73">
        <v>0</v>
      </c>
      <c r="X9" s="78">
        <v>0</v>
      </c>
      <c r="Y9" s="56">
        <f t="shared" si="7"/>
        <v>4</v>
      </c>
      <c r="Z9" s="75">
        <f t="shared" si="8"/>
        <v>0.42857142857142855</v>
      </c>
      <c r="AA9" s="75">
        <f t="shared" si="9"/>
        <v>0</v>
      </c>
      <c r="AB9" s="73">
        <v>2</v>
      </c>
      <c r="AC9" s="74"/>
      <c r="AD9" s="73">
        <v>0</v>
      </c>
      <c r="AE9" s="78">
        <v>0</v>
      </c>
      <c r="AF9" s="56">
        <f t="shared" si="10"/>
        <v>5</v>
      </c>
      <c r="AG9" s="76">
        <f t="shared" si="11"/>
        <v>0.2857142857142857</v>
      </c>
      <c r="AH9" s="75">
        <f t="shared" si="12"/>
        <v>0</v>
      </c>
      <c r="AI9" s="73"/>
      <c r="AJ9" s="74"/>
      <c r="AK9" s="73"/>
      <c r="AL9" s="78"/>
      <c r="AM9" s="56"/>
      <c r="AN9" s="75"/>
      <c r="AO9" s="75"/>
      <c r="AP9" s="73"/>
      <c r="AQ9" s="74"/>
      <c r="AR9" s="73"/>
      <c r="AS9" s="78"/>
      <c r="AT9" s="56"/>
      <c r="AU9" s="76"/>
      <c r="AV9" s="75"/>
      <c r="AW9" s="73"/>
      <c r="AX9" s="74"/>
      <c r="AY9" s="73"/>
      <c r="AZ9" s="78"/>
      <c r="BA9" s="56"/>
      <c r="BB9" s="75"/>
      <c r="BC9" s="75"/>
    </row>
    <row r="10" spans="1:55">
      <c r="B10" s="72" t="s">
        <v>25</v>
      </c>
      <c r="C10" s="73">
        <v>9</v>
      </c>
      <c r="D10" s="56"/>
      <c r="E10" s="56"/>
      <c r="F10" s="56">
        <f t="shared" si="0"/>
        <v>9</v>
      </c>
      <c r="G10" s="73">
        <v>6</v>
      </c>
      <c r="H10" s="74"/>
      <c r="I10" s="74">
        <v>0</v>
      </c>
      <c r="J10" s="78">
        <v>0</v>
      </c>
      <c r="K10" s="56">
        <f t="shared" si="1"/>
        <v>3</v>
      </c>
      <c r="L10" s="75">
        <f t="shared" si="2"/>
        <v>0.66666666666666663</v>
      </c>
      <c r="M10" s="75">
        <f t="shared" si="3"/>
        <v>0</v>
      </c>
      <c r="N10" s="73">
        <v>6</v>
      </c>
      <c r="O10" s="74"/>
      <c r="P10" s="74">
        <v>0</v>
      </c>
      <c r="Q10" s="74">
        <v>0</v>
      </c>
      <c r="R10" s="56">
        <f t="shared" si="4"/>
        <v>3</v>
      </c>
      <c r="S10" s="76">
        <f>IF($F10="","",((N10+O10+P10+Q10)/$F10))</f>
        <v>0.66666666666666663</v>
      </c>
      <c r="T10" s="75">
        <f t="shared" si="6"/>
        <v>0</v>
      </c>
      <c r="U10" s="73">
        <v>5</v>
      </c>
      <c r="V10" s="74"/>
      <c r="W10" s="74">
        <v>0</v>
      </c>
      <c r="X10" s="74">
        <v>0</v>
      </c>
      <c r="Y10" s="56">
        <f t="shared" si="7"/>
        <v>4</v>
      </c>
      <c r="Z10" s="75">
        <f t="shared" si="8"/>
        <v>0.55555555555555558</v>
      </c>
      <c r="AA10" s="75">
        <f t="shared" si="9"/>
        <v>0</v>
      </c>
      <c r="AB10" s="73"/>
      <c r="AC10" s="74"/>
      <c r="AD10" s="74"/>
      <c r="AE10" s="74"/>
      <c r="AF10" s="56"/>
      <c r="AG10" s="76"/>
      <c r="AH10" s="75"/>
      <c r="AI10" s="73"/>
      <c r="AJ10" s="74"/>
      <c r="AK10" s="74"/>
      <c r="AL10" s="74"/>
      <c r="AM10" s="56"/>
      <c r="AN10" s="75"/>
      <c r="AO10" s="75"/>
      <c r="AP10" s="73"/>
      <c r="AQ10" s="74"/>
      <c r="AR10" s="74"/>
      <c r="AS10" s="74"/>
      <c r="AT10" s="56"/>
      <c r="AU10" s="76"/>
      <c r="AV10" s="75"/>
      <c r="AW10" s="73"/>
      <c r="AX10" s="74"/>
      <c r="AY10" s="74"/>
      <c r="AZ10" s="74"/>
      <c r="BA10" s="56"/>
      <c r="BB10" s="75"/>
      <c r="BC10" s="75"/>
    </row>
    <row r="11" spans="1:55">
      <c r="B11" s="72" t="s">
        <v>26</v>
      </c>
      <c r="C11" s="73">
        <v>12</v>
      </c>
      <c r="D11" s="56">
        <v>1</v>
      </c>
      <c r="E11" s="56"/>
      <c r="F11" s="56">
        <f t="shared" si="0"/>
        <v>11</v>
      </c>
      <c r="G11" s="56">
        <v>9</v>
      </c>
      <c r="H11" s="56"/>
      <c r="I11" s="56">
        <v>1</v>
      </c>
      <c r="J11" s="56">
        <v>0</v>
      </c>
      <c r="K11" s="56">
        <f t="shared" si="1"/>
        <v>1</v>
      </c>
      <c r="L11" s="75">
        <f t="shared" si="2"/>
        <v>0.90909090909090906</v>
      </c>
      <c r="M11" s="75">
        <f t="shared" si="3"/>
        <v>0</v>
      </c>
      <c r="N11" s="56">
        <v>8</v>
      </c>
      <c r="O11" s="56"/>
      <c r="P11" s="56">
        <v>0</v>
      </c>
      <c r="Q11" s="56">
        <v>0</v>
      </c>
      <c r="R11" s="56">
        <f t="shared" si="4"/>
        <v>3</v>
      </c>
      <c r="S11" s="76">
        <f>IF($F11="","",((N11+O11+P11+Q11)/$F11))</f>
        <v>0.72727272727272729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72" t="s">
        <v>27</v>
      </c>
      <c r="C12" s="73">
        <v>8</v>
      </c>
      <c r="D12" s="56"/>
      <c r="E12" s="56"/>
      <c r="F12" s="56">
        <f t="shared" si="0"/>
        <v>8</v>
      </c>
      <c r="G12" s="56">
        <v>7</v>
      </c>
      <c r="H12" s="56"/>
      <c r="I12" s="56">
        <v>1</v>
      </c>
      <c r="J12" s="56">
        <v>0</v>
      </c>
      <c r="K12" s="56">
        <f t="shared" si="1"/>
        <v>0</v>
      </c>
      <c r="L12" s="75">
        <f t="shared" si="2"/>
        <v>1</v>
      </c>
      <c r="M12" s="75">
        <f t="shared" si="3"/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72" t="s">
        <v>28</v>
      </c>
      <c r="C13" s="73">
        <v>1</v>
      </c>
      <c r="D13" s="56"/>
      <c r="E13" s="56"/>
      <c r="F13" s="56">
        <f t="shared" si="0"/>
        <v>1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Psychology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0</v>
      </c>
      <c r="D19" s="55"/>
      <c r="E19" s="55"/>
      <c r="F19" s="55">
        <f t="shared" ref="F19:F27" si="34">C19-D19-E19</f>
        <v>0</v>
      </c>
      <c r="G19" s="79">
        <v>0</v>
      </c>
      <c r="H19" s="55"/>
      <c r="I19" s="77">
        <v>0</v>
      </c>
      <c r="J19" s="77">
        <v>0</v>
      </c>
      <c r="K19" s="55">
        <f t="shared" ref="K19:K26" si="35">F19-I19-G19-J19</f>
        <v>0</v>
      </c>
      <c r="L19" s="57" t="e">
        <f t="shared" ref="L19:L26" si="36">IF($F19="","",((G19+H19+I19+J19)/$F19))</f>
        <v>#DIV/0!</v>
      </c>
      <c r="M19" s="57" t="e">
        <f t="shared" ref="M19:M26" si="37">IF($F19="","",(J19/$F19))</f>
        <v>#DIV/0!</v>
      </c>
      <c r="N19" s="73">
        <v>0</v>
      </c>
      <c r="O19" s="56"/>
      <c r="P19" s="78">
        <v>0</v>
      </c>
      <c r="Q19" s="78">
        <v>0</v>
      </c>
      <c r="R19" s="55">
        <f t="shared" ref="R19:R25" si="38">F19-N19-O19-P19-Q19</f>
        <v>0</v>
      </c>
      <c r="S19" s="58" t="e">
        <f t="shared" ref="S19:S25" si="39">IF($F19="","",((N19+O19+P19+Q19)/$F19))</f>
        <v>#DIV/0!</v>
      </c>
      <c r="T19" s="57" t="e">
        <f t="shared" ref="T19:T25" si="40">IF($F19="","",(Q19/$F19))</f>
        <v>#DIV/0!</v>
      </c>
      <c r="U19" s="73">
        <v>0</v>
      </c>
      <c r="V19" s="56"/>
      <c r="W19" s="78">
        <v>0</v>
      </c>
      <c r="X19" s="78">
        <v>0</v>
      </c>
      <c r="Y19" s="55">
        <f t="shared" ref="Y19:Y24" si="41">F19-(U19+W19+X19)</f>
        <v>0</v>
      </c>
      <c r="Z19" s="57" t="e">
        <f t="shared" ref="Z19:Z24" si="42">IF($F19="","",((U19+V19+W19+X19)/$F19))</f>
        <v>#DIV/0!</v>
      </c>
      <c r="AA19" s="57" t="e">
        <f t="shared" ref="AA19:AA24" si="43">IF($F19="","",(X19/$F19))</f>
        <v>#DIV/0!</v>
      </c>
      <c r="AB19" s="79">
        <v>0</v>
      </c>
      <c r="AC19" s="55"/>
      <c r="AD19" s="77">
        <v>0</v>
      </c>
      <c r="AE19" s="77">
        <v>0</v>
      </c>
      <c r="AF19" s="55">
        <f t="shared" ref="AF19:AF23" si="44">F19-(AB19+AD19+AE19)</f>
        <v>0</v>
      </c>
      <c r="AG19" s="58" t="e">
        <f t="shared" ref="AG19:AG23" si="45">IF($F19="","",((AB19+AC19+AD19+AE19)/$F19))</f>
        <v>#DIV/0!</v>
      </c>
      <c r="AH19" s="57" t="e">
        <f t="shared" ref="AH19:AH23" si="46">IF($F19="","",(AE19/$F19))</f>
        <v>#DIV/0!</v>
      </c>
      <c r="AI19" s="79">
        <v>0</v>
      </c>
      <c r="AJ19" s="55"/>
      <c r="AK19" s="77">
        <v>0</v>
      </c>
      <c r="AL19" s="77">
        <v>0</v>
      </c>
      <c r="AM19" s="55">
        <f t="shared" ref="AM19:AM20" si="47">F19-AL19-AK19-AI19</f>
        <v>0</v>
      </c>
      <c r="AN19" s="57" t="e">
        <f t="shared" ref="AN19:AN20" si="48">IF($F19="","",((AI19+AJ19+AK19+AL19)/$F19))</f>
        <v>#DIV/0!</v>
      </c>
      <c r="AO19" s="57" t="e">
        <f t="shared" ref="AO19:AO20" si="49">IF($F19="","",(AL19/$F19))</f>
        <v>#DIV/0!</v>
      </c>
      <c r="AP19" s="79">
        <v>0</v>
      </c>
      <c r="AQ19" s="55"/>
      <c r="AR19" s="77">
        <v>0</v>
      </c>
      <c r="AS19" s="77">
        <v>0</v>
      </c>
      <c r="AT19" s="55">
        <f t="shared" ref="AT19" si="50">F19-AS19-AR19-AP19</f>
        <v>0</v>
      </c>
      <c r="AU19" s="58" t="e">
        <f t="shared" ref="AU19" si="51">IF($F19="","",((AP19+AQ19+AR19+AS19)/$F19))</f>
        <v>#DIV/0!</v>
      </c>
      <c r="AV19" s="57" t="e">
        <f t="shared" ref="AV19" si="52">IF($F19="","",(AS19/$F19))</f>
        <v>#DIV/0!</v>
      </c>
      <c r="AW19" s="79">
        <v>0</v>
      </c>
      <c r="AX19" s="55"/>
      <c r="AY19" s="77">
        <v>0</v>
      </c>
      <c r="AZ19" s="77">
        <v>0</v>
      </c>
      <c r="BA19" s="55">
        <f t="shared" ref="BA19" si="53">F19-AZ19-AW19</f>
        <v>0</v>
      </c>
      <c r="BB19" s="57" t="e">
        <f t="shared" ref="BB19" si="54">IF($F19="","",((AW19+AX19+AY19+AZ19)/$F19))</f>
        <v>#DIV/0!</v>
      </c>
      <c r="BC19" s="57" t="e">
        <f t="shared" ref="BC19" si="55">IF($F19="","",(AZ19/$F19))</f>
        <v>#DIV/0!</v>
      </c>
    </row>
    <row r="20" spans="2:55">
      <c r="B20" s="55" t="s">
        <v>21</v>
      </c>
      <c r="C20" s="73">
        <v>5</v>
      </c>
      <c r="D20" s="55"/>
      <c r="E20" s="55"/>
      <c r="F20" s="55">
        <f t="shared" si="34"/>
        <v>5</v>
      </c>
      <c r="G20" s="73">
        <v>3</v>
      </c>
      <c r="H20" s="55"/>
      <c r="I20" s="73">
        <v>1</v>
      </c>
      <c r="J20" s="77">
        <v>0</v>
      </c>
      <c r="K20" s="55">
        <f t="shared" si="35"/>
        <v>1</v>
      </c>
      <c r="L20" s="58">
        <f t="shared" si="36"/>
        <v>0.8</v>
      </c>
      <c r="M20" s="57">
        <f t="shared" si="37"/>
        <v>0</v>
      </c>
      <c r="N20" s="73">
        <v>2</v>
      </c>
      <c r="O20" s="56"/>
      <c r="P20" s="78">
        <v>2</v>
      </c>
      <c r="Q20" s="78">
        <v>0</v>
      </c>
      <c r="R20" s="55">
        <f t="shared" si="38"/>
        <v>1</v>
      </c>
      <c r="S20" s="58">
        <f t="shared" si="39"/>
        <v>0.8</v>
      </c>
      <c r="T20" s="57">
        <f t="shared" si="40"/>
        <v>0</v>
      </c>
      <c r="U20" s="73">
        <v>1</v>
      </c>
      <c r="V20" s="56"/>
      <c r="W20" s="78">
        <v>0</v>
      </c>
      <c r="X20" s="73">
        <v>1</v>
      </c>
      <c r="Y20" s="55">
        <f t="shared" si="41"/>
        <v>3</v>
      </c>
      <c r="Z20" s="58">
        <f t="shared" si="42"/>
        <v>0.4</v>
      </c>
      <c r="AA20" s="57">
        <f t="shared" si="43"/>
        <v>0.2</v>
      </c>
      <c r="AB20" s="79">
        <v>0</v>
      </c>
      <c r="AC20" s="55"/>
      <c r="AD20" s="77">
        <v>0</v>
      </c>
      <c r="AE20" s="77">
        <v>1</v>
      </c>
      <c r="AF20" s="55">
        <f t="shared" si="44"/>
        <v>4</v>
      </c>
      <c r="AG20" s="58">
        <f t="shared" si="45"/>
        <v>0.2</v>
      </c>
      <c r="AH20" s="57">
        <f t="shared" si="46"/>
        <v>0.2</v>
      </c>
      <c r="AI20" s="79">
        <v>0</v>
      </c>
      <c r="AJ20" s="55"/>
      <c r="AK20" s="77">
        <v>0</v>
      </c>
      <c r="AL20" s="77">
        <v>1</v>
      </c>
      <c r="AM20" s="55">
        <f t="shared" si="47"/>
        <v>4</v>
      </c>
      <c r="AN20" s="57">
        <f t="shared" si="48"/>
        <v>0.2</v>
      </c>
      <c r="AO20" s="57">
        <f t="shared" si="49"/>
        <v>0.2</v>
      </c>
      <c r="AP20" s="79">
        <v>0</v>
      </c>
      <c r="AQ20" s="55"/>
      <c r="AR20" s="77">
        <v>0</v>
      </c>
      <c r="AS20" s="77">
        <v>1</v>
      </c>
      <c r="AT20" s="55">
        <f t="shared" ref="AT20" si="56">F20-AS20-AR20-AP20</f>
        <v>4</v>
      </c>
      <c r="AU20" s="58">
        <f t="shared" ref="AU20" si="57">IF($F20="","",((AP20+AQ20+AR20+AS20)/$F20))</f>
        <v>0.2</v>
      </c>
      <c r="AV20" s="57">
        <f t="shared" ref="AV20" si="58">IF($F20="","",(AS20/$F20))</f>
        <v>0.2</v>
      </c>
      <c r="AW20" s="79">
        <v>0</v>
      </c>
      <c r="AX20" s="55"/>
      <c r="AY20" s="77">
        <v>0</v>
      </c>
      <c r="AZ20" s="77">
        <v>1</v>
      </c>
      <c r="BA20" s="55">
        <f t="shared" ref="BA20" si="59">F20-AZ20-AW20</f>
        <v>4</v>
      </c>
      <c r="BB20" s="57">
        <f t="shared" ref="BB20" si="60">IF($F20="","",((AW20+AX20+AY20+AZ20)/$F20))</f>
        <v>0.2</v>
      </c>
      <c r="BC20" s="57">
        <f t="shared" ref="BC20" si="61">IF($F20="","",(AZ20/$F20))</f>
        <v>0.2</v>
      </c>
    </row>
    <row r="21" spans="2:55">
      <c r="B21" s="55" t="s">
        <v>22</v>
      </c>
      <c r="C21" s="73">
        <v>1</v>
      </c>
      <c r="D21" s="55"/>
      <c r="E21" s="55"/>
      <c r="F21" s="55">
        <f t="shared" si="34"/>
        <v>1</v>
      </c>
      <c r="G21" s="78">
        <v>0</v>
      </c>
      <c r="H21" s="55"/>
      <c r="I21" s="78">
        <v>0</v>
      </c>
      <c r="J21" s="79">
        <v>0</v>
      </c>
      <c r="K21" s="55">
        <f t="shared" si="35"/>
        <v>1</v>
      </c>
      <c r="L21" s="57">
        <f t="shared" si="36"/>
        <v>0</v>
      </c>
      <c r="M21" s="57">
        <f t="shared" si="37"/>
        <v>0</v>
      </c>
      <c r="N21" s="73">
        <v>0</v>
      </c>
      <c r="O21" s="56"/>
      <c r="P21" s="78">
        <v>0</v>
      </c>
      <c r="Q21" s="78">
        <v>0</v>
      </c>
      <c r="R21" s="55">
        <f t="shared" si="38"/>
        <v>1</v>
      </c>
      <c r="S21" s="58">
        <f t="shared" si="39"/>
        <v>0</v>
      </c>
      <c r="T21" s="57">
        <f t="shared" si="40"/>
        <v>0</v>
      </c>
      <c r="U21" s="73">
        <v>0</v>
      </c>
      <c r="V21" s="56"/>
      <c r="W21" s="78">
        <v>0</v>
      </c>
      <c r="X21" s="78">
        <v>0</v>
      </c>
      <c r="Y21" s="55">
        <f t="shared" si="41"/>
        <v>1</v>
      </c>
      <c r="Z21" s="58">
        <f t="shared" si="42"/>
        <v>0</v>
      </c>
      <c r="AA21" s="57">
        <f t="shared" si="43"/>
        <v>0</v>
      </c>
      <c r="AB21" s="79">
        <v>0</v>
      </c>
      <c r="AC21" s="55"/>
      <c r="AD21" s="77">
        <v>0</v>
      </c>
      <c r="AE21" s="79">
        <v>0</v>
      </c>
      <c r="AF21" s="55">
        <f t="shared" si="44"/>
        <v>1</v>
      </c>
      <c r="AG21" s="58">
        <f t="shared" si="45"/>
        <v>0</v>
      </c>
      <c r="AH21" s="57">
        <f t="shared" si="46"/>
        <v>0</v>
      </c>
      <c r="AI21" s="79">
        <v>0</v>
      </c>
      <c r="AJ21" s="55"/>
      <c r="AK21" s="77">
        <v>0</v>
      </c>
      <c r="AL21" s="79">
        <v>0</v>
      </c>
      <c r="AM21" s="55">
        <f t="shared" ref="AM21" si="62">F21-AL21-AK21-AI21</f>
        <v>1</v>
      </c>
      <c r="AN21" s="57">
        <f t="shared" ref="AN21" si="63">IF($F21="","",((AI21+AJ21+AK21+AL21)/$F21))</f>
        <v>0</v>
      </c>
      <c r="AO21" s="57">
        <f t="shared" ref="AO21" si="64">IF($F21="","",(AL21/$F21))</f>
        <v>0</v>
      </c>
      <c r="AP21" s="79">
        <v>0</v>
      </c>
      <c r="AQ21" s="55"/>
      <c r="AR21" s="77">
        <v>0</v>
      </c>
      <c r="AS21" s="79">
        <v>0</v>
      </c>
      <c r="AT21" s="55">
        <f t="shared" ref="AT21" si="65">F21-AS21-AR21-AP21</f>
        <v>1</v>
      </c>
      <c r="AU21" s="58">
        <f t="shared" ref="AU21" si="66">IF($F21="","",((AP21+AQ21+AR21+AS21)/$F21))</f>
        <v>0</v>
      </c>
      <c r="AV21" s="57">
        <f t="shared" ref="AV21" si="67">IF($F21="","",(AS21/$F21))</f>
        <v>0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3">
        <v>3</v>
      </c>
      <c r="D22" s="55"/>
      <c r="E22" s="55"/>
      <c r="F22" s="55">
        <f t="shared" si="34"/>
        <v>3</v>
      </c>
      <c r="G22" s="73">
        <v>2</v>
      </c>
      <c r="I22" s="78">
        <v>0</v>
      </c>
      <c r="J22" s="77">
        <v>0</v>
      </c>
      <c r="K22" s="55">
        <f t="shared" si="35"/>
        <v>1</v>
      </c>
      <c r="L22" s="57">
        <f t="shared" si="36"/>
        <v>0.66666666666666663</v>
      </c>
      <c r="M22" s="57">
        <f t="shared" si="37"/>
        <v>0</v>
      </c>
      <c r="N22" s="73">
        <v>1</v>
      </c>
      <c r="O22" s="74"/>
      <c r="P22" s="78">
        <v>0</v>
      </c>
      <c r="Q22" s="73">
        <v>1</v>
      </c>
      <c r="R22" s="55">
        <f t="shared" si="38"/>
        <v>1</v>
      </c>
      <c r="S22" s="58">
        <f t="shared" si="39"/>
        <v>0.66666666666666663</v>
      </c>
      <c r="T22" s="57">
        <f t="shared" si="40"/>
        <v>0.33333333333333331</v>
      </c>
      <c r="U22" s="73">
        <v>0</v>
      </c>
      <c r="V22" s="74"/>
      <c r="W22" s="78">
        <v>0</v>
      </c>
      <c r="X22" s="73">
        <v>2</v>
      </c>
      <c r="Y22" s="55">
        <f t="shared" si="41"/>
        <v>1</v>
      </c>
      <c r="Z22" s="58">
        <f t="shared" si="42"/>
        <v>0.66666666666666663</v>
      </c>
      <c r="AA22" s="57">
        <f t="shared" si="43"/>
        <v>0.66666666666666663</v>
      </c>
      <c r="AB22" s="79">
        <v>0</v>
      </c>
      <c r="AD22" s="77">
        <v>0</v>
      </c>
      <c r="AE22" s="77">
        <v>2</v>
      </c>
      <c r="AF22" s="55">
        <f t="shared" si="44"/>
        <v>1</v>
      </c>
      <c r="AG22" s="58">
        <f t="shared" si="45"/>
        <v>0.66666666666666663</v>
      </c>
      <c r="AH22" s="57">
        <f t="shared" si="46"/>
        <v>0.66666666666666663</v>
      </c>
      <c r="AI22" s="79">
        <v>0</v>
      </c>
      <c r="AK22" s="77">
        <v>0</v>
      </c>
      <c r="AL22" s="77">
        <v>2</v>
      </c>
      <c r="AM22" s="55">
        <f t="shared" ref="AM22" si="68">F22-AL22-AK22-AI22</f>
        <v>1</v>
      </c>
      <c r="AN22" s="57">
        <f t="shared" ref="AN22" si="69">IF($F22="","",((AI22+AJ22+AK22+AL22)/$F22))</f>
        <v>0.66666666666666663</v>
      </c>
      <c r="AO22" s="57">
        <f t="shared" ref="AO22" si="70">IF($F22="","",(AL22/$F22))</f>
        <v>0.66666666666666663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3">
        <v>1</v>
      </c>
      <c r="D23" s="55"/>
      <c r="E23" s="55"/>
      <c r="F23" s="55">
        <f t="shared" si="34"/>
        <v>1</v>
      </c>
      <c r="G23" s="73">
        <v>1</v>
      </c>
      <c r="I23" s="73">
        <v>0</v>
      </c>
      <c r="J23" s="77">
        <v>0</v>
      </c>
      <c r="K23" s="55">
        <f t="shared" si="35"/>
        <v>0</v>
      </c>
      <c r="L23" s="57">
        <f t="shared" si="36"/>
        <v>1</v>
      </c>
      <c r="M23" s="57">
        <f t="shared" si="37"/>
        <v>0</v>
      </c>
      <c r="N23" s="73">
        <v>0</v>
      </c>
      <c r="O23" s="74"/>
      <c r="P23" s="73">
        <v>0</v>
      </c>
      <c r="Q23" s="73">
        <v>1</v>
      </c>
      <c r="R23" s="55">
        <f t="shared" si="38"/>
        <v>0</v>
      </c>
      <c r="S23" s="58">
        <f t="shared" si="39"/>
        <v>1</v>
      </c>
      <c r="T23" s="57">
        <f t="shared" si="40"/>
        <v>1</v>
      </c>
      <c r="U23" s="79">
        <v>0</v>
      </c>
      <c r="W23" s="79">
        <v>0</v>
      </c>
      <c r="X23" s="73">
        <v>1</v>
      </c>
      <c r="Y23" s="55">
        <f t="shared" si="41"/>
        <v>0</v>
      </c>
      <c r="Z23" s="58">
        <f t="shared" si="42"/>
        <v>1</v>
      </c>
      <c r="AA23" s="57">
        <f t="shared" si="43"/>
        <v>1</v>
      </c>
      <c r="AB23" s="79">
        <v>0</v>
      </c>
      <c r="AD23" s="79">
        <v>0</v>
      </c>
      <c r="AE23" s="77">
        <v>1</v>
      </c>
      <c r="AF23" s="55">
        <f t="shared" si="44"/>
        <v>0</v>
      </c>
      <c r="AG23" s="58">
        <f t="shared" si="45"/>
        <v>1</v>
      </c>
      <c r="AH23" s="57">
        <f t="shared" si="46"/>
        <v>1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73">
        <v>3</v>
      </c>
      <c r="D24" s="55"/>
      <c r="E24" s="55"/>
      <c r="F24" s="55">
        <f t="shared" si="34"/>
        <v>3</v>
      </c>
      <c r="G24" s="73">
        <v>1</v>
      </c>
      <c r="I24" s="74">
        <v>0</v>
      </c>
      <c r="J24" s="77">
        <v>0</v>
      </c>
      <c r="K24" s="55">
        <f t="shared" si="35"/>
        <v>2</v>
      </c>
      <c r="L24" s="57">
        <f t="shared" si="36"/>
        <v>0.33333333333333331</v>
      </c>
      <c r="M24" s="57">
        <f t="shared" si="37"/>
        <v>0</v>
      </c>
      <c r="N24" s="79">
        <v>0</v>
      </c>
      <c r="P24" s="78">
        <v>0</v>
      </c>
      <c r="Q24" s="78">
        <v>1</v>
      </c>
      <c r="R24" s="55">
        <f t="shared" si="38"/>
        <v>2</v>
      </c>
      <c r="S24" s="58">
        <f t="shared" si="39"/>
        <v>0.33333333333333331</v>
      </c>
      <c r="T24" s="57">
        <f t="shared" si="40"/>
        <v>0.33333333333333331</v>
      </c>
      <c r="U24" s="79">
        <v>0</v>
      </c>
      <c r="W24" s="78">
        <v>0</v>
      </c>
      <c r="X24" s="73">
        <v>1</v>
      </c>
      <c r="Y24" s="55">
        <f t="shared" si="41"/>
        <v>2</v>
      </c>
      <c r="Z24" s="58">
        <f t="shared" si="42"/>
        <v>0.33333333333333331</v>
      </c>
      <c r="AA24" s="57">
        <f t="shared" si="43"/>
        <v>0.33333333333333331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73">
        <v>2</v>
      </c>
      <c r="D25" s="55"/>
      <c r="E25" s="55"/>
      <c r="F25" s="55">
        <f t="shared" si="34"/>
        <v>2</v>
      </c>
      <c r="G25" s="56">
        <v>2</v>
      </c>
      <c r="H25" s="55"/>
      <c r="I25" s="55">
        <v>0</v>
      </c>
      <c r="J25" s="55">
        <v>0</v>
      </c>
      <c r="K25" s="55">
        <f t="shared" si="35"/>
        <v>0</v>
      </c>
      <c r="L25" s="57">
        <f t="shared" si="36"/>
        <v>1</v>
      </c>
      <c r="M25" s="57">
        <f t="shared" si="37"/>
        <v>0</v>
      </c>
      <c r="N25" s="55">
        <v>0</v>
      </c>
      <c r="O25" s="55"/>
      <c r="P25" s="55">
        <v>0</v>
      </c>
      <c r="Q25" s="55">
        <v>1</v>
      </c>
      <c r="R25" s="55">
        <f t="shared" si="38"/>
        <v>1</v>
      </c>
      <c r="S25" s="58">
        <f t="shared" si="39"/>
        <v>0.5</v>
      </c>
      <c r="T25" s="57">
        <f t="shared" si="40"/>
        <v>0.5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3</v>
      </c>
      <c r="F26" s="55">
        <f t="shared" si="34"/>
        <v>3</v>
      </c>
      <c r="G26" s="73">
        <v>3</v>
      </c>
      <c r="I26" s="25">
        <v>0</v>
      </c>
      <c r="J26" s="77">
        <v>0</v>
      </c>
      <c r="K26" s="55">
        <f t="shared" si="35"/>
        <v>0</v>
      </c>
      <c r="L26" s="57">
        <f t="shared" si="36"/>
        <v>1</v>
      </c>
      <c r="M26" s="57">
        <f t="shared" si="37"/>
        <v>0</v>
      </c>
    </row>
    <row r="27" spans="2:55">
      <c r="B27" s="55" t="s">
        <v>28</v>
      </c>
      <c r="C27" s="73">
        <v>0</v>
      </c>
      <c r="F27" s="55">
        <f t="shared" si="34"/>
        <v>0</v>
      </c>
    </row>
    <row r="30" spans="2:55">
      <c r="B30" s="25" t="str">
        <f>"Graduate  Retention - "&amp;$A$1</f>
        <v>Graduate  Retention - Psychology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Psychology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Psychology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457A5-1BD8-4DBE-95FD-F716FEAC8E0F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58</v>
      </c>
    </row>
    <row r="2" spans="1:55">
      <c r="B2" s="25" t="str">
        <f>"Freshmen Retention - "&amp;$A$1</f>
        <v>Freshmen Retention - Social Sciences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1</v>
      </c>
      <c r="D5" s="56"/>
      <c r="E5" s="56"/>
      <c r="F5" s="56">
        <f t="shared" ref="F5:F13" si="0">C5-D5-E5</f>
        <v>1</v>
      </c>
      <c r="G5" s="73">
        <v>1</v>
      </c>
      <c r="H5" s="56"/>
      <c r="I5" s="78">
        <v>0</v>
      </c>
      <c r="J5" s="78">
        <v>0</v>
      </c>
      <c r="K5" s="56">
        <f t="shared" ref="K5:K11" si="1">F5-(G5+I5+J5)</f>
        <v>0</v>
      </c>
      <c r="L5" s="75">
        <f t="shared" ref="L5:L11" si="2">IF($F5="","",((G5+H5+I5+J5)/$F5))</f>
        <v>1</v>
      </c>
      <c r="M5" s="75">
        <f t="shared" ref="M5:M11" si="3">IF($F5="","",(J5/$F5))</f>
        <v>0</v>
      </c>
      <c r="N5" s="73">
        <v>1</v>
      </c>
      <c r="O5" s="56"/>
      <c r="P5" s="78">
        <v>0</v>
      </c>
      <c r="Q5" s="78">
        <v>0</v>
      </c>
      <c r="R5" s="56">
        <f t="shared" ref="R5:R11" si="4">F5-Q5-P5-N5</f>
        <v>0</v>
      </c>
      <c r="S5" s="76">
        <f t="shared" ref="S5:S7" si="5">IF($F5="","",((N5+O5+P5+Q5)/$F5))</f>
        <v>1</v>
      </c>
      <c r="T5" s="75">
        <f t="shared" ref="T5:T11" si="6">IF($F5="","",(Q5/$F5))</f>
        <v>0</v>
      </c>
      <c r="U5" s="73">
        <v>0</v>
      </c>
      <c r="V5" s="56"/>
      <c r="W5" s="78">
        <v>0</v>
      </c>
      <c r="X5" s="78">
        <v>1</v>
      </c>
      <c r="Y5" s="56">
        <f t="shared" ref="Y5:Y10" si="7">F5-(U5+W5+X5)</f>
        <v>0</v>
      </c>
      <c r="Z5" s="75">
        <f t="shared" ref="Z5:Z10" si="8">IF($F5="","",((U5+V5+W5+X5)/$F5))</f>
        <v>1</v>
      </c>
      <c r="AA5" s="75">
        <f t="shared" ref="AA5:AA10" si="9">IF($F5="","",(X5/$F5))</f>
        <v>1</v>
      </c>
      <c r="AB5" s="73">
        <v>0</v>
      </c>
      <c r="AC5" s="56"/>
      <c r="AD5" s="78">
        <v>0</v>
      </c>
      <c r="AE5" s="73">
        <v>1</v>
      </c>
      <c r="AF5" s="56">
        <f t="shared" ref="AF5:AF8" si="10">F5-(AB5+AD5+AE5)</f>
        <v>0</v>
      </c>
      <c r="AG5" s="76">
        <f t="shared" ref="AG5:AG8" si="11">IF($F5="","",((AB5+AC5+AD5+AE5)/$F5))</f>
        <v>1</v>
      </c>
      <c r="AH5" s="75">
        <f t="shared" ref="AH5:AH8" si="12">IF($F5="","",(AE5/$F5))</f>
        <v>1</v>
      </c>
      <c r="AI5" s="73">
        <v>0</v>
      </c>
      <c r="AJ5" s="56"/>
      <c r="AK5" s="78">
        <v>0</v>
      </c>
      <c r="AL5" s="73">
        <v>1</v>
      </c>
      <c r="AM5" s="56">
        <f t="shared" ref="AM5:AM7" si="13">F5-AL5-AK5-AI5</f>
        <v>0</v>
      </c>
      <c r="AN5" s="75">
        <f t="shared" ref="AN5:AN7" si="14">IF($F5="","",((AI5+AJ5+AK5+AL5)/$F5))</f>
        <v>1</v>
      </c>
      <c r="AO5" s="75">
        <f t="shared" ref="AO5:AO7" si="15">IF($F5="","",(AL5/$F5))</f>
        <v>1</v>
      </c>
      <c r="AP5" s="73">
        <v>0</v>
      </c>
      <c r="AQ5" s="56"/>
      <c r="AR5" s="78">
        <v>0</v>
      </c>
      <c r="AS5" s="73">
        <v>1</v>
      </c>
      <c r="AT5" s="56">
        <f t="shared" ref="AT5" si="16">F5-AP5-AR5-AS5</f>
        <v>0</v>
      </c>
      <c r="AU5" s="76">
        <f t="shared" ref="AU5" si="17">IF($F5="","",((AP5+AQ5+AR5+AS5)/$F5))</f>
        <v>1</v>
      </c>
      <c r="AV5" s="75">
        <f t="shared" ref="AV5" si="18">IF($F5="","",(AS5/$F5))</f>
        <v>1</v>
      </c>
      <c r="AW5" s="73">
        <v>0</v>
      </c>
      <c r="AX5" s="56"/>
      <c r="AY5" s="78">
        <v>0</v>
      </c>
      <c r="AZ5" s="73">
        <v>1</v>
      </c>
      <c r="BA5" s="56">
        <f t="shared" ref="BA5" si="19">F5-AZ5-AW5</f>
        <v>0</v>
      </c>
      <c r="BB5" s="75">
        <f t="shared" ref="BB5" si="20">IF($F5="","",((AW5+AX5+AY5+AZ5)/$F5))</f>
        <v>1</v>
      </c>
      <c r="BC5" s="75">
        <f t="shared" ref="BC5" si="21">IF($F5="","",(AZ5/$F5))</f>
        <v>1</v>
      </c>
    </row>
    <row r="6" spans="1:55">
      <c r="B6" s="71" t="s">
        <v>21</v>
      </c>
      <c r="C6" s="73">
        <v>2</v>
      </c>
      <c r="D6" s="56"/>
      <c r="E6" s="56"/>
      <c r="F6" s="56">
        <f t="shared" si="0"/>
        <v>2</v>
      </c>
      <c r="G6" s="78">
        <v>0</v>
      </c>
      <c r="H6" s="56"/>
      <c r="I6" s="78">
        <v>0</v>
      </c>
      <c r="J6" s="78">
        <v>0</v>
      </c>
      <c r="K6" s="56">
        <f t="shared" si="1"/>
        <v>2</v>
      </c>
      <c r="L6" s="75">
        <f t="shared" si="2"/>
        <v>0</v>
      </c>
      <c r="M6" s="75">
        <f t="shared" si="3"/>
        <v>0</v>
      </c>
      <c r="N6" s="73">
        <v>0</v>
      </c>
      <c r="O6" s="56"/>
      <c r="P6" s="78">
        <v>0</v>
      </c>
      <c r="Q6" s="78">
        <v>0</v>
      </c>
      <c r="R6" s="56">
        <f t="shared" si="4"/>
        <v>2</v>
      </c>
      <c r="S6" s="76">
        <f t="shared" si="5"/>
        <v>0</v>
      </c>
      <c r="T6" s="75">
        <f t="shared" si="6"/>
        <v>0</v>
      </c>
      <c r="U6" s="73">
        <v>0</v>
      </c>
      <c r="V6" s="56"/>
      <c r="W6" s="78">
        <v>0</v>
      </c>
      <c r="X6" s="78">
        <v>0</v>
      </c>
      <c r="Y6" s="56">
        <f t="shared" si="7"/>
        <v>2</v>
      </c>
      <c r="Z6" s="75">
        <f t="shared" si="8"/>
        <v>0</v>
      </c>
      <c r="AA6" s="75">
        <f t="shared" si="9"/>
        <v>0</v>
      </c>
      <c r="AB6" s="73">
        <v>0</v>
      </c>
      <c r="AC6" s="56"/>
      <c r="AD6" s="78">
        <v>0</v>
      </c>
      <c r="AE6" s="78">
        <v>0</v>
      </c>
      <c r="AF6" s="56">
        <f t="shared" si="10"/>
        <v>2</v>
      </c>
      <c r="AG6" s="76">
        <f t="shared" si="11"/>
        <v>0</v>
      </c>
      <c r="AH6" s="75">
        <f t="shared" si="12"/>
        <v>0</v>
      </c>
      <c r="AI6" s="73">
        <v>0</v>
      </c>
      <c r="AJ6" s="56"/>
      <c r="AK6" s="78">
        <v>0</v>
      </c>
      <c r="AL6" s="78">
        <v>0</v>
      </c>
      <c r="AM6" s="56">
        <f t="shared" si="13"/>
        <v>2</v>
      </c>
      <c r="AN6" s="75">
        <f t="shared" si="14"/>
        <v>0</v>
      </c>
      <c r="AO6" s="75">
        <f t="shared" si="15"/>
        <v>0</v>
      </c>
      <c r="AP6" s="73">
        <v>0</v>
      </c>
      <c r="AQ6" s="56"/>
      <c r="AR6" s="78">
        <v>0</v>
      </c>
      <c r="AS6" s="78">
        <v>0</v>
      </c>
      <c r="AT6" s="56">
        <f t="shared" ref="AT6" si="22">F6-AP6-AR6-AS6</f>
        <v>2</v>
      </c>
      <c r="AU6" s="76">
        <f t="shared" ref="AU6" si="23">IF($F6="","",((AP6+AQ6+AR6+AS6)/$F6))</f>
        <v>0</v>
      </c>
      <c r="AV6" s="75">
        <f t="shared" ref="AV6" si="24">IF($F6="","",(AS6/$F6))</f>
        <v>0</v>
      </c>
      <c r="AW6" s="73">
        <v>0</v>
      </c>
      <c r="AX6" s="56"/>
      <c r="AY6" s="78">
        <v>0</v>
      </c>
      <c r="AZ6" s="78">
        <v>0</v>
      </c>
      <c r="BA6" s="56">
        <f t="shared" ref="BA6" si="25">F6-AZ6-AW6</f>
        <v>2</v>
      </c>
      <c r="BB6" s="75">
        <f t="shared" ref="BB6" si="26">IF($F6="","",((AW6+AX6+AY6+AZ6)/$F6))</f>
        <v>0</v>
      </c>
      <c r="BC6" s="75">
        <f t="shared" ref="BC6" si="27">IF($F6="","",(AZ6/$F6))</f>
        <v>0</v>
      </c>
    </row>
    <row r="7" spans="1:55">
      <c r="B7" s="71" t="s">
        <v>22</v>
      </c>
      <c r="C7" s="73">
        <v>1</v>
      </c>
      <c r="D7" s="56"/>
      <c r="E7" s="56"/>
      <c r="F7" s="56">
        <f t="shared" si="0"/>
        <v>1</v>
      </c>
      <c r="G7" s="78">
        <v>0</v>
      </c>
      <c r="H7" s="56"/>
      <c r="I7" s="78">
        <v>0</v>
      </c>
      <c r="J7" s="73">
        <v>0</v>
      </c>
      <c r="K7" s="56">
        <f t="shared" si="1"/>
        <v>1</v>
      </c>
      <c r="L7" s="75">
        <f t="shared" si="2"/>
        <v>0</v>
      </c>
      <c r="M7" s="75">
        <f t="shared" si="3"/>
        <v>0</v>
      </c>
      <c r="N7" s="73">
        <v>0</v>
      </c>
      <c r="O7" s="56"/>
      <c r="P7" s="78">
        <v>0</v>
      </c>
      <c r="Q7" s="73">
        <v>0</v>
      </c>
      <c r="R7" s="56">
        <f t="shared" si="4"/>
        <v>1</v>
      </c>
      <c r="S7" s="76">
        <f t="shared" si="5"/>
        <v>0</v>
      </c>
      <c r="T7" s="75">
        <f t="shared" si="6"/>
        <v>0</v>
      </c>
      <c r="U7" s="73">
        <v>0</v>
      </c>
      <c r="V7" s="56"/>
      <c r="W7" s="78">
        <v>0</v>
      </c>
      <c r="X7" s="73">
        <v>0</v>
      </c>
      <c r="Y7" s="56">
        <f t="shared" si="7"/>
        <v>1</v>
      </c>
      <c r="Z7" s="75">
        <f t="shared" si="8"/>
        <v>0</v>
      </c>
      <c r="AA7" s="75">
        <f t="shared" si="9"/>
        <v>0</v>
      </c>
      <c r="AB7" s="73">
        <v>0</v>
      </c>
      <c r="AC7" s="56"/>
      <c r="AD7" s="78">
        <v>0</v>
      </c>
      <c r="AE7" s="73">
        <v>0</v>
      </c>
      <c r="AF7" s="56">
        <f t="shared" si="10"/>
        <v>1</v>
      </c>
      <c r="AG7" s="76">
        <f t="shared" si="11"/>
        <v>0</v>
      </c>
      <c r="AH7" s="75">
        <f t="shared" si="12"/>
        <v>0</v>
      </c>
      <c r="AI7" s="73">
        <v>0</v>
      </c>
      <c r="AJ7" s="56"/>
      <c r="AK7" s="78">
        <v>0</v>
      </c>
      <c r="AL7" s="73">
        <v>0</v>
      </c>
      <c r="AM7" s="56">
        <f t="shared" si="13"/>
        <v>1</v>
      </c>
      <c r="AN7" s="75">
        <f t="shared" si="14"/>
        <v>0</v>
      </c>
      <c r="AO7" s="75">
        <f t="shared" si="15"/>
        <v>0</v>
      </c>
      <c r="AP7" s="73">
        <v>0</v>
      </c>
      <c r="AQ7" s="56"/>
      <c r="AR7" s="78">
        <v>0</v>
      </c>
      <c r="AS7" s="73">
        <v>0</v>
      </c>
      <c r="AT7" s="56">
        <f t="shared" ref="AT7" si="28">F7-AP7-AR7-AS7</f>
        <v>1</v>
      </c>
      <c r="AU7" s="76">
        <f t="shared" ref="AU7" si="29">IF($F7="","",((AP7+AQ7+AR7+AS7)/$F7))</f>
        <v>0</v>
      </c>
      <c r="AV7" s="75">
        <f t="shared" ref="AV7" si="30">IF($F7="","",(AS7/$F7))</f>
        <v>0</v>
      </c>
      <c r="AW7" s="73"/>
      <c r="AX7" s="56"/>
      <c r="AY7" s="78"/>
      <c r="AZ7" s="73"/>
      <c r="BA7" s="56"/>
      <c r="BB7" s="75"/>
      <c r="BC7" s="75"/>
    </row>
    <row r="8" spans="1:55">
      <c r="B8" s="71" t="s">
        <v>23</v>
      </c>
      <c r="C8" s="73">
        <v>0</v>
      </c>
      <c r="D8" s="56"/>
      <c r="E8" s="56"/>
      <c r="F8" s="56">
        <f t="shared" si="0"/>
        <v>0</v>
      </c>
      <c r="G8" s="73">
        <v>0</v>
      </c>
      <c r="H8" s="74"/>
      <c r="I8" s="78">
        <v>0</v>
      </c>
      <c r="J8" s="78">
        <v>0</v>
      </c>
      <c r="K8" s="56">
        <f t="shared" si="1"/>
        <v>0</v>
      </c>
      <c r="L8" s="75" t="e">
        <f t="shared" si="2"/>
        <v>#DIV/0!</v>
      </c>
      <c r="M8" s="75" t="e">
        <f t="shared" si="3"/>
        <v>#DIV/0!</v>
      </c>
      <c r="N8" s="73">
        <v>0</v>
      </c>
      <c r="O8" s="74"/>
      <c r="P8" s="78">
        <v>0</v>
      </c>
      <c r="Q8" s="78">
        <v>0</v>
      </c>
      <c r="R8" s="56">
        <f t="shared" si="4"/>
        <v>0</v>
      </c>
      <c r="S8" s="76" t="e">
        <f>IF($F8="","",((N8+O8+P8+Q8)/$F8))</f>
        <v>#DIV/0!</v>
      </c>
      <c r="T8" s="75" t="e">
        <f t="shared" si="6"/>
        <v>#DIV/0!</v>
      </c>
      <c r="U8" s="73">
        <v>0</v>
      </c>
      <c r="V8" s="74"/>
      <c r="W8" s="78">
        <v>0</v>
      </c>
      <c r="X8" s="78">
        <v>0</v>
      </c>
      <c r="Y8" s="56">
        <f t="shared" si="7"/>
        <v>0</v>
      </c>
      <c r="Z8" s="75" t="e">
        <f t="shared" si="8"/>
        <v>#DIV/0!</v>
      </c>
      <c r="AA8" s="75" t="e">
        <f t="shared" si="9"/>
        <v>#DIV/0!</v>
      </c>
      <c r="AB8" s="73">
        <v>0</v>
      </c>
      <c r="AC8" s="74"/>
      <c r="AD8" s="78">
        <v>0</v>
      </c>
      <c r="AE8" s="78">
        <v>0</v>
      </c>
      <c r="AF8" s="56">
        <f t="shared" si="10"/>
        <v>0</v>
      </c>
      <c r="AG8" s="76" t="e">
        <f t="shared" si="11"/>
        <v>#DIV/0!</v>
      </c>
      <c r="AH8" s="75" t="e">
        <f t="shared" si="12"/>
        <v>#DIV/0!</v>
      </c>
      <c r="AI8" s="73">
        <v>0</v>
      </c>
      <c r="AJ8" s="74"/>
      <c r="AK8" s="78">
        <v>0</v>
      </c>
      <c r="AL8" s="78">
        <v>0</v>
      </c>
      <c r="AM8" s="56">
        <f t="shared" ref="AM8" si="31">F8-AL8-AK8-AI8</f>
        <v>0</v>
      </c>
      <c r="AN8" s="75" t="e">
        <f t="shared" ref="AN8" si="32">IF($F8="","",((AI8+AJ8+AK8+AL8)/$F8))</f>
        <v>#DIV/0!</v>
      </c>
      <c r="AO8" s="75" t="e">
        <f t="shared" ref="AO8" si="33">IF($F8="","",(AL8/$F8))</f>
        <v>#DIV/0!</v>
      </c>
      <c r="AP8" s="73"/>
      <c r="AQ8" s="74"/>
      <c r="AR8" s="78"/>
      <c r="AS8" s="78"/>
      <c r="AT8" s="56"/>
      <c r="AU8" s="76"/>
      <c r="AV8" s="75"/>
      <c r="AW8" s="73"/>
      <c r="AX8" s="74"/>
      <c r="AY8" s="78"/>
      <c r="AZ8" s="78"/>
      <c r="BA8" s="56"/>
      <c r="BB8" s="75"/>
      <c r="BC8" s="75"/>
    </row>
    <row r="9" spans="1:55">
      <c r="B9" s="72" t="s">
        <v>24</v>
      </c>
      <c r="C9" s="73">
        <v>1</v>
      </c>
      <c r="D9" s="56"/>
      <c r="E9" s="56"/>
      <c r="F9" s="56">
        <f t="shared" si="0"/>
        <v>1</v>
      </c>
      <c r="G9" s="73">
        <v>1</v>
      </c>
      <c r="H9" s="74"/>
      <c r="I9" s="73">
        <v>0</v>
      </c>
      <c r="J9" s="78">
        <v>0</v>
      </c>
      <c r="K9" s="56">
        <f t="shared" si="1"/>
        <v>0</v>
      </c>
      <c r="L9" s="75">
        <f t="shared" si="2"/>
        <v>1</v>
      </c>
      <c r="M9" s="75">
        <f t="shared" si="3"/>
        <v>0</v>
      </c>
      <c r="N9" s="73">
        <v>1</v>
      </c>
      <c r="O9" s="74"/>
      <c r="P9" s="73">
        <v>0</v>
      </c>
      <c r="Q9" s="78">
        <v>0</v>
      </c>
      <c r="R9" s="56">
        <f t="shared" si="4"/>
        <v>0</v>
      </c>
      <c r="S9" s="76">
        <f>IF($F9="","",((N9+O9+P9+Q9)/$F9))</f>
        <v>1</v>
      </c>
      <c r="T9" s="75">
        <f t="shared" si="6"/>
        <v>0</v>
      </c>
      <c r="U9" s="73">
        <v>1</v>
      </c>
      <c r="V9" s="74"/>
      <c r="W9" s="73">
        <v>0</v>
      </c>
      <c r="X9" s="78">
        <v>0</v>
      </c>
      <c r="Y9" s="56">
        <f t="shared" si="7"/>
        <v>0</v>
      </c>
      <c r="Z9" s="75">
        <f t="shared" si="8"/>
        <v>1</v>
      </c>
      <c r="AA9" s="75">
        <f t="shared" si="9"/>
        <v>0</v>
      </c>
      <c r="AB9" s="73">
        <v>0</v>
      </c>
      <c r="AC9" s="74"/>
      <c r="AD9" s="73">
        <v>0</v>
      </c>
      <c r="AE9" s="78">
        <v>1</v>
      </c>
      <c r="AF9" s="56">
        <f t="shared" ref="AF9" si="34">F9-(AB9+AD9+AE9)</f>
        <v>0</v>
      </c>
      <c r="AG9" s="76">
        <f t="shared" ref="AG9" si="35">IF($F9="","",((AB9+AC9+AD9+AE9)/$F9))</f>
        <v>1</v>
      </c>
      <c r="AH9" s="75">
        <f t="shared" ref="AH9" si="36">IF($F9="","",(AE9/$F9))</f>
        <v>1</v>
      </c>
      <c r="AI9" s="73"/>
      <c r="AJ9" s="74"/>
      <c r="AK9" s="73"/>
      <c r="AL9" s="78"/>
      <c r="AM9" s="56"/>
      <c r="AN9" s="75"/>
      <c r="AO9" s="75"/>
      <c r="AP9" s="73"/>
      <c r="AQ9" s="74"/>
      <c r="AR9" s="73"/>
      <c r="AS9" s="78"/>
      <c r="AT9" s="56"/>
      <c r="AU9" s="76"/>
      <c r="AV9" s="75"/>
      <c r="AW9" s="73"/>
      <c r="AX9" s="74"/>
      <c r="AY9" s="73"/>
      <c r="AZ9" s="78"/>
      <c r="BA9" s="56"/>
      <c r="BB9" s="75"/>
      <c r="BC9" s="75"/>
    </row>
    <row r="10" spans="1:55">
      <c r="B10" s="72" t="s">
        <v>25</v>
      </c>
      <c r="C10" s="73">
        <v>5</v>
      </c>
      <c r="D10" s="56"/>
      <c r="E10" s="56"/>
      <c r="F10" s="56">
        <f t="shared" si="0"/>
        <v>5</v>
      </c>
      <c r="G10" s="73">
        <v>3</v>
      </c>
      <c r="H10" s="74"/>
      <c r="I10" s="78">
        <v>0</v>
      </c>
      <c r="J10" s="74">
        <v>0</v>
      </c>
      <c r="K10" s="56">
        <f t="shared" si="1"/>
        <v>2</v>
      </c>
      <c r="L10" s="75">
        <f t="shared" si="2"/>
        <v>0.6</v>
      </c>
      <c r="M10" s="75">
        <f t="shared" si="3"/>
        <v>0</v>
      </c>
      <c r="N10" s="73">
        <v>3</v>
      </c>
      <c r="O10" s="74"/>
      <c r="P10" s="74">
        <v>0</v>
      </c>
      <c r="Q10" s="74">
        <v>0</v>
      </c>
      <c r="R10" s="56">
        <f t="shared" si="4"/>
        <v>2</v>
      </c>
      <c r="S10" s="76">
        <f>IF($F10="","",((N10+O10+P10+Q10)/$F10))</f>
        <v>0.6</v>
      </c>
      <c r="T10" s="75">
        <f t="shared" si="6"/>
        <v>0</v>
      </c>
      <c r="U10" s="73">
        <v>2</v>
      </c>
      <c r="V10" s="74"/>
      <c r="W10" s="74">
        <v>0</v>
      </c>
      <c r="X10" s="74">
        <v>0</v>
      </c>
      <c r="Y10" s="56">
        <f t="shared" si="7"/>
        <v>3</v>
      </c>
      <c r="Z10" s="75">
        <f t="shared" si="8"/>
        <v>0.4</v>
      </c>
      <c r="AA10" s="75">
        <f t="shared" si="9"/>
        <v>0</v>
      </c>
      <c r="AB10" s="73"/>
      <c r="AC10" s="74"/>
      <c r="AD10" s="74"/>
      <c r="AE10" s="74"/>
      <c r="AF10" s="56"/>
      <c r="AG10" s="76"/>
      <c r="AH10" s="75"/>
      <c r="AI10" s="73"/>
      <c r="AJ10" s="74"/>
      <c r="AK10" s="74"/>
      <c r="AL10" s="74"/>
      <c r="AM10" s="56"/>
      <c r="AN10" s="75"/>
      <c r="AO10" s="75"/>
      <c r="AP10" s="73"/>
      <c r="AQ10" s="74"/>
      <c r="AR10" s="74"/>
      <c r="AS10" s="74"/>
      <c r="AT10" s="56"/>
      <c r="AU10" s="76"/>
      <c r="AV10" s="75"/>
      <c r="AW10" s="73"/>
      <c r="AX10" s="74"/>
      <c r="AY10" s="74"/>
      <c r="AZ10" s="74"/>
      <c r="BA10" s="56"/>
      <c r="BB10" s="75"/>
      <c r="BC10" s="75"/>
    </row>
    <row r="11" spans="1:55">
      <c r="B11" s="72" t="s">
        <v>26</v>
      </c>
      <c r="C11" s="73">
        <v>1</v>
      </c>
      <c r="D11" s="56"/>
      <c r="E11" s="56"/>
      <c r="F11" s="56">
        <f t="shared" si="0"/>
        <v>1</v>
      </c>
      <c r="G11" s="56">
        <v>1</v>
      </c>
      <c r="H11" s="56"/>
      <c r="I11" s="56">
        <v>0</v>
      </c>
      <c r="J11" s="56">
        <v>0</v>
      </c>
      <c r="K11" s="56">
        <f t="shared" si="1"/>
        <v>0</v>
      </c>
      <c r="L11" s="75">
        <f t="shared" si="2"/>
        <v>1</v>
      </c>
      <c r="M11" s="75">
        <f t="shared" si="3"/>
        <v>0</v>
      </c>
      <c r="N11" s="56">
        <v>1</v>
      </c>
      <c r="O11" s="56"/>
      <c r="P11" s="56">
        <v>0</v>
      </c>
      <c r="Q11" s="56">
        <v>0</v>
      </c>
      <c r="R11" s="56">
        <f t="shared" si="4"/>
        <v>0</v>
      </c>
      <c r="S11" s="76">
        <f>IF($F11="","",((N11+O11+P11+Q11)/$F11))</f>
        <v>1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72" t="s">
        <v>27</v>
      </c>
      <c r="C12" s="73">
        <v>2</v>
      </c>
      <c r="D12" s="56"/>
      <c r="E12" s="56"/>
      <c r="F12" s="56">
        <f t="shared" si="0"/>
        <v>2</v>
      </c>
      <c r="G12" s="56">
        <v>1</v>
      </c>
      <c r="H12" s="56"/>
      <c r="I12" s="56">
        <v>0</v>
      </c>
      <c r="J12" s="56">
        <v>0</v>
      </c>
      <c r="K12" s="56">
        <f t="shared" ref="K12" si="37">F12-(G12+I12+J12)</f>
        <v>1</v>
      </c>
      <c r="L12" s="75">
        <f t="shared" ref="L12" si="38">IF($F12="","",((G12+H12+I12+J12)/$F12))</f>
        <v>0.5</v>
      </c>
      <c r="M12" s="75">
        <f t="shared" ref="M12" si="39">IF($F12="","",(J12/$F12))</f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72" t="s">
        <v>28</v>
      </c>
      <c r="C13" s="73">
        <v>2</v>
      </c>
      <c r="D13" s="56"/>
      <c r="E13" s="56"/>
      <c r="F13" s="56">
        <f t="shared" si="0"/>
        <v>2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Social Sciences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/>
      <c r="E19" s="55"/>
      <c r="F19" s="55">
        <f t="shared" ref="F19:F27" si="40">C19-D19-E19</f>
        <v>0</v>
      </c>
      <c r="G19" s="79">
        <v>0</v>
      </c>
      <c r="H19" s="55"/>
      <c r="I19" s="77">
        <v>0</v>
      </c>
      <c r="J19" s="77">
        <v>0</v>
      </c>
      <c r="K19" s="55">
        <f t="shared" ref="K19:K25" si="41">F19-I19-G19-J19</f>
        <v>0</v>
      </c>
      <c r="L19" s="57" t="e">
        <f t="shared" ref="L19:L25" si="42">IF($F19="","",((G19+H19+I19+J19)/$F19))</f>
        <v>#DIV/0!</v>
      </c>
      <c r="M19" s="57" t="e">
        <f t="shared" ref="M19:M25" si="43">IF($F19="","",(J19/$F19))</f>
        <v>#DIV/0!</v>
      </c>
      <c r="N19" s="79">
        <v>0</v>
      </c>
      <c r="O19" s="55"/>
      <c r="P19" s="77">
        <v>0</v>
      </c>
      <c r="Q19" s="77">
        <v>0</v>
      </c>
      <c r="R19" s="55">
        <f t="shared" ref="R19:R25" si="44">F19-N19-O19-P19-Q19</f>
        <v>0</v>
      </c>
      <c r="S19" s="58" t="e">
        <f t="shared" ref="S19:S25" si="45">IF($F19="","",((N19+O19+P19+Q19)/$F19))</f>
        <v>#DIV/0!</v>
      </c>
      <c r="T19" s="57" t="e">
        <f t="shared" ref="T19:T25" si="46">IF($F19="","",(Q19/$F19))</f>
        <v>#DIV/0!</v>
      </c>
      <c r="U19" s="79">
        <v>0</v>
      </c>
      <c r="V19" s="55"/>
      <c r="W19" s="77">
        <v>0</v>
      </c>
      <c r="X19" s="77">
        <v>0</v>
      </c>
      <c r="Y19" s="55">
        <f t="shared" ref="Y19:Y24" si="47">F19-(U19+W19+X19)</f>
        <v>0</v>
      </c>
      <c r="Z19" s="57" t="e">
        <f t="shared" ref="Z19:Z24" si="48">IF($F19="","",((U19+V19+W19+X19)/$F19))</f>
        <v>#DIV/0!</v>
      </c>
      <c r="AA19" s="57" t="e">
        <f t="shared" ref="AA19:AA24" si="49">IF($F19="","",(X19/$F19))</f>
        <v>#DIV/0!</v>
      </c>
      <c r="AB19" s="79">
        <v>0</v>
      </c>
      <c r="AC19" s="55"/>
      <c r="AD19" s="77">
        <v>0</v>
      </c>
      <c r="AE19" s="77">
        <v>0</v>
      </c>
      <c r="AF19" s="55">
        <f t="shared" ref="AF19:AF21" si="50">F19-(AB19+AD19+AE19)</f>
        <v>0</v>
      </c>
      <c r="AG19" s="58" t="e">
        <f t="shared" ref="AG19:AG21" si="51">IF($F19="","",((AB19+AC19+AD19+AE19)/$F19))</f>
        <v>#DIV/0!</v>
      </c>
      <c r="AH19" s="57" t="e">
        <f t="shared" ref="AH19:AH21" si="52">IF($F19="","",(AE19/$F19))</f>
        <v>#DIV/0!</v>
      </c>
      <c r="AI19" s="79">
        <v>0</v>
      </c>
      <c r="AJ19" s="55"/>
      <c r="AK19" s="77">
        <v>0</v>
      </c>
      <c r="AL19" s="77">
        <v>0</v>
      </c>
      <c r="AM19" s="55">
        <f t="shared" ref="AM19:AM20" si="53">F19-AL19-AK19-AI19</f>
        <v>0</v>
      </c>
      <c r="AN19" s="57" t="e">
        <f t="shared" ref="AN19:AN20" si="54">IF($F19="","",((AI19+AJ19+AK19+AL19)/$F19))</f>
        <v>#DIV/0!</v>
      </c>
      <c r="AO19" s="57" t="e">
        <f t="shared" ref="AO19:AO20" si="55">IF($F19="","",(AL19/$F19))</f>
        <v>#DIV/0!</v>
      </c>
      <c r="AP19" s="79">
        <v>0</v>
      </c>
      <c r="AQ19" s="55"/>
      <c r="AR19" s="77">
        <v>0</v>
      </c>
      <c r="AS19" s="77">
        <v>0</v>
      </c>
      <c r="AT19" s="55">
        <f t="shared" ref="AT19" si="56">F19-AS19-AR19-AP19</f>
        <v>0</v>
      </c>
      <c r="AU19" s="58" t="e">
        <f t="shared" ref="AU19" si="57">IF($F19="","",((AP19+AQ19+AR19+AS19)/$F19))</f>
        <v>#DIV/0!</v>
      </c>
      <c r="AV19" s="57" t="e">
        <f t="shared" ref="AV19" si="58">IF($F19="","",(AS19/$F19))</f>
        <v>#DIV/0!</v>
      </c>
      <c r="AW19" s="79">
        <v>0</v>
      </c>
      <c r="AX19" s="55"/>
      <c r="AY19" s="77">
        <v>0</v>
      </c>
      <c r="AZ19" s="77">
        <v>0</v>
      </c>
      <c r="BA19" s="55">
        <f t="shared" ref="BA19" si="59">F19-AZ19-AW19</f>
        <v>0</v>
      </c>
      <c r="BB19" s="57" t="e">
        <f t="shared" ref="BB19" si="60">IF($F19="","",((AW19+AX19+AY19+AZ19)/$F19))</f>
        <v>#DIV/0!</v>
      </c>
      <c r="BC19" s="57" t="e">
        <f t="shared" ref="BC19" si="61">IF($F19="","",(AZ19/$F19))</f>
        <v>#DIV/0!</v>
      </c>
    </row>
    <row r="20" spans="2:55">
      <c r="B20" s="55" t="s">
        <v>21</v>
      </c>
      <c r="C20" s="79">
        <v>1</v>
      </c>
      <c r="D20" s="55"/>
      <c r="E20" s="55"/>
      <c r="F20" s="55">
        <f t="shared" si="40"/>
        <v>1</v>
      </c>
      <c r="G20" s="79">
        <v>1</v>
      </c>
      <c r="H20" s="55"/>
      <c r="I20" s="77">
        <v>0</v>
      </c>
      <c r="J20" s="77">
        <v>0</v>
      </c>
      <c r="K20" s="55">
        <f t="shared" si="41"/>
        <v>0</v>
      </c>
      <c r="L20" s="58">
        <f t="shared" si="42"/>
        <v>1</v>
      </c>
      <c r="M20" s="57">
        <f t="shared" si="43"/>
        <v>0</v>
      </c>
      <c r="N20" s="79">
        <v>1</v>
      </c>
      <c r="O20" s="55"/>
      <c r="P20" s="77">
        <v>0</v>
      </c>
      <c r="Q20" s="77">
        <v>0</v>
      </c>
      <c r="R20" s="55">
        <f t="shared" si="44"/>
        <v>0</v>
      </c>
      <c r="S20" s="58">
        <f t="shared" si="45"/>
        <v>1</v>
      </c>
      <c r="T20" s="57">
        <f t="shared" si="46"/>
        <v>0</v>
      </c>
      <c r="U20" s="79">
        <v>0</v>
      </c>
      <c r="V20" s="55"/>
      <c r="W20" s="77">
        <v>0</v>
      </c>
      <c r="X20" s="77">
        <v>0</v>
      </c>
      <c r="Y20" s="55">
        <f t="shared" si="47"/>
        <v>1</v>
      </c>
      <c r="Z20" s="58">
        <f t="shared" si="48"/>
        <v>0</v>
      </c>
      <c r="AA20" s="57">
        <f t="shared" si="49"/>
        <v>0</v>
      </c>
      <c r="AB20" s="79">
        <v>0</v>
      </c>
      <c r="AC20" s="55"/>
      <c r="AD20" s="77">
        <v>0</v>
      </c>
      <c r="AE20" s="77">
        <v>0</v>
      </c>
      <c r="AF20" s="55">
        <f t="shared" si="50"/>
        <v>1</v>
      </c>
      <c r="AG20" s="58">
        <f t="shared" si="51"/>
        <v>0</v>
      </c>
      <c r="AH20" s="57">
        <f t="shared" si="52"/>
        <v>0</v>
      </c>
      <c r="AI20" s="79">
        <v>0</v>
      </c>
      <c r="AJ20" s="55"/>
      <c r="AK20" s="77">
        <v>0</v>
      </c>
      <c r="AL20" s="77">
        <v>0</v>
      </c>
      <c r="AM20" s="55">
        <f t="shared" si="53"/>
        <v>1</v>
      </c>
      <c r="AN20" s="57">
        <f t="shared" si="54"/>
        <v>0</v>
      </c>
      <c r="AO20" s="57">
        <f t="shared" si="55"/>
        <v>0</v>
      </c>
      <c r="AP20" s="79">
        <v>0</v>
      </c>
      <c r="AQ20" s="55"/>
      <c r="AR20" s="77">
        <v>0</v>
      </c>
      <c r="AS20" s="77">
        <v>0</v>
      </c>
      <c r="AT20" s="55">
        <f t="shared" ref="AT20" si="62">F20-AS20-AR20-AP20</f>
        <v>1</v>
      </c>
      <c r="AU20" s="58">
        <f t="shared" ref="AU20" si="63">IF($F20="","",((AP20+AQ20+AR20+AS20)/$F20))</f>
        <v>0</v>
      </c>
      <c r="AV20" s="57">
        <f t="shared" ref="AV20" si="64">IF($F20="","",(AS20/$F20))</f>
        <v>0</v>
      </c>
      <c r="AW20" s="79">
        <v>0</v>
      </c>
      <c r="AX20" s="55"/>
      <c r="AY20" s="77">
        <v>0</v>
      </c>
      <c r="AZ20" s="77">
        <v>0</v>
      </c>
      <c r="BA20" s="55">
        <f t="shared" ref="BA20" si="65">F20-AZ20-AW20</f>
        <v>1</v>
      </c>
      <c r="BB20" s="57">
        <f t="shared" ref="BB20" si="66">IF($F20="","",((AW20+AX20+AY20+AZ20)/$F20))</f>
        <v>0</v>
      </c>
      <c r="BC20" s="57">
        <f t="shared" ref="BC20" si="67">IF($F20="","",(AZ20/$F20))</f>
        <v>0</v>
      </c>
    </row>
    <row r="21" spans="2:55">
      <c r="B21" s="55" t="s">
        <v>22</v>
      </c>
      <c r="C21" s="79">
        <v>1</v>
      </c>
      <c r="D21" s="55"/>
      <c r="E21" s="55"/>
      <c r="F21" s="55">
        <f t="shared" si="40"/>
        <v>1</v>
      </c>
      <c r="G21" s="79">
        <v>1</v>
      </c>
      <c r="H21" s="55"/>
      <c r="I21" s="77">
        <v>0</v>
      </c>
      <c r="J21" s="79">
        <v>0</v>
      </c>
      <c r="K21" s="55">
        <f t="shared" si="41"/>
        <v>0</v>
      </c>
      <c r="L21" s="57">
        <f t="shared" si="42"/>
        <v>1</v>
      </c>
      <c r="M21" s="57">
        <f t="shared" si="43"/>
        <v>0</v>
      </c>
      <c r="N21" s="79">
        <v>1</v>
      </c>
      <c r="O21" s="55"/>
      <c r="P21" s="77">
        <v>0</v>
      </c>
      <c r="Q21" s="79">
        <v>0</v>
      </c>
      <c r="R21" s="55">
        <f t="shared" si="44"/>
        <v>0</v>
      </c>
      <c r="S21" s="58">
        <f t="shared" si="45"/>
        <v>1</v>
      </c>
      <c r="T21" s="57">
        <f t="shared" si="46"/>
        <v>0</v>
      </c>
      <c r="U21" s="79">
        <v>0</v>
      </c>
      <c r="V21" s="55"/>
      <c r="W21" s="77">
        <v>0</v>
      </c>
      <c r="X21" s="79">
        <v>1</v>
      </c>
      <c r="Y21" s="55">
        <f t="shared" si="47"/>
        <v>0</v>
      </c>
      <c r="Z21" s="58">
        <f t="shared" si="48"/>
        <v>1</v>
      </c>
      <c r="AA21" s="57">
        <f t="shared" si="49"/>
        <v>1</v>
      </c>
      <c r="AB21" s="79">
        <v>0</v>
      </c>
      <c r="AC21" s="55"/>
      <c r="AD21" s="77">
        <v>0</v>
      </c>
      <c r="AE21" s="79">
        <v>1</v>
      </c>
      <c r="AF21" s="55">
        <f t="shared" si="50"/>
        <v>0</v>
      </c>
      <c r="AG21" s="58">
        <f t="shared" si="51"/>
        <v>1</v>
      </c>
      <c r="AH21" s="57">
        <f t="shared" si="52"/>
        <v>1</v>
      </c>
      <c r="AI21" s="79">
        <v>0</v>
      </c>
      <c r="AJ21" s="55"/>
      <c r="AK21" s="77">
        <v>0</v>
      </c>
      <c r="AL21" s="79">
        <v>1</v>
      </c>
      <c r="AM21" s="55">
        <f t="shared" ref="AM21" si="68">F21-AL21-AK21-AI21</f>
        <v>0</v>
      </c>
      <c r="AN21" s="57">
        <f t="shared" ref="AN21" si="69">IF($F21="","",((AI21+AJ21+AK21+AL21)/$F21))</f>
        <v>1</v>
      </c>
      <c r="AO21" s="57">
        <f t="shared" ref="AO21" si="70">IF($F21="","",(AL21/$F21))</f>
        <v>1</v>
      </c>
      <c r="AP21" s="79">
        <v>0</v>
      </c>
      <c r="AQ21" s="55"/>
      <c r="AR21" s="77">
        <v>0</v>
      </c>
      <c r="AS21" s="79">
        <v>1</v>
      </c>
      <c r="AT21" s="55">
        <f t="shared" ref="AT21" si="71">F21-AS21-AR21-AP21</f>
        <v>0</v>
      </c>
      <c r="AU21" s="58">
        <f t="shared" ref="AU21" si="72">IF($F21="","",((AP21+AQ21+AR21+AS21)/$F21))</f>
        <v>1</v>
      </c>
      <c r="AV21" s="57">
        <f t="shared" ref="AV21" si="73">IF($F21="","",(AS21/$F21))</f>
        <v>1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2</v>
      </c>
      <c r="D22" s="55"/>
      <c r="E22" s="55"/>
      <c r="F22" s="55">
        <f t="shared" si="40"/>
        <v>2</v>
      </c>
      <c r="G22" s="79">
        <v>0</v>
      </c>
      <c r="I22" s="77">
        <v>0</v>
      </c>
      <c r="J22" s="77">
        <v>0</v>
      </c>
      <c r="K22" s="55">
        <f t="shared" si="41"/>
        <v>2</v>
      </c>
      <c r="L22" s="57">
        <f t="shared" si="42"/>
        <v>0</v>
      </c>
      <c r="M22" s="57">
        <f t="shared" si="43"/>
        <v>0</v>
      </c>
      <c r="N22" s="79">
        <v>0</v>
      </c>
      <c r="P22" s="77">
        <v>0</v>
      </c>
      <c r="Q22" s="77">
        <v>0</v>
      </c>
      <c r="R22" s="55">
        <f t="shared" si="44"/>
        <v>2</v>
      </c>
      <c r="S22" s="58">
        <f t="shared" si="45"/>
        <v>0</v>
      </c>
      <c r="T22" s="57">
        <f t="shared" si="46"/>
        <v>0</v>
      </c>
      <c r="U22" s="79">
        <v>0</v>
      </c>
      <c r="W22" s="77">
        <v>0</v>
      </c>
      <c r="X22" s="77">
        <v>0</v>
      </c>
      <c r="Y22" s="55">
        <f t="shared" si="47"/>
        <v>2</v>
      </c>
      <c r="Z22" s="58">
        <f t="shared" si="48"/>
        <v>0</v>
      </c>
      <c r="AA22" s="57">
        <f t="shared" si="49"/>
        <v>0</v>
      </c>
      <c r="AB22" s="79">
        <v>0</v>
      </c>
      <c r="AD22" s="77">
        <v>0</v>
      </c>
      <c r="AE22" s="77">
        <v>0</v>
      </c>
      <c r="AF22" s="55">
        <f t="shared" ref="AF22:AF23" si="74">F22-(AB22+AD22+AE22)</f>
        <v>2</v>
      </c>
      <c r="AG22" s="58">
        <f t="shared" ref="AG22:AG23" si="75">IF($F22="","",((AB22+AC22+AD22+AE22)/$F22))</f>
        <v>0</v>
      </c>
      <c r="AH22" s="57">
        <f t="shared" ref="AH22:AH23" si="76">IF($F22="","",(AE22/$F22))</f>
        <v>0</v>
      </c>
      <c r="AI22" s="79">
        <v>0</v>
      </c>
      <c r="AK22" s="77">
        <v>0</v>
      </c>
      <c r="AL22" s="77">
        <v>0</v>
      </c>
      <c r="AM22" s="55">
        <f t="shared" ref="AM22" si="77">F22-AL22-AK22-AI22</f>
        <v>2</v>
      </c>
      <c r="AN22" s="57">
        <f t="shared" ref="AN22" si="78">IF($F22="","",((AI22+AJ22+AK22+AL22)/$F22))</f>
        <v>0</v>
      </c>
      <c r="AO22" s="57">
        <f t="shared" ref="AO22" si="79">IF($F22="","",(AL22/$F22))</f>
        <v>0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40"/>
        <v>0</v>
      </c>
      <c r="G23" s="79">
        <v>0</v>
      </c>
      <c r="I23" s="79">
        <v>0</v>
      </c>
      <c r="J23" s="77">
        <v>0</v>
      </c>
      <c r="K23" s="55">
        <f t="shared" si="41"/>
        <v>0</v>
      </c>
      <c r="L23" s="57" t="e">
        <f t="shared" si="42"/>
        <v>#DIV/0!</v>
      </c>
      <c r="M23" s="57" t="e">
        <f t="shared" si="43"/>
        <v>#DIV/0!</v>
      </c>
      <c r="N23" s="79">
        <v>0</v>
      </c>
      <c r="P23" s="79">
        <v>0</v>
      </c>
      <c r="Q23" s="77">
        <v>0</v>
      </c>
      <c r="R23" s="55">
        <f t="shared" si="44"/>
        <v>0</v>
      </c>
      <c r="S23" s="58" t="e">
        <f t="shared" si="45"/>
        <v>#DIV/0!</v>
      </c>
      <c r="T23" s="57" t="e">
        <f t="shared" si="46"/>
        <v>#DIV/0!</v>
      </c>
      <c r="U23" s="79">
        <v>0</v>
      </c>
      <c r="W23" s="79">
        <v>0</v>
      </c>
      <c r="X23" s="77">
        <v>0</v>
      </c>
      <c r="Y23" s="55">
        <f t="shared" si="47"/>
        <v>0</v>
      </c>
      <c r="Z23" s="58" t="e">
        <f t="shared" si="48"/>
        <v>#DIV/0!</v>
      </c>
      <c r="AA23" s="57" t="e">
        <f t="shared" si="49"/>
        <v>#DIV/0!</v>
      </c>
      <c r="AB23" s="79">
        <v>0</v>
      </c>
      <c r="AD23" s="79">
        <v>0</v>
      </c>
      <c r="AE23" s="77">
        <v>0</v>
      </c>
      <c r="AF23" s="55">
        <f t="shared" si="74"/>
        <v>0</v>
      </c>
      <c r="AG23" s="58" t="e">
        <f t="shared" si="75"/>
        <v>#DIV/0!</v>
      </c>
      <c r="AH23" s="57" t="e">
        <f t="shared" si="76"/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0</v>
      </c>
      <c r="D24" s="55"/>
      <c r="E24" s="55"/>
      <c r="F24" s="55">
        <f t="shared" si="40"/>
        <v>0</v>
      </c>
      <c r="G24" s="79">
        <v>0</v>
      </c>
      <c r="I24" s="25">
        <v>0</v>
      </c>
      <c r="J24" s="25">
        <v>0</v>
      </c>
      <c r="K24" s="55">
        <f t="shared" si="41"/>
        <v>0</v>
      </c>
      <c r="L24" s="57" t="e">
        <f t="shared" si="42"/>
        <v>#DIV/0!</v>
      </c>
      <c r="M24" s="57" t="e">
        <f t="shared" si="43"/>
        <v>#DIV/0!</v>
      </c>
      <c r="N24" s="79">
        <v>0</v>
      </c>
      <c r="P24" s="77">
        <v>0</v>
      </c>
      <c r="Q24" s="77">
        <v>0</v>
      </c>
      <c r="R24" s="55">
        <f t="shared" si="44"/>
        <v>0</v>
      </c>
      <c r="S24" s="58" t="e">
        <f t="shared" si="45"/>
        <v>#DIV/0!</v>
      </c>
      <c r="T24" s="57" t="e">
        <f t="shared" si="46"/>
        <v>#DIV/0!</v>
      </c>
      <c r="U24" s="79">
        <v>0</v>
      </c>
      <c r="W24" s="77">
        <v>0</v>
      </c>
      <c r="X24" s="77">
        <v>0</v>
      </c>
      <c r="Y24" s="55">
        <f t="shared" si="47"/>
        <v>0</v>
      </c>
      <c r="Z24" s="58" t="e">
        <f t="shared" si="48"/>
        <v>#DIV/0!</v>
      </c>
      <c r="AA24" s="57" t="e">
        <f t="shared" si="49"/>
        <v>#DIV/0!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0</v>
      </c>
      <c r="D25" s="55"/>
      <c r="E25" s="55"/>
      <c r="F25" s="55">
        <f t="shared" si="40"/>
        <v>0</v>
      </c>
      <c r="G25" s="55">
        <v>0</v>
      </c>
      <c r="H25" s="55"/>
      <c r="I25" s="55">
        <v>0</v>
      </c>
      <c r="J25" s="55">
        <v>0</v>
      </c>
      <c r="K25" s="55">
        <f t="shared" si="41"/>
        <v>0</v>
      </c>
      <c r="L25" s="57" t="e">
        <f t="shared" si="42"/>
        <v>#DIV/0!</v>
      </c>
      <c r="M25" s="57" t="e">
        <f t="shared" si="43"/>
        <v>#DIV/0!</v>
      </c>
      <c r="N25" s="55">
        <v>0</v>
      </c>
      <c r="O25" s="55"/>
      <c r="P25" s="55">
        <v>0</v>
      </c>
      <c r="Q25" s="55">
        <v>0</v>
      </c>
      <c r="R25" s="55">
        <f t="shared" si="44"/>
        <v>0</v>
      </c>
      <c r="S25" s="58" t="e">
        <f t="shared" si="45"/>
        <v>#DIV/0!</v>
      </c>
      <c r="T25" s="57" t="e">
        <f t="shared" si="46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0</v>
      </c>
      <c r="F26" s="55">
        <f t="shared" si="40"/>
        <v>0</v>
      </c>
      <c r="G26" s="79">
        <v>0</v>
      </c>
      <c r="I26" s="25">
        <v>0</v>
      </c>
      <c r="J26" s="25">
        <v>0</v>
      </c>
    </row>
    <row r="27" spans="2:55">
      <c r="B27" s="55" t="s">
        <v>28</v>
      </c>
      <c r="C27" s="79">
        <v>0</v>
      </c>
      <c r="F27" s="55">
        <f t="shared" si="40"/>
        <v>0</v>
      </c>
    </row>
    <row r="30" spans="2:55">
      <c r="B30" s="25" t="str">
        <f>"Graduate  Retention - "&amp;$A$1</f>
        <v>Graduate  Retention - Social Sciences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80">IF($F33="","",((G33+H33+I33+J33)/$F33))</f>
        <v>#DIV/0!</v>
      </c>
      <c r="M33" s="50" t="e">
        <f t="shared" ref="M33:M39" si="81">IF($F33="","",(J33/$F33))</f>
        <v>#DIV/0!</v>
      </c>
      <c r="N33" s="38"/>
      <c r="O33" s="39"/>
      <c r="P33" s="39"/>
      <c r="Q33" s="39"/>
      <c r="R33" s="36">
        <f t="shared" ref="R33:R38" si="82">$F33-(N33+P33+Q33)</f>
        <v>0</v>
      </c>
      <c r="S33" s="37" t="e">
        <f t="shared" ref="S33:S37" si="83">IF($F33="","",((N33+O33+P33+Q33)/$F33))</f>
        <v>#DIV/0!</v>
      </c>
      <c r="T33" s="44" t="e">
        <f t="shared" ref="T33:T38" si="84">IF($F33="","",(Q33/$F33))</f>
        <v>#DIV/0!</v>
      </c>
      <c r="U33" s="38"/>
      <c r="V33" s="39"/>
      <c r="W33" s="39"/>
      <c r="X33" s="39"/>
      <c r="Y33" s="36">
        <f t="shared" ref="Y33:Y37" si="85">$F33-(U33+W33+X33)</f>
        <v>0</v>
      </c>
      <c r="Z33" s="49" t="e">
        <f t="shared" ref="Z33:Z40" si="86">IF($F33="","",((U33+V33+W33+X33)/$F33))</f>
        <v>#DIV/0!</v>
      </c>
      <c r="AA33" s="51" t="e">
        <f t="shared" ref="AA33:AA40" si="87">IF($F33="","",(X33/$F33))</f>
        <v>#DIV/0!</v>
      </c>
      <c r="AB33" s="38"/>
      <c r="AC33" s="39"/>
      <c r="AD33" s="39"/>
      <c r="AE33" s="39"/>
      <c r="AF33" s="36">
        <f t="shared" ref="AF33:AF36" si="88">$F33-(AB33+AD33+AE33)</f>
        <v>0</v>
      </c>
      <c r="AG33" s="37" t="e">
        <f t="shared" ref="AG33:AG40" si="89">IF($F33="","",((AB33+AC33+AD33+AE33)/$F33))</f>
        <v>#DIV/0!</v>
      </c>
      <c r="AH33" s="44" t="e">
        <f t="shared" ref="AH33:AH40" si="90">IF($F33="","",(AE33/$F33))</f>
        <v>#DIV/0!</v>
      </c>
      <c r="AI33" s="38"/>
      <c r="AJ33" s="39"/>
      <c r="AK33" s="39"/>
      <c r="AL33" s="39"/>
      <c r="AM33" s="36">
        <f t="shared" ref="AM33:AM36" si="91">$F33-(AI33+AK33+AL33)</f>
        <v>0</v>
      </c>
      <c r="AN33" s="49" t="e">
        <f t="shared" ref="AN33:AN40" si="92">IF($F33="","",((AI33+AJ33+AK33+AL33)/$F33))</f>
        <v>#DIV/0!</v>
      </c>
      <c r="AO33" s="51" t="e">
        <f t="shared" ref="AO33:AO40" si="93">IF($F33="","",(AL33/$F33))</f>
        <v>#DIV/0!</v>
      </c>
      <c r="AP33" s="38"/>
      <c r="AQ33" s="39"/>
      <c r="AR33" s="39"/>
      <c r="AS33" s="39"/>
      <c r="AT33" s="36">
        <f t="shared" ref="AT33:AT36" si="94">$F33-(AP33+AR33+AS33)</f>
        <v>0</v>
      </c>
      <c r="AU33" s="37" t="e">
        <f t="shared" ref="AU33:AU40" si="95">IF($F33="","",((AP33+AQ33+AR33+AS33)/$F33))</f>
        <v>#DIV/0!</v>
      </c>
      <c r="AV33" s="44" t="e">
        <f t="shared" ref="AV33:AV40" si="96">IF($F33="","",(AS33/$F33))</f>
        <v>#DIV/0!</v>
      </c>
      <c r="AW33" s="38"/>
      <c r="AX33" s="39"/>
      <c r="AY33" s="39"/>
      <c r="AZ33" s="39"/>
      <c r="BA33" s="36">
        <f t="shared" ref="BA33:BA36" si="97">$F33-(AW33+AY33+AZ33)</f>
        <v>0</v>
      </c>
      <c r="BB33" s="49" t="e">
        <f t="shared" ref="BB33:BB40" si="98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9">C34-D34-E34</f>
        <v>0</v>
      </c>
      <c r="G34" s="38"/>
      <c r="H34" s="39"/>
      <c r="I34" s="39"/>
      <c r="J34" s="39"/>
      <c r="K34" s="36">
        <f t="shared" ref="K34:K39" si="100">$F34-(G34+I34+J34)</f>
        <v>0</v>
      </c>
      <c r="L34" s="49" t="e">
        <f t="shared" si="80"/>
        <v>#DIV/0!</v>
      </c>
      <c r="M34" s="50" t="e">
        <f t="shared" si="81"/>
        <v>#DIV/0!</v>
      </c>
      <c r="N34" s="38"/>
      <c r="O34" s="39"/>
      <c r="P34" s="39"/>
      <c r="Q34" s="39"/>
      <c r="R34" s="36">
        <f t="shared" si="82"/>
        <v>0</v>
      </c>
      <c r="S34" s="37" t="e">
        <f t="shared" si="83"/>
        <v>#DIV/0!</v>
      </c>
      <c r="T34" s="44" t="e">
        <f t="shared" si="84"/>
        <v>#DIV/0!</v>
      </c>
      <c r="U34" s="38"/>
      <c r="V34" s="39"/>
      <c r="W34" s="39"/>
      <c r="X34" s="39"/>
      <c r="Y34" s="36">
        <f t="shared" si="85"/>
        <v>0</v>
      </c>
      <c r="Z34" s="49" t="e">
        <f t="shared" si="86"/>
        <v>#DIV/0!</v>
      </c>
      <c r="AA34" s="51" t="e">
        <f t="shared" si="87"/>
        <v>#DIV/0!</v>
      </c>
      <c r="AB34" s="38"/>
      <c r="AC34" s="39"/>
      <c r="AD34" s="39"/>
      <c r="AE34" s="39"/>
      <c r="AF34" s="36">
        <f t="shared" si="88"/>
        <v>0</v>
      </c>
      <c r="AG34" s="37" t="e">
        <f t="shared" si="89"/>
        <v>#DIV/0!</v>
      </c>
      <c r="AH34" s="44" t="e">
        <f t="shared" si="90"/>
        <v>#DIV/0!</v>
      </c>
      <c r="AI34" s="38"/>
      <c r="AJ34" s="39"/>
      <c r="AK34" s="39"/>
      <c r="AL34" s="39"/>
      <c r="AM34" s="36">
        <f t="shared" si="91"/>
        <v>0</v>
      </c>
      <c r="AN34" s="49" t="e">
        <f t="shared" si="92"/>
        <v>#DIV/0!</v>
      </c>
      <c r="AO34" s="51" t="e">
        <f t="shared" si="93"/>
        <v>#DIV/0!</v>
      </c>
      <c r="AP34" s="38"/>
      <c r="AQ34" s="39"/>
      <c r="AR34" s="39"/>
      <c r="AS34" s="39"/>
      <c r="AT34" s="36">
        <f t="shared" si="94"/>
        <v>0</v>
      </c>
      <c r="AU34" s="37" t="e">
        <f t="shared" si="95"/>
        <v>#DIV/0!</v>
      </c>
      <c r="AV34" s="44" t="e">
        <f t="shared" si="96"/>
        <v>#DIV/0!</v>
      </c>
      <c r="AW34" s="38"/>
      <c r="AX34" s="39"/>
      <c r="AY34" s="39"/>
      <c r="AZ34" s="39"/>
      <c r="BA34" s="36">
        <f t="shared" si="97"/>
        <v>0</v>
      </c>
      <c r="BB34" s="49" t="e">
        <f t="shared" si="98"/>
        <v>#DIV/0!</v>
      </c>
      <c r="BC34" s="51" t="e">
        <f t="shared" ref="BC34:BC40" si="101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9"/>
        <v>0</v>
      </c>
      <c r="G35" s="43"/>
      <c r="H35" s="36"/>
      <c r="I35" s="36"/>
      <c r="J35" s="36"/>
      <c r="K35" s="36">
        <f t="shared" si="100"/>
        <v>0</v>
      </c>
      <c r="L35" s="47" t="e">
        <f t="shared" si="80"/>
        <v>#DIV/0!</v>
      </c>
      <c r="M35" s="48" t="e">
        <f t="shared" si="81"/>
        <v>#DIV/0!</v>
      </c>
      <c r="N35" s="43"/>
      <c r="O35" s="36"/>
      <c r="P35" s="36"/>
      <c r="Q35" s="36"/>
      <c r="R35" s="36">
        <f t="shared" si="82"/>
        <v>0</v>
      </c>
      <c r="S35" s="37" t="e">
        <f t="shared" si="83"/>
        <v>#DIV/0!</v>
      </c>
      <c r="T35" s="44" t="e">
        <f t="shared" si="84"/>
        <v>#DIV/0!</v>
      </c>
      <c r="U35" s="43"/>
      <c r="V35" s="36"/>
      <c r="W35" s="36"/>
      <c r="X35" s="36"/>
      <c r="Y35" s="36">
        <f t="shared" si="85"/>
        <v>0</v>
      </c>
      <c r="Z35" s="47" t="e">
        <f t="shared" si="86"/>
        <v>#DIV/0!</v>
      </c>
      <c r="AA35" s="48" t="e">
        <f t="shared" si="87"/>
        <v>#DIV/0!</v>
      </c>
      <c r="AB35" s="43"/>
      <c r="AC35" s="36"/>
      <c r="AD35" s="36"/>
      <c r="AE35" s="36"/>
      <c r="AF35" s="36">
        <f t="shared" si="88"/>
        <v>0</v>
      </c>
      <c r="AG35" s="37" t="e">
        <f t="shared" si="89"/>
        <v>#DIV/0!</v>
      </c>
      <c r="AH35" s="44" t="e">
        <f t="shared" si="90"/>
        <v>#DIV/0!</v>
      </c>
      <c r="AI35" s="43"/>
      <c r="AJ35" s="36"/>
      <c r="AK35" s="36"/>
      <c r="AL35" s="36"/>
      <c r="AM35" s="36">
        <f t="shared" si="91"/>
        <v>0</v>
      </c>
      <c r="AN35" s="47" t="e">
        <f t="shared" si="92"/>
        <v>#DIV/0!</v>
      </c>
      <c r="AO35" s="48" t="e">
        <f t="shared" si="93"/>
        <v>#DIV/0!</v>
      </c>
      <c r="AP35" s="43"/>
      <c r="AQ35" s="36"/>
      <c r="AR35" s="36"/>
      <c r="AS35" s="36"/>
      <c r="AT35" s="36">
        <f t="shared" si="94"/>
        <v>0</v>
      </c>
      <c r="AU35" s="37" t="e">
        <f t="shared" si="95"/>
        <v>#DIV/0!</v>
      </c>
      <c r="AV35" s="46" t="e">
        <f t="shared" si="96"/>
        <v>#DIV/0!</v>
      </c>
      <c r="AW35" s="43"/>
      <c r="AX35" s="36"/>
      <c r="AY35" s="36"/>
      <c r="AZ35" s="36"/>
      <c r="BA35" s="36">
        <f t="shared" si="97"/>
        <v>0</v>
      </c>
      <c r="BB35" s="47" t="e">
        <f t="shared" si="98"/>
        <v>#DIV/0!</v>
      </c>
      <c r="BC35" s="48" t="e">
        <f t="shared" si="101"/>
        <v>#DIV/0!</v>
      </c>
    </row>
    <row r="36" spans="2:55">
      <c r="B36" s="41" t="s">
        <v>22</v>
      </c>
      <c r="C36" s="35"/>
      <c r="D36" s="35"/>
      <c r="E36" s="35"/>
      <c r="F36" s="42">
        <f t="shared" si="99"/>
        <v>0</v>
      </c>
      <c r="G36" s="43"/>
      <c r="H36" s="36"/>
      <c r="I36" s="36"/>
      <c r="J36" s="36"/>
      <c r="K36" s="36">
        <f t="shared" si="100"/>
        <v>0</v>
      </c>
      <c r="L36" s="47" t="e">
        <f t="shared" si="80"/>
        <v>#DIV/0!</v>
      </c>
      <c r="M36" s="48" t="e">
        <f t="shared" si="81"/>
        <v>#DIV/0!</v>
      </c>
      <c r="N36" s="43"/>
      <c r="O36" s="36"/>
      <c r="P36" s="36"/>
      <c r="Q36" s="36"/>
      <c r="R36" s="36">
        <f t="shared" si="82"/>
        <v>0</v>
      </c>
      <c r="S36" s="37" t="e">
        <f t="shared" si="83"/>
        <v>#DIV/0!</v>
      </c>
      <c r="T36" s="44" t="e">
        <f t="shared" si="84"/>
        <v>#DIV/0!</v>
      </c>
      <c r="U36" s="43"/>
      <c r="V36" s="36"/>
      <c r="W36" s="36"/>
      <c r="X36" s="36"/>
      <c r="Y36" s="36">
        <f t="shared" si="85"/>
        <v>0</v>
      </c>
      <c r="Z36" s="47" t="e">
        <f t="shared" si="86"/>
        <v>#DIV/0!</v>
      </c>
      <c r="AA36" s="48" t="e">
        <f t="shared" si="87"/>
        <v>#DIV/0!</v>
      </c>
      <c r="AB36" s="43"/>
      <c r="AC36" s="36"/>
      <c r="AD36" s="36"/>
      <c r="AE36" s="36"/>
      <c r="AF36" s="36">
        <f t="shared" si="88"/>
        <v>0</v>
      </c>
      <c r="AG36" s="37" t="e">
        <f t="shared" si="89"/>
        <v>#DIV/0!</v>
      </c>
      <c r="AH36" s="44" t="e">
        <f t="shared" si="90"/>
        <v>#DIV/0!</v>
      </c>
      <c r="AI36" s="43"/>
      <c r="AJ36" s="36"/>
      <c r="AK36" s="36"/>
      <c r="AL36" s="36"/>
      <c r="AM36" s="36">
        <f t="shared" si="91"/>
        <v>0</v>
      </c>
      <c r="AN36" s="47" t="e">
        <f t="shared" si="92"/>
        <v>#DIV/0!</v>
      </c>
      <c r="AO36" s="48" t="e">
        <f t="shared" si="93"/>
        <v>#DIV/0!</v>
      </c>
      <c r="AP36" s="43"/>
      <c r="AQ36" s="36"/>
      <c r="AR36" s="36"/>
      <c r="AS36" s="36"/>
      <c r="AT36" s="36">
        <f t="shared" si="94"/>
        <v>0</v>
      </c>
      <c r="AU36" s="37" t="e">
        <f t="shared" si="95"/>
        <v>#DIV/0!</v>
      </c>
      <c r="AV36" s="46" t="e">
        <f t="shared" si="96"/>
        <v>#DIV/0!</v>
      </c>
      <c r="AW36" s="43"/>
      <c r="AX36" s="36"/>
      <c r="AY36" s="36"/>
      <c r="AZ36" s="36"/>
      <c r="BA36" s="36">
        <f t="shared" si="97"/>
        <v>0</v>
      </c>
      <c r="BB36" s="47" t="e">
        <f t="shared" si="98"/>
        <v>#DIV/0!</v>
      </c>
      <c r="BC36" s="48" t="e">
        <f t="shared" si="101"/>
        <v>#DIV/0!</v>
      </c>
    </row>
    <row r="37" spans="2:55">
      <c r="B37" s="41" t="s">
        <v>23</v>
      </c>
      <c r="C37" s="35"/>
      <c r="D37" s="35"/>
      <c r="E37" s="35"/>
      <c r="F37" s="42">
        <f t="shared" si="99"/>
        <v>0</v>
      </c>
      <c r="G37" s="52"/>
      <c r="H37" s="40"/>
      <c r="I37" s="40"/>
      <c r="J37" s="40"/>
      <c r="K37" s="36">
        <f t="shared" si="100"/>
        <v>0</v>
      </c>
      <c r="L37" s="53" t="e">
        <f t="shared" si="80"/>
        <v>#DIV/0!</v>
      </c>
      <c r="M37" s="54" t="e">
        <f t="shared" si="81"/>
        <v>#DIV/0!</v>
      </c>
      <c r="N37" s="52"/>
      <c r="O37" s="40"/>
      <c r="P37" s="40"/>
      <c r="Q37" s="40"/>
      <c r="R37" s="36">
        <f t="shared" si="82"/>
        <v>0</v>
      </c>
      <c r="S37" s="37" t="e">
        <f t="shared" si="83"/>
        <v>#DIV/0!</v>
      </c>
      <c r="T37" s="44" t="e">
        <f t="shared" si="84"/>
        <v>#DIV/0!</v>
      </c>
      <c r="U37" s="52"/>
      <c r="V37" s="40"/>
      <c r="W37" s="40"/>
      <c r="X37" s="40"/>
      <c r="Y37" s="40">
        <f t="shared" si="85"/>
        <v>0</v>
      </c>
      <c r="Z37" s="53" t="e">
        <f t="shared" si="86"/>
        <v>#DIV/0!</v>
      </c>
      <c r="AA37" s="54" t="e">
        <f t="shared" si="87"/>
        <v>#DIV/0!</v>
      </c>
      <c r="AB37" s="52"/>
      <c r="AC37" s="40"/>
      <c r="AD37" s="40"/>
      <c r="AE37" s="40"/>
      <c r="AF37" s="36"/>
      <c r="AG37" s="37" t="e">
        <f t="shared" si="89"/>
        <v>#DIV/0!</v>
      </c>
      <c r="AH37" s="44" t="e">
        <f t="shared" si="90"/>
        <v>#DIV/0!</v>
      </c>
      <c r="AI37" s="52"/>
      <c r="AJ37" s="40"/>
      <c r="AK37" s="40"/>
      <c r="AL37" s="40"/>
      <c r="AM37" s="40"/>
      <c r="AN37" s="53" t="e">
        <f t="shared" si="92"/>
        <v>#DIV/0!</v>
      </c>
      <c r="AO37" s="54" t="e">
        <f t="shared" si="93"/>
        <v>#DIV/0!</v>
      </c>
      <c r="AP37" s="52"/>
      <c r="AQ37" s="40"/>
      <c r="AR37" s="40"/>
      <c r="AS37" s="40"/>
      <c r="AT37" s="36"/>
      <c r="AU37" s="37" t="e">
        <f t="shared" si="95"/>
        <v>#DIV/0!</v>
      </c>
      <c r="AV37" s="46" t="e">
        <f t="shared" si="96"/>
        <v>#DIV/0!</v>
      </c>
      <c r="AW37" s="52"/>
      <c r="AX37" s="40"/>
      <c r="AY37" s="40"/>
      <c r="AZ37" s="40"/>
      <c r="BA37" s="40"/>
      <c r="BB37" s="53" t="e">
        <f t="shared" si="98"/>
        <v>#DIV/0!</v>
      </c>
      <c r="BC37" s="54" t="e">
        <f t="shared" si="101"/>
        <v>#DIV/0!</v>
      </c>
    </row>
    <row r="38" spans="2:55">
      <c r="B38" s="55" t="s">
        <v>24</v>
      </c>
      <c r="C38" s="56"/>
      <c r="D38" s="56"/>
      <c r="E38" s="56"/>
      <c r="F38" s="56">
        <f t="shared" si="99"/>
        <v>0</v>
      </c>
      <c r="G38" s="38"/>
      <c r="I38" s="55"/>
      <c r="J38" s="39"/>
      <c r="K38" s="36">
        <f t="shared" si="100"/>
        <v>0</v>
      </c>
      <c r="L38" s="53" t="e">
        <f t="shared" si="80"/>
        <v>#DIV/0!</v>
      </c>
      <c r="M38" s="54" t="e">
        <f t="shared" si="81"/>
        <v>#DIV/0!</v>
      </c>
      <c r="N38" s="38"/>
      <c r="P38" s="55"/>
      <c r="Q38" s="39"/>
      <c r="R38" s="36">
        <f t="shared" si="82"/>
        <v>0</v>
      </c>
      <c r="S38" s="37" t="e">
        <f>IF($F38="","",((N38+O38+P38+Q38)/$F38))</f>
        <v>#DIV/0!</v>
      </c>
      <c r="T38" s="57" t="e">
        <f t="shared" si="84"/>
        <v>#DIV/0!</v>
      </c>
      <c r="U38" s="38"/>
      <c r="W38" s="55"/>
      <c r="X38" s="39"/>
      <c r="Y38" s="55"/>
      <c r="Z38" s="57" t="e">
        <f t="shared" si="86"/>
        <v>#DIV/0!</v>
      </c>
      <c r="AA38" s="57" t="e">
        <f t="shared" si="87"/>
        <v>#DIV/0!</v>
      </c>
      <c r="AB38" s="38"/>
      <c r="AD38" s="55"/>
      <c r="AE38" s="39"/>
      <c r="AF38" s="55"/>
      <c r="AG38" s="58" t="e">
        <f t="shared" si="89"/>
        <v>#DIV/0!</v>
      </c>
      <c r="AH38" s="57" t="e">
        <f t="shared" si="90"/>
        <v>#DIV/0!</v>
      </c>
      <c r="AI38" s="38"/>
      <c r="AK38" s="55"/>
      <c r="AL38" s="39"/>
      <c r="AM38" s="55"/>
      <c r="AN38" s="57" t="e">
        <f t="shared" si="92"/>
        <v>#DIV/0!</v>
      </c>
      <c r="AO38" s="57" t="e">
        <f t="shared" si="93"/>
        <v>#DIV/0!</v>
      </c>
      <c r="AP38" s="38"/>
      <c r="AR38" s="55"/>
      <c r="AS38" s="39"/>
      <c r="AT38" s="55"/>
      <c r="AU38" s="58" t="e">
        <f t="shared" si="95"/>
        <v>#DIV/0!</v>
      </c>
      <c r="AV38" s="57" t="e">
        <f t="shared" si="96"/>
        <v>#DIV/0!</v>
      </c>
      <c r="AW38" s="38"/>
      <c r="AY38" s="55"/>
      <c r="AZ38" s="39"/>
      <c r="BA38" s="55"/>
      <c r="BB38" s="57" t="e">
        <f t="shared" si="98"/>
        <v>#DIV/0!</v>
      </c>
      <c r="BC38" s="57" t="e">
        <f t="shared" si="101"/>
        <v>#DIV/0!</v>
      </c>
    </row>
    <row r="39" spans="2:55">
      <c r="B39" s="55" t="s">
        <v>25</v>
      </c>
      <c r="C39" s="56"/>
      <c r="D39" s="56"/>
      <c r="E39" s="56"/>
      <c r="F39" s="56">
        <f t="shared" si="99"/>
        <v>0</v>
      </c>
      <c r="G39" s="38"/>
      <c r="I39" s="55"/>
      <c r="J39" s="39"/>
      <c r="K39" s="36">
        <f t="shared" si="100"/>
        <v>0</v>
      </c>
      <c r="L39" s="53" t="e">
        <f t="shared" si="80"/>
        <v>#DIV/0!</v>
      </c>
      <c r="M39" s="54" t="e">
        <f t="shared" si="81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6"/>
        <v>#DIV/0!</v>
      </c>
      <c r="AA39" s="57" t="e">
        <f t="shared" si="87"/>
        <v>#DIV/0!</v>
      </c>
      <c r="AB39" s="38"/>
      <c r="AD39" s="55"/>
      <c r="AE39" s="39"/>
      <c r="AF39" s="55"/>
      <c r="AG39" s="58" t="e">
        <f t="shared" si="89"/>
        <v>#DIV/0!</v>
      </c>
      <c r="AH39" s="57" t="e">
        <f t="shared" si="90"/>
        <v>#DIV/0!</v>
      </c>
      <c r="AI39" s="38"/>
      <c r="AK39" s="55"/>
      <c r="AL39" s="39"/>
      <c r="AM39" s="55"/>
      <c r="AN39" s="57" t="e">
        <f t="shared" si="92"/>
        <v>#DIV/0!</v>
      </c>
      <c r="AO39" s="57" t="e">
        <f t="shared" si="93"/>
        <v>#DIV/0!</v>
      </c>
      <c r="AP39" s="38"/>
      <c r="AR39" s="55"/>
      <c r="AS39" s="39"/>
      <c r="AT39" s="55"/>
      <c r="AU39" s="58" t="e">
        <f t="shared" si="95"/>
        <v>#DIV/0!</v>
      </c>
      <c r="AV39" s="57" t="e">
        <f t="shared" si="96"/>
        <v>#DIV/0!</v>
      </c>
      <c r="AW39" s="38"/>
      <c r="AY39" s="55"/>
      <c r="AZ39" s="39"/>
      <c r="BA39" s="55"/>
      <c r="BB39" s="57" t="e">
        <f t="shared" si="98"/>
        <v>#DIV/0!</v>
      </c>
      <c r="BC39" s="57" t="e">
        <f t="shared" si="101"/>
        <v>#DIV/0!</v>
      </c>
    </row>
    <row r="40" spans="2:55">
      <c r="B40" s="55" t="s">
        <v>26</v>
      </c>
      <c r="C40" s="56"/>
      <c r="F40" s="56">
        <f t="shared" si="99"/>
        <v>0</v>
      </c>
      <c r="Z40" s="57" t="e">
        <f t="shared" si="86"/>
        <v>#DIV/0!</v>
      </c>
      <c r="AA40" s="57" t="e">
        <f t="shared" si="87"/>
        <v>#DIV/0!</v>
      </c>
      <c r="AG40" s="58" t="e">
        <f t="shared" si="89"/>
        <v>#DIV/0!</v>
      </c>
      <c r="AH40" s="57" t="e">
        <f t="shared" si="90"/>
        <v>#DIV/0!</v>
      </c>
      <c r="AN40" s="57" t="e">
        <f t="shared" si="92"/>
        <v>#DIV/0!</v>
      </c>
      <c r="AO40" s="57" t="e">
        <f t="shared" si="93"/>
        <v>#DIV/0!</v>
      </c>
      <c r="AU40" s="58" t="e">
        <f t="shared" si="95"/>
        <v>#DIV/0!</v>
      </c>
      <c r="AV40" s="57" t="e">
        <f t="shared" si="96"/>
        <v>#DIV/0!</v>
      </c>
      <c r="BB40" s="57" t="e">
        <f t="shared" si="98"/>
        <v>#DIV/0!</v>
      </c>
      <c r="BC40" s="57" t="e">
        <f t="shared" si="101"/>
        <v>#DIV/0!</v>
      </c>
    </row>
    <row r="43" spans="2:55">
      <c r="B43" s="25" t="str">
        <f>"Graduate PHD/JD Retention - "&amp;$A$1</f>
        <v>Graduate PHD/JD Retention - Social Sciences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102">C46-D46-E46</f>
        <v>0</v>
      </c>
      <c r="G46" s="38"/>
      <c r="H46" s="39"/>
      <c r="I46" s="39"/>
      <c r="J46" s="39"/>
      <c r="K46" s="36">
        <f t="shared" ref="K46:K52" si="103">$F46-(G46+I46+J46)</f>
        <v>0</v>
      </c>
      <c r="L46" s="49" t="e">
        <f t="shared" ref="L46:L52" si="104">IF($F46="","",((G46+H46+I46+J46)/$F46))</f>
        <v>#DIV/0!</v>
      </c>
      <c r="M46" s="50" t="e">
        <f t="shared" ref="M46:M52" si="105">IF($F46="","",(J46/$F46))</f>
        <v>#DIV/0!</v>
      </c>
      <c r="N46" s="38"/>
      <c r="O46" s="39"/>
      <c r="P46" s="39"/>
      <c r="Q46" s="39"/>
      <c r="R46" s="36">
        <f t="shared" ref="R46:R51" si="106">$F46-(N46+P46+Q46)</f>
        <v>0</v>
      </c>
      <c r="S46" s="37" t="e">
        <f t="shared" ref="S46:S51" si="107">IF($F46="","",((N46+O46+P46+Q46)/$F46))</f>
        <v>#DIV/0!</v>
      </c>
      <c r="T46" s="44" t="e">
        <f t="shared" ref="T46:T51" si="108">IF($F46="","",(Q46/$F46))</f>
        <v>#DIV/0!</v>
      </c>
      <c r="U46" s="38"/>
      <c r="V46" s="39"/>
      <c r="W46" s="39"/>
      <c r="X46" s="39"/>
      <c r="Y46" s="36">
        <f t="shared" ref="Y46:Y50" si="109">$F46-(U46+W46+X46)</f>
        <v>0</v>
      </c>
      <c r="Z46" s="49" t="e">
        <f t="shared" ref="Z46:Z51" si="110">IF($F46="","",((U46+V46+W46+X46)/$F46))</f>
        <v>#DIV/0!</v>
      </c>
      <c r="AA46" s="51" t="e">
        <f t="shared" ref="AA46:AA51" si="111">IF($F46="","",(X46/$F46))</f>
        <v>#DIV/0!</v>
      </c>
      <c r="AB46" s="38"/>
      <c r="AC46" s="39"/>
      <c r="AD46" s="39"/>
      <c r="AE46" s="39"/>
      <c r="AF46" s="36">
        <f t="shared" ref="AF46:AF49" si="112">$F46-(AB46+AD46+AE46)</f>
        <v>0</v>
      </c>
      <c r="AG46" s="37" t="e">
        <f t="shared" ref="AG46:AG51" si="113">IF($F46="","",((AB46+AC46+AD46+AE46)/$F46))</f>
        <v>#DIV/0!</v>
      </c>
      <c r="AH46" s="44" t="e">
        <f t="shared" ref="AH46:AH51" si="114">IF($F46="","",(AE46/$F46))</f>
        <v>#DIV/0!</v>
      </c>
      <c r="AI46" s="38"/>
      <c r="AJ46" s="39"/>
      <c r="AK46" s="39"/>
      <c r="AL46" s="39"/>
      <c r="AM46" s="36">
        <f t="shared" ref="AM46:AM49" si="115">$F46-(AI46+AK46+AL46)</f>
        <v>0</v>
      </c>
      <c r="AN46" s="49" t="e">
        <f t="shared" ref="AN46:AN51" si="116">IF($F46="","",((AI46+AJ46+AK46+AL46)/$F46))</f>
        <v>#DIV/0!</v>
      </c>
      <c r="AO46" s="51" t="e">
        <f t="shared" ref="AO46:AO51" si="117">IF($F46="","",(AL46/$F46))</f>
        <v>#DIV/0!</v>
      </c>
      <c r="AP46" s="38"/>
      <c r="AQ46" s="39"/>
      <c r="AR46" s="39"/>
      <c r="AS46" s="39"/>
      <c r="AT46" s="36">
        <f t="shared" ref="AT46:AT49" si="118">$F46-(AP46+AR46+AS46)</f>
        <v>0</v>
      </c>
      <c r="AU46" s="37" t="e">
        <f t="shared" ref="AU46:AU51" si="119">IF($F46="","",((AP46+AQ46+AR46+AS46)/$F46))</f>
        <v>#DIV/0!</v>
      </c>
      <c r="AV46" s="44" t="e">
        <f t="shared" ref="AV46:AV51" si="120">IF($F46="","",(AS46/$F46))</f>
        <v>#DIV/0!</v>
      </c>
      <c r="AW46" s="38"/>
      <c r="AX46" s="39"/>
      <c r="AY46" s="39"/>
      <c r="AZ46" s="39"/>
      <c r="BA46" s="36">
        <f t="shared" ref="BA46:BA49" si="121">$F46-(AW46+AY46+AZ46)</f>
        <v>0</v>
      </c>
      <c r="BB46" s="49" t="e">
        <f t="shared" ref="BB46:BB51" si="122">IF($F46="","",((AW46+AX46+AY46+AZ46)/$F46))</f>
        <v>#DIV/0!</v>
      </c>
      <c r="BC46" s="51" t="e">
        <f t="shared" ref="BC46:BC51" si="123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102"/>
        <v>0</v>
      </c>
      <c r="G47" s="38"/>
      <c r="H47" s="39"/>
      <c r="I47" s="39"/>
      <c r="J47" s="39"/>
      <c r="K47" s="36">
        <f t="shared" si="103"/>
        <v>0</v>
      </c>
      <c r="L47" s="49" t="e">
        <f t="shared" si="104"/>
        <v>#DIV/0!</v>
      </c>
      <c r="M47" s="50" t="e">
        <f t="shared" si="105"/>
        <v>#DIV/0!</v>
      </c>
      <c r="N47" s="38"/>
      <c r="O47" s="39"/>
      <c r="P47" s="39"/>
      <c r="Q47" s="39"/>
      <c r="R47" s="36">
        <f t="shared" si="106"/>
        <v>0</v>
      </c>
      <c r="S47" s="37" t="e">
        <f t="shared" si="107"/>
        <v>#DIV/0!</v>
      </c>
      <c r="T47" s="44" t="e">
        <f t="shared" si="108"/>
        <v>#DIV/0!</v>
      </c>
      <c r="U47" s="38"/>
      <c r="V47" s="39"/>
      <c r="W47" s="39"/>
      <c r="X47" s="39"/>
      <c r="Y47" s="36">
        <f t="shared" si="109"/>
        <v>0</v>
      </c>
      <c r="Z47" s="49" t="e">
        <f t="shared" si="110"/>
        <v>#DIV/0!</v>
      </c>
      <c r="AA47" s="51" t="e">
        <f t="shared" si="111"/>
        <v>#DIV/0!</v>
      </c>
      <c r="AB47" s="38"/>
      <c r="AC47" s="39"/>
      <c r="AD47" s="39"/>
      <c r="AE47" s="39"/>
      <c r="AF47" s="36">
        <f t="shared" si="112"/>
        <v>0</v>
      </c>
      <c r="AG47" s="37" t="e">
        <f t="shared" si="113"/>
        <v>#DIV/0!</v>
      </c>
      <c r="AH47" s="44" t="e">
        <f t="shared" si="114"/>
        <v>#DIV/0!</v>
      </c>
      <c r="AI47" s="38"/>
      <c r="AJ47" s="39"/>
      <c r="AK47" s="39"/>
      <c r="AL47" s="39"/>
      <c r="AM47" s="36">
        <f t="shared" si="115"/>
        <v>0</v>
      </c>
      <c r="AN47" s="49" t="e">
        <f t="shared" si="116"/>
        <v>#DIV/0!</v>
      </c>
      <c r="AO47" s="51" t="e">
        <f t="shared" si="117"/>
        <v>#DIV/0!</v>
      </c>
      <c r="AP47" s="38"/>
      <c r="AQ47" s="39"/>
      <c r="AR47" s="39"/>
      <c r="AS47" s="39"/>
      <c r="AT47" s="36">
        <f t="shared" si="118"/>
        <v>0</v>
      </c>
      <c r="AU47" s="37" t="e">
        <f t="shared" si="119"/>
        <v>#DIV/0!</v>
      </c>
      <c r="AV47" s="44" t="e">
        <f t="shared" si="120"/>
        <v>#DIV/0!</v>
      </c>
      <c r="AW47" s="38"/>
      <c r="AX47" s="39"/>
      <c r="AY47" s="39"/>
      <c r="AZ47" s="39"/>
      <c r="BA47" s="36">
        <f t="shared" si="121"/>
        <v>0</v>
      </c>
      <c r="BB47" s="49" t="e">
        <f t="shared" si="122"/>
        <v>#DIV/0!</v>
      </c>
      <c r="BC47" s="51" t="e">
        <f t="shared" si="123"/>
        <v>#DIV/0!</v>
      </c>
    </row>
    <row r="48" spans="2:55">
      <c r="B48" s="41" t="s">
        <v>21</v>
      </c>
      <c r="C48" s="35"/>
      <c r="D48" s="35"/>
      <c r="E48" s="35"/>
      <c r="F48" s="42">
        <f t="shared" si="102"/>
        <v>0</v>
      </c>
      <c r="G48" s="43"/>
      <c r="H48" s="36"/>
      <c r="I48" s="36"/>
      <c r="J48" s="36"/>
      <c r="K48" s="36">
        <f t="shared" si="103"/>
        <v>0</v>
      </c>
      <c r="L48" s="47" t="e">
        <f t="shared" si="104"/>
        <v>#DIV/0!</v>
      </c>
      <c r="M48" s="48" t="e">
        <f t="shared" si="105"/>
        <v>#DIV/0!</v>
      </c>
      <c r="N48" s="43"/>
      <c r="O48" s="36"/>
      <c r="P48" s="36"/>
      <c r="Q48" s="36"/>
      <c r="R48" s="36">
        <f t="shared" si="106"/>
        <v>0</v>
      </c>
      <c r="S48" s="37" t="e">
        <f t="shared" si="107"/>
        <v>#DIV/0!</v>
      </c>
      <c r="T48" s="44" t="e">
        <f t="shared" si="108"/>
        <v>#DIV/0!</v>
      </c>
      <c r="U48" s="43"/>
      <c r="V48" s="36"/>
      <c r="W48" s="36"/>
      <c r="X48" s="36"/>
      <c r="Y48" s="36">
        <f t="shared" si="109"/>
        <v>0</v>
      </c>
      <c r="Z48" s="47" t="e">
        <f t="shared" si="110"/>
        <v>#DIV/0!</v>
      </c>
      <c r="AA48" s="48" t="e">
        <f t="shared" si="111"/>
        <v>#DIV/0!</v>
      </c>
      <c r="AB48" s="43"/>
      <c r="AC48" s="36"/>
      <c r="AD48" s="36"/>
      <c r="AE48" s="36"/>
      <c r="AF48" s="36">
        <f t="shared" si="112"/>
        <v>0</v>
      </c>
      <c r="AG48" s="37" t="e">
        <f t="shared" si="113"/>
        <v>#DIV/0!</v>
      </c>
      <c r="AH48" s="44" t="e">
        <f t="shared" si="114"/>
        <v>#DIV/0!</v>
      </c>
      <c r="AI48" s="43"/>
      <c r="AJ48" s="36"/>
      <c r="AK48" s="36"/>
      <c r="AL48" s="36"/>
      <c r="AM48" s="36">
        <f t="shared" si="115"/>
        <v>0</v>
      </c>
      <c r="AN48" s="47" t="e">
        <f t="shared" si="116"/>
        <v>#DIV/0!</v>
      </c>
      <c r="AO48" s="48" t="e">
        <f t="shared" si="117"/>
        <v>#DIV/0!</v>
      </c>
      <c r="AP48" s="43"/>
      <c r="AQ48" s="36"/>
      <c r="AR48" s="36"/>
      <c r="AS48" s="36"/>
      <c r="AT48" s="36">
        <f t="shared" si="118"/>
        <v>0</v>
      </c>
      <c r="AU48" s="37" t="e">
        <f t="shared" si="119"/>
        <v>#DIV/0!</v>
      </c>
      <c r="AV48" s="46" t="e">
        <f t="shared" si="120"/>
        <v>#DIV/0!</v>
      </c>
      <c r="AW48" s="43"/>
      <c r="AX48" s="36"/>
      <c r="AY48" s="36"/>
      <c r="AZ48" s="36"/>
      <c r="BA48" s="36">
        <f t="shared" si="121"/>
        <v>0</v>
      </c>
      <c r="BB48" s="47" t="e">
        <f t="shared" si="122"/>
        <v>#DIV/0!</v>
      </c>
      <c r="BC48" s="48" t="e">
        <f t="shared" si="123"/>
        <v>#DIV/0!</v>
      </c>
    </row>
    <row r="49" spans="2:55">
      <c r="B49" s="41" t="s">
        <v>22</v>
      </c>
      <c r="C49" s="35"/>
      <c r="D49" s="35"/>
      <c r="E49" s="35"/>
      <c r="F49" s="42">
        <f t="shared" si="102"/>
        <v>0</v>
      </c>
      <c r="G49" s="43"/>
      <c r="H49" s="36"/>
      <c r="I49" s="36"/>
      <c r="J49" s="36"/>
      <c r="K49" s="36">
        <f t="shared" si="103"/>
        <v>0</v>
      </c>
      <c r="L49" s="47" t="e">
        <f t="shared" si="104"/>
        <v>#DIV/0!</v>
      </c>
      <c r="M49" s="48" t="e">
        <f t="shared" si="105"/>
        <v>#DIV/0!</v>
      </c>
      <c r="N49" s="43"/>
      <c r="O49" s="36"/>
      <c r="P49" s="36"/>
      <c r="Q49" s="36"/>
      <c r="R49" s="36">
        <f t="shared" si="106"/>
        <v>0</v>
      </c>
      <c r="S49" s="37" t="e">
        <f t="shared" si="107"/>
        <v>#DIV/0!</v>
      </c>
      <c r="T49" s="44" t="e">
        <f t="shared" si="108"/>
        <v>#DIV/0!</v>
      </c>
      <c r="U49" s="43"/>
      <c r="V49" s="36"/>
      <c r="W49" s="36"/>
      <c r="X49" s="36"/>
      <c r="Y49" s="36">
        <f t="shared" si="109"/>
        <v>0</v>
      </c>
      <c r="Z49" s="47" t="e">
        <f t="shared" si="110"/>
        <v>#DIV/0!</v>
      </c>
      <c r="AA49" s="48" t="e">
        <f t="shared" si="111"/>
        <v>#DIV/0!</v>
      </c>
      <c r="AB49" s="43"/>
      <c r="AC49" s="36"/>
      <c r="AD49" s="36"/>
      <c r="AE49" s="36"/>
      <c r="AF49" s="36">
        <f t="shared" si="112"/>
        <v>0</v>
      </c>
      <c r="AG49" s="37" t="e">
        <f t="shared" si="113"/>
        <v>#DIV/0!</v>
      </c>
      <c r="AH49" s="44" t="e">
        <f t="shared" si="114"/>
        <v>#DIV/0!</v>
      </c>
      <c r="AI49" s="43"/>
      <c r="AJ49" s="36"/>
      <c r="AK49" s="36"/>
      <c r="AL49" s="36"/>
      <c r="AM49" s="36">
        <f t="shared" si="115"/>
        <v>0</v>
      </c>
      <c r="AN49" s="47" t="e">
        <f t="shared" si="116"/>
        <v>#DIV/0!</v>
      </c>
      <c r="AO49" s="48" t="e">
        <f t="shared" si="117"/>
        <v>#DIV/0!</v>
      </c>
      <c r="AP49" s="43"/>
      <c r="AQ49" s="36"/>
      <c r="AR49" s="36"/>
      <c r="AS49" s="36"/>
      <c r="AT49" s="36">
        <f t="shared" si="118"/>
        <v>0</v>
      </c>
      <c r="AU49" s="37" t="e">
        <f t="shared" si="119"/>
        <v>#DIV/0!</v>
      </c>
      <c r="AV49" s="46" t="e">
        <f t="shared" si="120"/>
        <v>#DIV/0!</v>
      </c>
      <c r="AW49" s="43"/>
      <c r="AX49" s="36"/>
      <c r="AY49" s="36"/>
      <c r="AZ49" s="36"/>
      <c r="BA49" s="36">
        <f t="shared" si="121"/>
        <v>0</v>
      </c>
      <c r="BB49" s="47" t="e">
        <f t="shared" si="122"/>
        <v>#DIV/0!</v>
      </c>
      <c r="BC49" s="48" t="e">
        <f t="shared" si="123"/>
        <v>#DIV/0!</v>
      </c>
    </row>
    <row r="50" spans="2:55">
      <c r="B50" s="41" t="s">
        <v>23</v>
      </c>
      <c r="C50" s="35"/>
      <c r="D50" s="35"/>
      <c r="E50" s="35"/>
      <c r="F50" s="42">
        <f t="shared" si="102"/>
        <v>0</v>
      </c>
      <c r="G50" s="52"/>
      <c r="H50" s="40"/>
      <c r="I50" s="40"/>
      <c r="J50" s="40"/>
      <c r="K50" s="36">
        <f t="shared" si="103"/>
        <v>0</v>
      </c>
      <c r="L50" s="53" t="e">
        <f t="shared" si="104"/>
        <v>#DIV/0!</v>
      </c>
      <c r="M50" s="54" t="e">
        <f t="shared" si="105"/>
        <v>#DIV/0!</v>
      </c>
      <c r="N50" s="52"/>
      <c r="O50" s="40"/>
      <c r="P50" s="40"/>
      <c r="Q50" s="40"/>
      <c r="R50" s="36">
        <f t="shared" si="106"/>
        <v>0</v>
      </c>
      <c r="S50" s="37" t="e">
        <f t="shared" si="107"/>
        <v>#DIV/0!</v>
      </c>
      <c r="T50" s="44" t="e">
        <f t="shared" si="108"/>
        <v>#DIV/0!</v>
      </c>
      <c r="U50" s="52"/>
      <c r="V50" s="40"/>
      <c r="W50" s="40"/>
      <c r="X50" s="40"/>
      <c r="Y50" s="36">
        <f t="shared" si="109"/>
        <v>0</v>
      </c>
      <c r="Z50" s="53" t="e">
        <f t="shared" si="110"/>
        <v>#DIV/0!</v>
      </c>
      <c r="AA50" s="54" t="e">
        <f t="shared" si="111"/>
        <v>#DIV/0!</v>
      </c>
      <c r="AB50" s="52"/>
      <c r="AC50" s="40"/>
      <c r="AD50" s="40"/>
      <c r="AE50" s="40"/>
      <c r="AF50" s="36"/>
      <c r="AG50" s="37" t="e">
        <f t="shared" si="113"/>
        <v>#DIV/0!</v>
      </c>
      <c r="AH50" s="44" t="e">
        <f t="shared" si="114"/>
        <v>#DIV/0!</v>
      </c>
      <c r="AI50" s="52"/>
      <c r="AJ50" s="40"/>
      <c r="AK50" s="40"/>
      <c r="AL50" s="40"/>
      <c r="AM50" s="40"/>
      <c r="AN50" s="53" t="e">
        <f t="shared" si="116"/>
        <v>#DIV/0!</v>
      </c>
      <c r="AO50" s="54" t="e">
        <f t="shared" si="117"/>
        <v>#DIV/0!</v>
      </c>
      <c r="AP50" s="52"/>
      <c r="AQ50" s="40"/>
      <c r="AR50" s="40"/>
      <c r="AS50" s="40"/>
      <c r="AT50" s="36"/>
      <c r="AU50" s="37" t="e">
        <f t="shared" si="119"/>
        <v>#DIV/0!</v>
      </c>
      <c r="AV50" s="46" t="e">
        <f t="shared" si="120"/>
        <v>#DIV/0!</v>
      </c>
      <c r="AW50" s="52"/>
      <c r="AX50" s="40"/>
      <c r="AY50" s="40"/>
      <c r="AZ50" s="40"/>
      <c r="BA50" s="40"/>
      <c r="BB50" s="53" t="e">
        <f t="shared" si="122"/>
        <v>#DIV/0!</v>
      </c>
      <c r="BC50" s="54" t="e">
        <f t="shared" si="123"/>
        <v>#DIV/0!</v>
      </c>
    </row>
    <row r="51" spans="2:55">
      <c r="B51" s="55" t="s">
        <v>24</v>
      </c>
      <c r="C51" s="59"/>
      <c r="F51" s="60">
        <f t="shared" si="102"/>
        <v>0</v>
      </c>
      <c r="G51" s="38"/>
      <c r="I51" s="55"/>
      <c r="J51" s="39"/>
      <c r="K51" s="39">
        <f t="shared" si="103"/>
        <v>0</v>
      </c>
      <c r="L51" s="49" t="e">
        <f t="shared" si="104"/>
        <v>#DIV/0!</v>
      </c>
      <c r="M51" s="50" t="e">
        <f t="shared" si="105"/>
        <v>#DIV/0!</v>
      </c>
      <c r="N51" s="38"/>
      <c r="P51" s="55"/>
      <c r="Q51" s="39"/>
      <c r="R51" s="36">
        <f t="shared" si="106"/>
        <v>0</v>
      </c>
      <c r="S51" s="61" t="e">
        <f t="shared" si="107"/>
        <v>#DIV/0!</v>
      </c>
      <c r="T51" s="50" t="e">
        <f t="shared" si="108"/>
        <v>#DIV/0!</v>
      </c>
      <c r="U51" s="38"/>
      <c r="W51" s="55"/>
      <c r="X51" s="39"/>
      <c r="Z51" s="49" t="e">
        <f t="shared" si="110"/>
        <v>#DIV/0!</v>
      </c>
      <c r="AA51" s="62" t="e">
        <f t="shared" si="111"/>
        <v>#DIV/0!</v>
      </c>
      <c r="AB51" s="38"/>
      <c r="AD51" s="55"/>
      <c r="AE51" s="39"/>
      <c r="AG51" s="61" t="e">
        <f t="shared" si="113"/>
        <v>#DIV/0!</v>
      </c>
      <c r="AH51" s="50" t="e">
        <f t="shared" si="114"/>
        <v>#DIV/0!</v>
      </c>
      <c r="AI51" s="38"/>
      <c r="AK51" s="55"/>
      <c r="AL51" s="39"/>
      <c r="AN51" s="49" t="e">
        <f t="shared" si="116"/>
        <v>#DIV/0!</v>
      </c>
      <c r="AO51" s="62" t="e">
        <f t="shared" si="117"/>
        <v>#DIV/0!</v>
      </c>
      <c r="AP51" s="38"/>
      <c r="AR51" s="55"/>
      <c r="AS51" s="39"/>
      <c r="AU51" s="61" t="e">
        <f t="shared" si="119"/>
        <v>#DIV/0!</v>
      </c>
      <c r="AV51" s="62" t="e">
        <f t="shared" si="120"/>
        <v>#DIV/0!</v>
      </c>
      <c r="AW51" s="38"/>
      <c r="AY51" s="55"/>
      <c r="AZ51" s="39"/>
      <c r="BB51" s="49" t="e">
        <f t="shared" si="122"/>
        <v>#DIV/0!</v>
      </c>
      <c r="BC51" s="62" t="e">
        <f t="shared" si="123"/>
        <v>#DIV/0!</v>
      </c>
    </row>
    <row r="52" spans="2:55">
      <c r="B52" s="55" t="s">
        <v>25</v>
      </c>
      <c r="C52" s="56"/>
      <c r="F52" s="60">
        <f t="shared" si="102"/>
        <v>0</v>
      </c>
      <c r="G52" s="38"/>
      <c r="I52" s="55"/>
      <c r="J52" s="39"/>
      <c r="K52" s="39">
        <f t="shared" si="103"/>
        <v>0</v>
      </c>
      <c r="L52" s="49" t="e">
        <f t="shared" si="104"/>
        <v>#DIV/0!</v>
      </c>
      <c r="M52" s="50" t="e">
        <f t="shared" si="105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102"/>
        <v>0</v>
      </c>
    </row>
    <row r="54" spans="2:55">
      <c r="B54" s="55"/>
    </row>
    <row r="56" spans="2:55">
      <c r="B56" s="25" t="str">
        <f>"Graduate MASTER Retention - "&amp;$A$1</f>
        <v>Graduate MASTER Retention - Social Sciences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24">C59-D59-E59</f>
        <v>0</v>
      </c>
      <c r="G59" s="38"/>
      <c r="H59" s="39"/>
      <c r="I59" s="39"/>
      <c r="J59" s="39"/>
      <c r="K59" s="36">
        <f t="shared" ref="K59:K64" si="125">$F59-(G59+I59+J59)</f>
        <v>0</v>
      </c>
      <c r="L59" s="49" t="e">
        <f t="shared" ref="L59:L65" si="126">IF($F59="","",((G59+H59+I59+J59)/$F59))</f>
        <v>#DIV/0!</v>
      </c>
      <c r="M59" s="50" t="e">
        <f t="shared" ref="M59:M65" si="127">IF($F59="","",(J59/$F59))</f>
        <v>#DIV/0!</v>
      </c>
      <c r="N59" s="38"/>
      <c r="O59" s="39"/>
      <c r="P59" s="39"/>
      <c r="Q59" s="39"/>
      <c r="R59" s="36">
        <f t="shared" ref="R59:R64" si="128">$F59-(N59+P59+Q59)</f>
        <v>0</v>
      </c>
      <c r="S59" s="37" t="e">
        <f t="shared" ref="S59:S64" si="129">IF($F59="","",((N59+O59+P59+Q59)/$F59))</f>
        <v>#DIV/0!</v>
      </c>
      <c r="T59" s="44" t="e">
        <f t="shared" ref="T59:T64" si="130">IF($F59="","",(Q59/$F59))</f>
        <v>#DIV/0!</v>
      </c>
      <c r="U59" s="38"/>
      <c r="V59" s="39"/>
      <c r="W59" s="39"/>
      <c r="X59" s="39"/>
      <c r="Y59" s="36">
        <f t="shared" ref="Y59:Y63" si="131">$F59-(U59+W59+X59)</f>
        <v>0</v>
      </c>
      <c r="Z59" s="49" t="e">
        <f t="shared" ref="Z59:Z64" si="132">IF($F59="","",((U59+V59+W59+X59)/$F59))</f>
        <v>#DIV/0!</v>
      </c>
      <c r="AA59" s="51" t="e">
        <f t="shared" ref="AA59:AA64" si="133">IF($F59="","",(X59/$F59))</f>
        <v>#DIV/0!</v>
      </c>
      <c r="AB59" s="38"/>
      <c r="AC59" s="39"/>
      <c r="AD59" s="39"/>
      <c r="AE59" s="39"/>
      <c r="AF59" s="36">
        <f t="shared" ref="AF59:AF62" si="134">$F59-(AB59+AD59+AE59)</f>
        <v>0</v>
      </c>
      <c r="AG59" s="37" t="e">
        <f t="shared" ref="AG59:AG64" si="135">IF($F59="","",((AB59+AC59+AD59+AE59)/$F59))</f>
        <v>#DIV/0!</v>
      </c>
      <c r="AH59" s="44" t="e">
        <f t="shared" ref="AH59:AH64" si="136">IF($F59="","",(AE59/$F59))</f>
        <v>#DIV/0!</v>
      </c>
      <c r="AI59" s="38"/>
      <c r="AJ59" s="39"/>
      <c r="AK59" s="39"/>
      <c r="AL59" s="39"/>
      <c r="AM59" s="36">
        <f t="shared" ref="AM59:AM62" si="137">$F59-(AI59+AK59+AL59)</f>
        <v>0</v>
      </c>
      <c r="AN59" s="49" t="e">
        <f t="shared" ref="AN59:AN64" si="138">IF($F59="","",((AI59+AJ59+AK59+AL59)/$F59))</f>
        <v>#DIV/0!</v>
      </c>
      <c r="AO59" s="51" t="e">
        <f t="shared" ref="AO59:AO64" si="139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40">IF($F59="","",((AP59+AQ59+AR59+AS59)/$F59))</f>
        <v>#DIV/0!</v>
      </c>
      <c r="AV59" s="44" t="e">
        <f t="shared" ref="AV59:AV64" si="141">IF($F59="","",(AS59/$F59))</f>
        <v>#DIV/0!</v>
      </c>
      <c r="AW59" s="38"/>
      <c r="AX59" s="39"/>
      <c r="AY59" s="39"/>
      <c r="AZ59" s="39"/>
      <c r="BA59" s="36">
        <f t="shared" ref="BA59:BA62" si="142">$F59-(AW59+AY59+AZ59)</f>
        <v>0</v>
      </c>
      <c r="BB59" s="49" t="e">
        <f t="shared" ref="BB59:BB64" si="143">IF($F59="","",((AW59+AX59+AY59+AZ59)/$F59))</f>
        <v>#DIV/0!</v>
      </c>
      <c r="BC59" s="51" t="e">
        <f t="shared" ref="BC59:BC64" si="144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24"/>
        <v>0</v>
      </c>
      <c r="G60" s="38"/>
      <c r="H60" s="39"/>
      <c r="I60" s="39"/>
      <c r="J60" s="39"/>
      <c r="K60" s="36">
        <f t="shared" si="125"/>
        <v>0</v>
      </c>
      <c r="L60" s="49" t="e">
        <f t="shared" si="126"/>
        <v>#DIV/0!</v>
      </c>
      <c r="M60" s="50" t="e">
        <f t="shared" si="127"/>
        <v>#DIV/0!</v>
      </c>
      <c r="N60" s="38"/>
      <c r="O60" s="39"/>
      <c r="P60" s="39"/>
      <c r="Q60" s="39"/>
      <c r="R60" s="36">
        <f t="shared" si="128"/>
        <v>0</v>
      </c>
      <c r="S60" s="37" t="e">
        <f t="shared" si="129"/>
        <v>#DIV/0!</v>
      </c>
      <c r="T60" s="44" t="e">
        <f t="shared" si="130"/>
        <v>#DIV/0!</v>
      </c>
      <c r="U60" s="38"/>
      <c r="V60" s="39"/>
      <c r="W60" s="39"/>
      <c r="X60" s="39"/>
      <c r="Y60" s="36">
        <f t="shared" si="131"/>
        <v>0</v>
      </c>
      <c r="Z60" s="49" t="e">
        <f t="shared" si="132"/>
        <v>#DIV/0!</v>
      </c>
      <c r="AA60" s="51" t="e">
        <f t="shared" si="133"/>
        <v>#DIV/0!</v>
      </c>
      <c r="AB60" s="38"/>
      <c r="AC60" s="39"/>
      <c r="AD60" s="39"/>
      <c r="AE60" s="39"/>
      <c r="AF60" s="36">
        <f t="shared" si="134"/>
        <v>0</v>
      </c>
      <c r="AG60" s="37" t="e">
        <f t="shared" si="135"/>
        <v>#DIV/0!</v>
      </c>
      <c r="AH60" s="44" t="e">
        <f t="shared" si="136"/>
        <v>#DIV/0!</v>
      </c>
      <c r="AI60" s="38"/>
      <c r="AJ60" s="39"/>
      <c r="AK60" s="39"/>
      <c r="AL60" s="39"/>
      <c r="AM60" s="36">
        <f t="shared" si="137"/>
        <v>0</v>
      </c>
      <c r="AN60" s="49" t="e">
        <f t="shared" si="138"/>
        <v>#DIV/0!</v>
      </c>
      <c r="AO60" s="51" t="e">
        <f t="shared" si="139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40"/>
        <v>#DIV/0!</v>
      </c>
      <c r="AV60" s="44" t="e">
        <f t="shared" si="141"/>
        <v>#DIV/0!</v>
      </c>
      <c r="AW60" s="38"/>
      <c r="AX60" s="39"/>
      <c r="AY60" s="39"/>
      <c r="AZ60" s="39"/>
      <c r="BA60" s="36">
        <f t="shared" si="142"/>
        <v>0</v>
      </c>
      <c r="BB60" s="49" t="e">
        <f t="shared" si="143"/>
        <v>#DIV/0!</v>
      </c>
      <c r="BC60" s="51" t="e">
        <f t="shared" si="144"/>
        <v>#DIV/0!</v>
      </c>
    </row>
    <row r="61" spans="2:55">
      <c r="B61" s="41" t="s">
        <v>21</v>
      </c>
      <c r="C61" s="35"/>
      <c r="D61" s="35"/>
      <c r="E61" s="35"/>
      <c r="F61" s="42">
        <f t="shared" si="124"/>
        <v>0</v>
      </c>
      <c r="G61" s="43"/>
      <c r="H61" s="36"/>
      <c r="I61" s="36"/>
      <c r="J61" s="36"/>
      <c r="K61" s="36">
        <f t="shared" si="125"/>
        <v>0</v>
      </c>
      <c r="L61" s="47" t="e">
        <f t="shared" si="126"/>
        <v>#DIV/0!</v>
      </c>
      <c r="M61" s="48" t="e">
        <f t="shared" si="127"/>
        <v>#DIV/0!</v>
      </c>
      <c r="N61" s="43"/>
      <c r="O61" s="36"/>
      <c r="P61" s="36"/>
      <c r="Q61" s="36"/>
      <c r="R61" s="36">
        <f t="shared" si="128"/>
        <v>0</v>
      </c>
      <c r="S61" s="37" t="e">
        <f t="shared" si="129"/>
        <v>#DIV/0!</v>
      </c>
      <c r="T61" s="44" t="e">
        <f t="shared" si="130"/>
        <v>#DIV/0!</v>
      </c>
      <c r="U61" s="43"/>
      <c r="V61" s="36"/>
      <c r="W61" s="36"/>
      <c r="X61" s="36"/>
      <c r="Y61" s="36">
        <f t="shared" si="131"/>
        <v>0</v>
      </c>
      <c r="Z61" s="47" t="e">
        <f t="shared" si="132"/>
        <v>#DIV/0!</v>
      </c>
      <c r="AA61" s="48" t="e">
        <f t="shared" si="133"/>
        <v>#DIV/0!</v>
      </c>
      <c r="AB61" s="43"/>
      <c r="AC61" s="36"/>
      <c r="AD61" s="36"/>
      <c r="AE61" s="36"/>
      <c r="AF61" s="36">
        <f t="shared" si="134"/>
        <v>0</v>
      </c>
      <c r="AG61" s="37" t="e">
        <f t="shared" si="135"/>
        <v>#DIV/0!</v>
      </c>
      <c r="AH61" s="44" t="e">
        <f t="shared" si="136"/>
        <v>#DIV/0!</v>
      </c>
      <c r="AI61" s="43"/>
      <c r="AJ61" s="36"/>
      <c r="AK61" s="36"/>
      <c r="AL61" s="36"/>
      <c r="AM61" s="36">
        <f t="shared" si="137"/>
        <v>0</v>
      </c>
      <c r="AN61" s="47" t="e">
        <f t="shared" si="138"/>
        <v>#DIV/0!</v>
      </c>
      <c r="AO61" s="48" t="e">
        <f t="shared" si="139"/>
        <v>#DIV/0!</v>
      </c>
      <c r="AP61" s="43"/>
      <c r="AQ61" s="36"/>
      <c r="AR61" s="36"/>
      <c r="AS61" s="36"/>
      <c r="AT61" s="36">
        <f t="shared" ref="AT61:AT62" si="145">$F61-(AP61+AR61+AS61)</f>
        <v>0</v>
      </c>
      <c r="AU61" s="37" t="e">
        <f t="shared" si="140"/>
        <v>#DIV/0!</v>
      </c>
      <c r="AV61" s="46" t="e">
        <f t="shared" si="141"/>
        <v>#DIV/0!</v>
      </c>
      <c r="AW61" s="43"/>
      <c r="AX61" s="36"/>
      <c r="AY61" s="36"/>
      <c r="AZ61" s="36"/>
      <c r="BA61" s="36">
        <f t="shared" si="142"/>
        <v>0</v>
      </c>
      <c r="BB61" s="47" t="e">
        <f t="shared" si="143"/>
        <v>#DIV/0!</v>
      </c>
      <c r="BC61" s="48" t="e">
        <f t="shared" si="144"/>
        <v>#DIV/0!</v>
      </c>
    </row>
    <row r="62" spans="2:55">
      <c r="B62" s="41" t="s">
        <v>22</v>
      </c>
      <c r="C62" s="35"/>
      <c r="D62" s="35"/>
      <c r="E62" s="35"/>
      <c r="F62" s="42">
        <f t="shared" si="124"/>
        <v>0</v>
      </c>
      <c r="G62" s="43"/>
      <c r="H62" s="36"/>
      <c r="I62" s="36"/>
      <c r="J62" s="36"/>
      <c r="K62" s="36">
        <f t="shared" si="125"/>
        <v>0</v>
      </c>
      <c r="L62" s="47" t="e">
        <f t="shared" si="126"/>
        <v>#DIV/0!</v>
      </c>
      <c r="M62" s="48" t="e">
        <f t="shared" si="127"/>
        <v>#DIV/0!</v>
      </c>
      <c r="N62" s="43"/>
      <c r="O62" s="36"/>
      <c r="P62" s="36"/>
      <c r="Q62" s="36"/>
      <c r="R62" s="36">
        <f t="shared" si="128"/>
        <v>0</v>
      </c>
      <c r="S62" s="37" t="e">
        <f t="shared" si="129"/>
        <v>#DIV/0!</v>
      </c>
      <c r="T62" s="44" t="e">
        <f t="shared" si="130"/>
        <v>#DIV/0!</v>
      </c>
      <c r="U62" s="43"/>
      <c r="V62" s="36"/>
      <c r="W62" s="36"/>
      <c r="X62" s="36"/>
      <c r="Y62" s="36">
        <f t="shared" si="131"/>
        <v>0</v>
      </c>
      <c r="Z62" s="47" t="e">
        <f t="shared" si="132"/>
        <v>#DIV/0!</v>
      </c>
      <c r="AA62" s="48" t="e">
        <f t="shared" si="133"/>
        <v>#DIV/0!</v>
      </c>
      <c r="AB62" s="43"/>
      <c r="AC62" s="36"/>
      <c r="AD62" s="36"/>
      <c r="AE62" s="36"/>
      <c r="AF62" s="36">
        <f t="shared" si="134"/>
        <v>0</v>
      </c>
      <c r="AG62" s="37" t="e">
        <f t="shared" si="135"/>
        <v>#DIV/0!</v>
      </c>
      <c r="AH62" s="44" t="e">
        <f t="shared" si="136"/>
        <v>#DIV/0!</v>
      </c>
      <c r="AI62" s="43"/>
      <c r="AJ62" s="36"/>
      <c r="AK62" s="36"/>
      <c r="AL62" s="36"/>
      <c r="AM62" s="36">
        <f t="shared" si="137"/>
        <v>0</v>
      </c>
      <c r="AN62" s="47" t="e">
        <f t="shared" si="138"/>
        <v>#DIV/0!</v>
      </c>
      <c r="AO62" s="48" t="e">
        <f t="shared" si="139"/>
        <v>#DIV/0!</v>
      </c>
      <c r="AP62" s="43"/>
      <c r="AQ62" s="36"/>
      <c r="AR62" s="36"/>
      <c r="AS62" s="36"/>
      <c r="AT62" s="36">
        <f t="shared" si="145"/>
        <v>0</v>
      </c>
      <c r="AU62" s="37" t="e">
        <f t="shared" si="140"/>
        <v>#DIV/0!</v>
      </c>
      <c r="AV62" s="46" t="e">
        <f t="shared" si="141"/>
        <v>#DIV/0!</v>
      </c>
      <c r="AW62" s="43"/>
      <c r="AX62" s="36"/>
      <c r="AY62" s="36"/>
      <c r="AZ62" s="36"/>
      <c r="BA62" s="36">
        <f t="shared" si="142"/>
        <v>0</v>
      </c>
      <c r="BB62" s="47" t="e">
        <f t="shared" si="143"/>
        <v>#DIV/0!</v>
      </c>
      <c r="BC62" s="48" t="e">
        <f t="shared" si="144"/>
        <v>#DIV/0!</v>
      </c>
    </row>
    <row r="63" spans="2:55">
      <c r="B63" s="41" t="s">
        <v>23</v>
      </c>
      <c r="C63" s="35"/>
      <c r="D63" s="35"/>
      <c r="E63" s="35"/>
      <c r="F63" s="42">
        <f t="shared" si="124"/>
        <v>0</v>
      </c>
      <c r="G63" s="52"/>
      <c r="H63" s="40"/>
      <c r="I63" s="40"/>
      <c r="J63" s="40"/>
      <c r="K63" s="36">
        <f t="shared" si="125"/>
        <v>0</v>
      </c>
      <c r="L63" s="53" t="e">
        <f t="shared" si="126"/>
        <v>#DIV/0!</v>
      </c>
      <c r="M63" s="54" t="e">
        <f t="shared" si="127"/>
        <v>#DIV/0!</v>
      </c>
      <c r="N63" s="52"/>
      <c r="O63" s="40"/>
      <c r="P63" s="40"/>
      <c r="Q63" s="40"/>
      <c r="R63" s="36">
        <f t="shared" si="128"/>
        <v>0</v>
      </c>
      <c r="S63" s="37" t="e">
        <f t="shared" si="129"/>
        <v>#DIV/0!</v>
      </c>
      <c r="T63" s="44" t="e">
        <f t="shared" si="130"/>
        <v>#DIV/0!</v>
      </c>
      <c r="U63" s="52"/>
      <c r="V63" s="40"/>
      <c r="W63" s="40"/>
      <c r="X63" s="40"/>
      <c r="Y63" s="36">
        <f t="shared" si="131"/>
        <v>0</v>
      </c>
      <c r="Z63" s="53" t="e">
        <f t="shared" si="132"/>
        <v>#DIV/0!</v>
      </c>
      <c r="AA63" s="54" t="e">
        <f t="shared" si="133"/>
        <v>#DIV/0!</v>
      </c>
      <c r="AB63" s="52"/>
      <c r="AC63" s="40"/>
      <c r="AD63" s="40"/>
      <c r="AE63" s="40"/>
      <c r="AF63" s="36"/>
      <c r="AG63" s="37" t="e">
        <f t="shared" si="135"/>
        <v>#DIV/0!</v>
      </c>
      <c r="AH63" s="44" t="e">
        <f t="shared" si="136"/>
        <v>#DIV/0!</v>
      </c>
      <c r="AI63" s="52"/>
      <c r="AJ63" s="40"/>
      <c r="AK63" s="40"/>
      <c r="AL63" s="40"/>
      <c r="AM63" s="40"/>
      <c r="AN63" s="53" t="e">
        <f t="shared" si="138"/>
        <v>#DIV/0!</v>
      </c>
      <c r="AO63" s="54" t="e">
        <f t="shared" si="139"/>
        <v>#DIV/0!</v>
      </c>
      <c r="AP63" s="52"/>
      <c r="AQ63" s="40"/>
      <c r="AR63" s="40"/>
      <c r="AS63" s="40"/>
      <c r="AT63" s="36"/>
      <c r="AU63" s="37" t="e">
        <f t="shared" si="140"/>
        <v>#DIV/0!</v>
      </c>
      <c r="AV63" s="46" t="e">
        <f t="shared" si="141"/>
        <v>#DIV/0!</v>
      </c>
      <c r="AW63" s="52"/>
      <c r="AX63" s="40"/>
      <c r="AY63" s="40"/>
      <c r="AZ63" s="40"/>
      <c r="BA63" s="40"/>
      <c r="BB63" s="53" t="e">
        <f t="shared" si="143"/>
        <v>#DIV/0!</v>
      </c>
      <c r="BC63" s="54" t="e">
        <f t="shared" si="144"/>
        <v>#DIV/0!</v>
      </c>
    </row>
    <row r="64" spans="2:55">
      <c r="B64" s="55" t="s">
        <v>24</v>
      </c>
      <c r="C64" s="59"/>
      <c r="F64" s="60">
        <f t="shared" si="124"/>
        <v>0</v>
      </c>
      <c r="G64" s="38"/>
      <c r="I64" s="55"/>
      <c r="J64" s="39"/>
      <c r="K64" s="39">
        <f t="shared" si="125"/>
        <v>0</v>
      </c>
      <c r="L64" s="49" t="e">
        <f t="shared" si="126"/>
        <v>#DIV/0!</v>
      </c>
      <c r="M64" s="50" t="e">
        <f t="shared" si="127"/>
        <v>#DIV/0!</v>
      </c>
      <c r="N64" s="38"/>
      <c r="P64" s="55"/>
      <c r="Q64" s="39"/>
      <c r="R64" s="36">
        <f t="shared" si="128"/>
        <v>0</v>
      </c>
      <c r="S64" s="61" t="e">
        <f t="shared" si="129"/>
        <v>#DIV/0!</v>
      </c>
      <c r="T64" s="50" t="e">
        <f t="shared" si="130"/>
        <v>#DIV/0!</v>
      </c>
      <c r="U64" s="38"/>
      <c r="W64" s="55"/>
      <c r="X64" s="39"/>
      <c r="Z64" s="49" t="e">
        <f t="shared" si="132"/>
        <v>#DIV/0!</v>
      </c>
      <c r="AA64" s="62" t="e">
        <f t="shared" si="133"/>
        <v>#DIV/0!</v>
      </c>
      <c r="AB64" s="38"/>
      <c r="AD64" s="55"/>
      <c r="AE64" s="39"/>
      <c r="AG64" s="61" t="e">
        <f t="shared" si="135"/>
        <v>#DIV/0!</v>
      </c>
      <c r="AH64" s="50" t="e">
        <f t="shared" si="136"/>
        <v>#DIV/0!</v>
      </c>
      <c r="AI64" s="38"/>
      <c r="AK64" s="55"/>
      <c r="AL64" s="39"/>
      <c r="AN64" s="49" t="e">
        <f t="shared" si="138"/>
        <v>#DIV/0!</v>
      </c>
      <c r="AO64" s="62" t="e">
        <f t="shared" si="139"/>
        <v>#DIV/0!</v>
      </c>
      <c r="AP64" s="38"/>
      <c r="AR64" s="55"/>
      <c r="AS64" s="39"/>
      <c r="AU64" s="61" t="e">
        <f t="shared" si="140"/>
        <v>#DIV/0!</v>
      </c>
      <c r="AV64" s="62" t="e">
        <f t="shared" si="141"/>
        <v>#DIV/0!</v>
      </c>
      <c r="AW64" s="38"/>
      <c r="AY64" s="55"/>
      <c r="AZ64" s="39"/>
      <c r="BB64" s="49" t="e">
        <f t="shared" si="143"/>
        <v>#DIV/0!</v>
      </c>
      <c r="BC64" s="62" t="e">
        <f t="shared" si="144"/>
        <v>#DIV/0!</v>
      </c>
    </row>
    <row r="65" spans="2:52">
      <c r="B65" s="55" t="s">
        <v>25</v>
      </c>
      <c r="C65" s="56"/>
      <c r="F65" s="60">
        <f t="shared" si="124"/>
        <v>0</v>
      </c>
      <c r="G65" s="38"/>
      <c r="I65" s="55"/>
      <c r="J65" s="39"/>
      <c r="K65" s="39">
        <f>$F65-(G65+I65+J65)</f>
        <v>0</v>
      </c>
      <c r="L65" s="49" t="e">
        <f t="shared" si="126"/>
        <v>#DIV/0!</v>
      </c>
      <c r="M65" s="50" t="e">
        <f t="shared" si="127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24"/>
        <v>0</v>
      </c>
    </row>
  </sheetData>
  <mergeCells count="55">
    <mergeCell ref="AP57:AV57"/>
    <mergeCell ref="B57:B58"/>
    <mergeCell ref="C57:C58"/>
    <mergeCell ref="D57:D58"/>
    <mergeCell ref="E57:E58"/>
    <mergeCell ref="G57:M57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31:AV31"/>
    <mergeCell ref="B31:B32"/>
    <mergeCell ref="C31:C32"/>
    <mergeCell ref="D31:D32"/>
    <mergeCell ref="E31:E32"/>
    <mergeCell ref="G31:M31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B3:B4"/>
    <mergeCell ref="C3:C4"/>
    <mergeCell ref="D3:D4"/>
    <mergeCell ref="E3:E4"/>
    <mergeCell ref="G3:M3"/>
    <mergeCell ref="AW3:BC3"/>
    <mergeCell ref="N3:T3"/>
    <mergeCell ref="U3:AA3"/>
    <mergeCell ref="AB3:AH3"/>
    <mergeCell ref="AI3:AO3"/>
    <mergeCell ref="AP3:AV3"/>
  </mergeCells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75B66-CC85-426F-9CC9-4D2C66439C57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59</v>
      </c>
    </row>
    <row r="2" spans="1:55">
      <c r="B2" s="25" t="str">
        <f>"Freshmen Retention - "&amp;$A$1</f>
        <v>Freshmen Retention - Undergraduate Education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3">
        <v>0</v>
      </c>
      <c r="D5" s="56"/>
      <c r="E5" s="56"/>
      <c r="F5" s="56">
        <f t="shared" ref="F5:F13" si="0">C5-D5-E5</f>
        <v>0</v>
      </c>
      <c r="G5" s="73">
        <v>0</v>
      </c>
      <c r="H5" s="56"/>
      <c r="I5" s="78">
        <v>0</v>
      </c>
      <c r="J5" s="78">
        <v>0</v>
      </c>
      <c r="K5" s="56">
        <f t="shared" ref="K5:K11" si="1">F5-(G5+I5+J5)</f>
        <v>0</v>
      </c>
      <c r="L5" s="75" t="e">
        <f t="shared" ref="L5:L11" si="2">IF($F5="","",((G5+H5+I5+J5)/$F5))</f>
        <v>#DIV/0!</v>
      </c>
      <c r="M5" s="75" t="e">
        <f t="shared" ref="M5:M11" si="3">IF($F5="","",(J5/$F5))</f>
        <v>#DIV/0!</v>
      </c>
      <c r="N5" s="73">
        <v>0</v>
      </c>
      <c r="O5" s="56"/>
      <c r="P5" s="78">
        <v>0</v>
      </c>
      <c r="Q5" s="78">
        <v>0</v>
      </c>
      <c r="R5" s="56">
        <f t="shared" ref="R5:R11" si="4">F5-Q5-P5-N5</f>
        <v>0</v>
      </c>
      <c r="S5" s="76" t="e">
        <f t="shared" ref="S5:S7" si="5">IF($F5="","",((N5+O5+P5+Q5)/$F5))</f>
        <v>#DIV/0!</v>
      </c>
      <c r="T5" s="75" t="e">
        <f t="shared" ref="T5:T11" si="6">IF($F5="","",(Q5/$F5))</f>
        <v>#DIV/0!</v>
      </c>
      <c r="U5" s="73">
        <v>0</v>
      </c>
      <c r="V5" s="56"/>
      <c r="W5" s="78">
        <v>0</v>
      </c>
      <c r="X5" s="78">
        <v>0</v>
      </c>
      <c r="Y5" s="56">
        <f t="shared" ref="Y5:Y10" si="7">F5-(U5+W5+X5)</f>
        <v>0</v>
      </c>
      <c r="Z5" s="75" t="e">
        <f t="shared" ref="Z5:Z10" si="8">IF($F5="","",((U5+V5+W5+X5)/$F5))</f>
        <v>#DIV/0!</v>
      </c>
      <c r="AA5" s="75" t="e">
        <f t="shared" ref="AA5:AA10" si="9">IF($F5="","",(X5/$F5))</f>
        <v>#DIV/0!</v>
      </c>
      <c r="AB5" s="73">
        <v>0</v>
      </c>
      <c r="AC5" s="56"/>
      <c r="AD5" s="78">
        <v>0</v>
      </c>
      <c r="AE5" s="73">
        <v>0</v>
      </c>
      <c r="AF5" s="56">
        <f t="shared" ref="AF5:AF8" si="10">F5-(AB5+AD5+AE5)</f>
        <v>0</v>
      </c>
      <c r="AG5" s="76" t="e">
        <f t="shared" ref="AG5:AG8" si="11">IF($F5="","",((AB5+AC5+AD5+AE5)/$F5))</f>
        <v>#DIV/0!</v>
      </c>
      <c r="AH5" s="75" t="e">
        <f t="shared" ref="AH5:AH8" si="12">IF($F5="","",(AE5/$F5))</f>
        <v>#DIV/0!</v>
      </c>
      <c r="AI5" s="73">
        <v>0</v>
      </c>
      <c r="AJ5" s="56"/>
      <c r="AK5" s="78">
        <v>0</v>
      </c>
      <c r="AL5" s="73">
        <v>0</v>
      </c>
      <c r="AM5" s="56">
        <f t="shared" ref="AM5:AM7" si="13">F5-AL5-AK5-AI5</f>
        <v>0</v>
      </c>
      <c r="AN5" s="75" t="e">
        <f t="shared" ref="AN5:AN7" si="14">IF($F5="","",((AI5+AJ5+AK5+AL5)/$F5))</f>
        <v>#DIV/0!</v>
      </c>
      <c r="AO5" s="75" t="e">
        <f t="shared" ref="AO5:AO7" si="15">IF($F5="","",(AL5/$F5))</f>
        <v>#DIV/0!</v>
      </c>
      <c r="AP5" s="73">
        <v>0</v>
      </c>
      <c r="AQ5" s="56"/>
      <c r="AR5" s="78">
        <v>0</v>
      </c>
      <c r="AS5" s="73">
        <v>0</v>
      </c>
      <c r="AT5" s="56">
        <f t="shared" ref="AT5:AT6" si="16">F5-AP5-AR5-AS5</f>
        <v>0</v>
      </c>
      <c r="AU5" s="76" t="e">
        <f t="shared" ref="AU5:AU6" si="17">IF($F5="","",((AP5+AQ5+AR5+AS5)/$F5))</f>
        <v>#DIV/0!</v>
      </c>
      <c r="AV5" s="75" t="e">
        <f t="shared" ref="AV5:AV6" si="18">IF($F5="","",(AS5/$F5))</f>
        <v>#DIV/0!</v>
      </c>
      <c r="AW5" s="73">
        <v>0</v>
      </c>
      <c r="AX5" s="56"/>
      <c r="AY5" s="78">
        <v>0</v>
      </c>
      <c r="AZ5" s="73">
        <v>0</v>
      </c>
      <c r="BA5" s="56">
        <f t="shared" ref="BA5" si="19">F5-AZ5-AW5</f>
        <v>0</v>
      </c>
      <c r="BB5" s="75" t="e">
        <f t="shared" ref="BB5" si="20">IF($F5="","",((AW5+AX5+AY5+AZ5)/$F5))</f>
        <v>#DIV/0!</v>
      </c>
      <c r="BC5" s="75" t="e">
        <f t="shared" ref="BC5" si="21">IF($F5="","",(AZ5/$F5))</f>
        <v>#DIV/0!</v>
      </c>
    </row>
    <row r="6" spans="1:55">
      <c r="B6" s="71" t="s">
        <v>21</v>
      </c>
      <c r="C6" s="73">
        <v>0</v>
      </c>
      <c r="D6" s="56"/>
      <c r="E6" s="56"/>
      <c r="F6" s="56">
        <f t="shared" si="0"/>
        <v>0</v>
      </c>
      <c r="G6" s="78">
        <v>0</v>
      </c>
      <c r="H6" s="56"/>
      <c r="I6" s="78">
        <v>0</v>
      </c>
      <c r="J6" s="78">
        <v>0</v>
      </c>
      <c r="K6" s="56">
        <f t="shared" si="1"/>
        <v>0</v>
      </c>
      <c r="L6" s="75" t="e">
        <f t="shared" si="2"/>
        <v>#DIV/0!</v>
      </c>
      <c r="M6" s="75" t="e">
        <f t="shared" si="3"/>
        <v>#DIV/0!</v>
      </c>
      <c r="N6" s="73">
        <v>0</v>
      </c>
      <c r="O6" s="56"/>
      <c r="P6" s="78">
        <v>0</v>
      </c>
      <c r="Q6" s="78">
        <v>0</v>
      </c>
      <c r="R6" s="56">
        <f t="shared" si="4"/>
        <v>0</v>
      </c>
      <c r="S6" s="76" t="e">
        <f t="shared" si="5"/>
        <v>#DIV/0!</v>
      </c>
      <c r="T6" s="75" t="e">
        <f t="shared" si="6"/>
        <v>#DIV/0!</v>
      </c>
      <c r="U6" s="73">
        <v>0</v>
      </c>
      <c r="V6" s="56"/>
      <c r="W6" s="78">
        <v>0</v>
      </c>
      <c r="X6" s="78">
        <v>0</v>
      </c>
      <c r="Y6" s="56">
        <f t="shared" si="7"/>
        <v>0</v>
      </c>
      <c r="Z6" s="75" t="e">
        <f t="shared" si="8"/>
        <v>#DIV/0!</v>
      </c>
      <c r="AA6" s="75" t="e">
        <f t="shared" si="9"/>
        <v>#DIV/0!</v>
      </c>
      <c r="AB6" s="73">
        <v>0</v>
      </c>
      <c r="AC6" s="56"/>
      <c r="AD6" s="78">
        <v>0</v>
      </c>
      <c r="AE6" s="78">
        <v>0</v>
      </c>
      <c r="AF6" s="56">
        <f t="shared" si="10"/>
        <v>0</v>
      </c>
      <c r="AG6" s="76" t="e">
        <f t="shared" si="11"/>
        <v>#DIV/0!</v>
      </c>
      <c r="AH6" s="75" t="e">
        <f t="shared" si="12"/>
        <v>#DIV/0!</v>
      </c>
      <c r="AI6" s="73">
        <v>0</v>
      </c>
      <c r="AJ6" s="56"/>
      <c r="AK6" s="78">
        <v>0</v>
      </c>
      <c r="AL6" s="78">
        <v>0</v>
      </c>
      <c r="AM6" s="56">
        <f t="shared" si="13"/>
        <v>0</v>
      </c>
      <c r="AN6" s="75" t="e">
        <f t="shared" si="14"/>
        <v>#DIV/0!</v>
      </c>
      <c r="AO6" s="75" t="e">
        <f t="shared" si="15"/>
        <v>#DIV/0!</v>
      </c>
      <c r="AP6" s="73">
        <v>0</v>
      </c>
      <c r="AQ6" s="56"/>
      <c r="AR6" s="78">
        <v>0</v>
      </c>
      <c r="AS6" s="78">
        <v>0</v>
      </c>
      <c r="AT6" s="56">
        <f t="shared" si="16"/>
        <v>0</v>
      </c>
      <c r="AU6" s="76" t="e">
        <f t="shared" si="17"/>
        <v>#DIV/0!</v>
      </c>
      <c r="AV6" s="75" t="e">
        <f t="shared" si="18"/>
        <v>#DIV/0!</v>
      </c>
      <c r="AW6" s="73">
        <v>0</v>
      </c>
      <c r="AX6" s="56"/>
      <c r="AY6" s="78">
        <v>0</v>
      </c>
      <c r="AZ6" s="78">
        <v>0</v>
      </c>
      <c r="BA6" s="56">
        <f t="shared" ref="BA6" si="22">F6-AZ6-AW6</f>
        <v>0</v>
      </c>
      <c r="BB6" s="75" t="e">
        <f t="shared" ref="BB6" si="23">IF($F6="","",((AW6+AX6+AY6+AZ6)/$F6))</f>
        <v>#DIV/0!</v>
      </c>
      <c r="BC6" s="75" t="e">
        <f t="shared" ref="BC6" si="24">IF($F6="","",(AZ6/$F6))</f>
        <v>#DIV/0!</v>
      </c>
    </row>
    <row r="7" spans="1:55">
      <c r="B7" s="71" t="s">
        <v>22</v>
      </c>
      <c r="C7" s="73">
        <v>0</v>
      </c>
      <c r="D7" s="56"/>
      <c r="E7" s="56"/>
      <c r="F7" s="56">
        <f t="shared" si="0"/>
        <v>0</v>
      </c>
      <c r="G7" s="78">
        <v>0</v>
      </c>
      <c r="H7" s="56"/>
      <c r="I7" s="78">
        <v>0</v>
      </c>
      <c r="J7" s="73">
        <v>0</v>
      </c>
      <c r="K7" s="56">
        <f t="shared" si="1"/>
        <v>0</v>
      </c>
      <c r="L7" s="75" t="e">
        <f t="shared" si="2"/>
        <v>#DIV/0!</v>
      </c>
      <c r="M7" s="75" t="e">
        <f t="shared" si="3"/>
        <v>#DIV/0!</v>
      </c>
      <c r="N7" s="73">
        <v>0</v>
      </c>
      <c r="O7" s="56"/>
      <c r="P7" s="78">
        <v>0</v>
      </c>
      <c r="Q7" s="73">
        <v>0</v>
      </c>
      <c r="R7" s="56">
        <f t="shared" si="4"/>
        <v>0</v>
      </c>
      <c r="S7" s="76" t="e">
        <f t="shared" si="5"/>
        <v>#DIV/0!</v>
      </c>
      <c r="T7" s="75" t="e">
        <f t="shared" si="6"/>
        <v>#DIV/0!</v>
      </c>
      <c r="U7" s="73">
        <v>0</v>
      </c>
      <c r="V7" s="56"/>
      <c r="W7" s="78">
        <v>0</v>
      </c>
      <c r="X7" s="73">
        <v>0</v>
      </c>
      <c r="Y7" s="56">
        <f t="shared" si="7"/>
        <v>0</v>
      </c>
      <c r="Z7" s="75" t="e">
        <f t="shared" si="8"/>
        <v>#DIV/0!</v>
      </c>
      <c r="AA7" s="75" t="e">
        <f t="shared" si="9"/>
        <v>#DIV/0!</v>
      </c>
      <c r="AB7" s="73">
        <v>0</v>
      </c>
      <c r="AC7" s="56"/>
      <c r="AD7" s="78">
        <v>0</v>
      </c>
      <c r="AE7" s="73">
        <v>0</v>
      </c>
      <c r="AF7" s="56">
        <f t="shared" si="10"/>
        <v>0</v>
      </c>
      <c r="AG7" s="76" t="e">
        <f t="shared" si="11"/>
        <v>#DIV/0!</v>
      </c>
      <c r="AH7" s="75" t="e">
        <f t="shared" si="12"/>
        <v>#DIV/0!</v>
      </c>
      <c r="AI7" s="73">
        <v>0</v>
      </c>
      <c r="AJ7" s="56"/>
      <c r="AK7" s="78">
        <v>0</v>
      </c>
      <c r="AL7" s="73">
        <v>0</v>
      </c>
      <c r="AM7" s="56">
        <f t="shared" si="13"/>
        <v>0</v>
      </c>
      <c r="AN7" s="75" t="e">
        <f t="shared" si="14"/>
        <v>#DIV/0!</v>
      </c>
      <c r="AO7" s="75" t="e">
        <f t="shared" si="15"/>
        <v>#DIV/0!</v>
      </c>
      <c r="AP7" s="73">
        <v>0</v>
      </c>
      <c r="AQ7" s="56"/>
      <c r="AR7" s="78">
        <v>0</v>
      </c>
      <c r="AS7" s="73">
        <v>0</v>
      </c>
      <c r="AT7" s="56">
        <f t="shared" ref="AT7" si="25">F7-AP7-AR7-AS7</f>
        <v>0</v>
      </c>
      <c r="AU7" s="76" t="e">
        <f t="shared" ref="AU7" si="26">IF($F7="","",((AP7+AQ7+AR7+AS7)/$F7))</f>
        <v>#DIV/0!</v>
      </c>
      <c r="AV7" s="75" t="e">
        <f t="shared" ref="AV7" si="27">IF($F7="","",(AS7/$F7))</f>
        <v>#DIV/0!</v>
      </c>
      <c r="AW7" s="73"/>
      <c r="AX7" s="56"/>
      <c r="AY7" s="78"/>
      <c r="AZ7" s="73"/>
      <c r="BA7" s="56"/>
      <c r="BB7" s="75"/>
      <c r="BC7" s="75"/>
    </row>
    <row r="8" spans="1:55">
      <c r="B8" s="71" t="s">
        <v>23</v>
      </c>
      <c r="C8" s="73">
        <v>0</v>
      </c>
      <c r="D8" s="56"/>
      <c r="E8" s="56"/>
      <c r="F8" s="56">
        <f t="shared" si="0"/>
        <v>0</v>
      </c>
      <c r="G8" s="73">
        <v>0</v>
      </c>
      <c r="H8" s="74"/>
      <c r="I8" s="78">
        <v>0</v>
      </c>
      <c r="J8" s="78">
        <v>0</v>
      </c>
      <c r="K8" s="56">
        <f t="shared" si="1"/>
        <v>0</v>
      </c>
      <c r="L8" s="75" t="e">
        <f t="shared" si="2"/>
        <v>#DIV/0!</v>
      </c>
      <c r="M8" s="75" t="e">
        <f t="shared" si="3"/>
        <v>#DIV/0!</v>
      </c>
      <c r="N8" s="73">
        <v>0</v>
      </c>
      <c r="O8" s="74"/>
      <c r="P8" s="78">
        <v>0</v>
      </c>
      <c r="Q8" s="78">
        <v>0</v>
      </c>
      <c r="R8" s="56">
        <f t="shared" si="4"/>
        <v>0</v>
      </c>
      <c r="S8" s="76" t="e">
        <f>IF($F8="","",((N8+O8+P8+Q8)/$F8))</f>
        <v>#DIV/0!</v>
      </c>
      <c r="T8" s="75" t="e">
        <f t="shared" si="6"/>
        <v>#DIV/0!</v>
      </c>
      <c r="U8" s="73">
        <v>0</v>
      </c>
      <c r="V8" s="74"/>
      <c r="W8" s="78">
        <v>0</v>
      </c>
      <c r="X8" s="78">
        <v>0</v>
      </c>
      <c r="Y8" s="56">
        <f t="shared" si="7"/>
        <v>0</v>
      </c>
      <c r="Z8" s="75" t="e">
        <f t="shared" si="8"/>
        <v>#DIV/0!</v>
      </c>
      <c r="AA8" s="75" t="e">
        <f t="shared" si="9"/>
        <v>#DIV/0!</v>
      </c>
      <c r="AB8" s="73">
        <v>0</v>
      </c>
      <c r="AC8" s="74"/>
      <c r="AD8" s="78">
        <v>0</v>
      </c>
      <c r="AE8" s="78">
        <v>0</v>
      </c>
      <c r="AF8" s="56">
        <f t="shared" si="10"/>
        <v>0</v>
      </c>
      <c r="AG8" s="76" t="e">
        <f t="shared" si="11"/>
        <v>#DIV/0!</v>
      </c>
      <c r="AH8" s="75" t="e">
        <f t="shared" si="12"/>
        <v>#DIV/0!</v>
      </c>
      <c r="AI8" s="73">
        <v>0</v>
      </c>
      <c r="AJ8" s="74"/>
      <c r="AK8" s="78">
        <v>0</v>
      </c>
      <c r="AL8" s="78">
        <v>0</v>
      </c>
      <c r="AM8" s="56">
        <f t="shared" ref="AM8" si="28">F8-AL8-AK8-AI8</f>
        <v>0</v>
      </c>
      <c r="AN8" s="75" t="e">
        <f t="shared" ref="AN8" si="29">IF($F8="","",((AI8+AJ8+AK8+AL8)/$F8))</f>
        <v>#DIV/0!</v>
      </c>
      <c r="AO8" s="75" t="e">
        <f t="shared" ref="AO8" si="30">IF($F8="","",(AL8/$F8))</f>
        <v>#DIV/0!</v>
      </c>
      <c r="AP8" s="73"/>
      <c r="AQ8" s="74"/>
      <c r="AR8" s="78"/>
      <c r="AS8" s="78"/>
      <c r="AT8" s="56"/>
      <c r="AU8" s="76"/>
      <c r="AV8" s="75"/>
      <c r="AW8" s="73"/>
      <c r="AX8" s="74"/>
      <c r="AY8" s="78"/>
      <c r="AZ8" s="78"/>
      <c r="BA8" s="56"/>
      <c r="BB8" s="75"/>
      <c r="BC8" s="75"/>
    </row>
    <row r="9" spans="1:55">
      <c r="B9" s="72" t="s">
        <v>24</v>
      </c>
      <c r="C9" s="73">
        <v>0</v>
      </c>
      <c r="D9" s="56"/>
      <c r="E9" s="56"/>
      <c r="F9" s="56">
        <f t="shared" si="0"/>
        <v>0</v>
      </c>
      <c r="G9" s="73">
        <v>0</v>
      </c>
      <c r="H9" s="74"/>
      <c r="I9" s="73">
        <v>0</v>
      </c>
      <c r="J9" s="78">
        <v>0</v>
      </c>
      <c r="K9" s="56">
        <f t="shared" si="1"/>
        <v>0</v>
      </c>
      <c r="L9" s="75" t="e">
        <f t="shared" si="2"/>
        <v>#DIV/0!</v>
      </c>
      <c r="M9" s="75" t="e">
        <f t="shared" si="3"/>
        <v>#DIV/0!</v>
      </c>
      <c r="N9" s="73">
        <v>0</v>
      </c>
      <c r="O9" s="74"/>
      <c r="P9" s="73">
        <v>0</v>
      </c>
      <c r="Q9" s="78">
        <v>0</v>
      </c>
      <c r="R9" s="56">
        <f t="shared" si="4"/>
        <v>0</v>
      </c>
      <c r="S9" s="76" t="e">
        <f>IF($F9="","",((N9+O9+P9+Q9)/$F9))</f>
        <v>#DIV/0!</v>
      </c>
      <c r="T9" s="75" t="e">
        <f t="shared" si="6"/>
        <v>#DIV/0!</v>
      </c>
      <c r="U9" s="73">
        <v>0</v>
      </c>
      <c r="V9" s="74"/>
      <c r="W9" s="73">
        <v>0</v>
      </c>
      <c r="X9" s="78">
        <v>0</v>
      </c>
      <c r="Y9" s="56">
        <f t="shared" si="7"/>
        <v>0</v>
      </c>
      <c r="Z9" s="75" t="e">
        <f t="shared" si="8"/>
        <v>#DIV/0!</v>
      </c>
      <c r="AA9" s="75" t="e">
        <f t="shared" si="9"/>
        <v>#DIV/0!</v>
      </c>
      <c r="AB9" s="73">
        <v>0</v>
      </c>
      <c r="AC9" s="74"/>
      <c r="AD9" s="73">
        <v>0</v>
      </c>
      <c r="AE9" s="78">
        <v>0</v>
      </c>
      <c r="AF9" s="56">
        <f t="shared" ref="AF9" si="31">F9-(AB9+AD9+AE9)</f>
        <v>0</v>
      </c>
      <c r="AG9" s="76" t="e">
        <f t="shared" ref="AG9" si="32">IF($F9="","",((AB9+AC9+AD9+AE9)/$F9))</f>
        <v>#DIV/0!</v>
      </c>
      <c r="AH9" s="75" t="e">
        <f t="shared" ref="AH9" si="33">IF($F9="","",(AE9/$F9))</f>
        <v>#DIV/0!</v>
      </c>
      <c r="AI9" s="73"/>
      <c r="AJ9" s="74"/>
      <c r="AK9" s="73"/>
      <c r="AL9" s="78"/>
      <c r="AM9" s="56"/>
      <c r="AN9" s="75"/>
      <c r="AO9" s="75"/>
      <c r="AP9" s="73"/>
      <c r="AQ9" s="74"/>
      <c r="AR9" s="73"/>
      <c r="AS9" s="78"/>
      <c r="AT9" s="56"/>
      <c r="AU9" s="76"/>
      <c r="AV9" s="75"/>
      <c r="AW9" s="73"/>
      <c r="AX9" s="74"/>
      <c r="AY9" s="73"/>
      <c r="AZ9" s="78"/>
      <c r="BA9" s="56"/>
      <c r="BB9" s="75"/>
      <c r="BC9" s="75"/>
    </row>
    <row r="10" spans="1:55">
      <c r="B10" s="72" t="s">
        <v>25</v>
      </c>
      <c r="C10" s="73">
        <v>0</v>
      </c>
      <c r="D10" s="56"/>
      <c r="E10" s="56"/>
      <c r="F10" s="56">
        <f t="shared" si="0"/>
        <v>0</v>
      </c>
      <c r="G10" s="73">
        <v>0</v>
      </c>
      <c r="H10" s="74"/>
      <c r="I10" s="78">
        <v>0</v>
      </c>
      <c r="J10" s="74">
        <v>0</v>
      </c>
      <c r="K10" s="56">
        <f t="shared" si="1"/>
        <v>0</v>
      </c>
      <c r="L10" s="75" t="e">
        <f t="shared" si="2"/>
        <v>#DIV/0!</v>
      </c>
      <c r="M10" s="75" t="e">
        <f t="shared" si="3"/>
        <v>#DIV/0!</v>
      </c>
      <c r="N10" s="73">
        <v>0</v>
      </c>
      <c r="O10" s="74"/>
      <c r="P10" s="74">
        <v>0</v>
      </c>
      <c r="Q10" s="74">
        <v>0</v>
      </c>
      <c r="R10" s="56">
        <f t="shared" si="4"/>
        <v>0</v>
      </c>
      <c r="S10" s="76" t="e">
        <f>IF($F10="","",((N10+O10+P10+Q10)/$F10))</f>
        <v>#DIV/0!</v>
      </c>
      <c r="T10" s="75" t="e">
        <f t="shared" si="6"/>
        <v>#DIV/0!</v>
      </c>
      <c r="U10" s="73">
        <v>0</v>
      </c>
      <c r="V10" s="74"/>
      <c r="W10" s="74">
        <v>0</v>
      </c>
      <c r="X10" s="74">
        <v>0</v>
      </c>
      <c r="Y10" s="56">
        <f t="shared" si="7"/>
        <v>0</v>
      </c>
      <c r="Z10" s="75" t="e">
        <f t="shared" si="8"/>
        <v>#DIV/0!</v>
      </c>
      <c r="AA10" s="75" t="e">
        <f t="shared" si="9"/>
        <v>#DIV/0!</v>
      </c>
      <c r="AB10" s="73"/>
      <c r="AC10" s="74"/>
      <c r="AD10" s="74"/>
      <c r="AE10" s="74"/>
      <c r="AF10" s="56"/>
      <c r="AG10" s="76"/>
      <c r="AH10" s="75"/>
      <c r="AI10" s="73"/>
      <c r="AJ10" s="74"/>
      <c r="AK10" s="74"/>
      <c r="AL10" s="74"/>
      <c r="AM10" s="56"/>
      <c r="AN10" s="75"/>
      <c r="AO10" s="75"/>
      <c r="AP10" s="73"/>
      <c r="AQ10" s="74"/>
      <c r="AR10" s="74"/>
      <c r="AS10" s="74"/>
      <c r="AT10" s="56"/>
      <c r="AU10" s="76"/>
      <c r="AV10" s="75"/>
      <c r="AW10" s="73"/>
      <c r="AX10" s="74"/>
      <c r="AY10" s="74"/>
      <c r="AZ10" s="74"/>
      <c r="BA10" s="56"/>
      <c r="BB10" s="75"/>
      <c r="BC10" s="75"/>
    </row>
    <row r="11" spans="1:55">
      <c r="B11" s="72" t="s">
        <v>26</v>
      </c>
      <c r="C11" s="73">
        <v>0</v>
      </c>
      <c r="D11" s="56"/>
      <c r="E11" s="56"/>
      <c r="F11" s="56">
        <f t="shared" si="0"/>
        <v>0</v>
      </c>
      <c r="G11" s="56">
        <v>0</v>
      </c>
      <c r="H11" s="56"/>
      <c r="I11" s="56">
        <v>0</v>
      </c>
      <c r="J11" s="56">
        <v>0</v>
      </c>
      <c r="K11" s="56">
        <f t="shared" si="1"/>
        <v>0</v>
      </c>
      <c r="L11" s="75" t="e">
        <f t="shared" si="2"/>
        <v>#DIV/0!</v>
      </c>
      <c r="M11" s="75" t="e">
        <f t="shared" si="3"/>
        <v>#DIV/0!</v>
      </c>
      <c r="N11" s="56">
        <v>0</v>
      </c>
      <c r="O11" s="56"/>
      <c r="P11" s="56">
        <v>0</v>
      </c>
      <c r="Q11" s="56">
        <v>0</v>
      </c>
      <c r="R11" s="56">
        <f t="shared" si="4"/>
        <v>0</v>
      </c>
      <c r="S11" s="76" t="e">
        <f>IF($F11="","",((N11+O11+P11+Q11)/$F11))</f>
        <v>#DIV/0!</v>
      </c>
      <c r="T11" s="75" t="e">
        <f t="shared" si="6"/>
        <v>#DIV/0!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72" t="s">
        <v>27</v>
      </c>
      <c r="C12" s="73">
        <v>13</v>
      </c>
      <c r="D12" s="56"/>
      <c r="E12" s="56"/>
      <c r="F12" s="56">
        <f t="shared" si="0"/>
        <v>13</v>
      </c>
      <c r="G12" s="56">
        <v>3</v>
      </c>
      <c r="H12" s="56"/>
      <c r="I12" s="56">
        <v>0</v>
      </c>
      <c r="J12" s="56">
        <v>0</v>
      </c>
      <c r="K12" s="56">
        <f t="shared" ref="K12" si="34">F12-(G12+I12+J12)</f>
        <v>10</v>
      </c>
      <c r="L12" s="75">
        <f t="shared" ref="L12" si="35">IF($F12="","",((G12+H12+I12+J12)/$F12))</f>
        <v>0.23076923076923078</v>
      </c>
      <c r="M12" s="75">
        <f t="shared" ref="M12" si="36">IF($F12="","",(J12/$F12))</f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72" t="s">
        <v>28</v>
      </c>
      <c r="C13" s="73">
        <v>96</v>
      </c>
      <c r="D13" s="56"/>
      <c r="E13" s="56"/>
      <c r="F13" s="56">
        <f t="shared" si="0"/>
        <v>96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Undergraduate Education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/>
      <c r="E19" s="55"/>
      <c r="F19" s="55">
        <f t="shared" ref="F19:F27" si="37">C19-D19-E19</f>
        <v>0</v>
      </c>
      <c r="G19" s="79">
        <v>0</v>
      </c>
      <c r="H19" s="55"/>
      <c r="I19" s="77">
        <v>0</v>
      </c>
      <c r="J19" s="77">
        <v>0</v>
      </c>
      <c r="K19" s="55">
        <f t="shared" ref="K19:K25" si="38">F19-I19-G19-J19</f>
        <v>0</v>
      </c>
      <c r="L19" s="57" t="e">
        <f t="shared" ref="L19:L25" si="39">IF($F19="","",((G19+H19+I19+J19)/$F19))</f>
        <v>#DIV/0!</v>
      </c>
      <c r="M19" s="57" t="e">
        <f t="shared" ref="M19:M25" si="40">IF($F19="","",(J19/$F19))</f>
        <v>#DIV/0!</v>
      </c>
      <c r="N19" s="79">
        <v>0</v>
      </c>
      <c r="O19" s="55"/>
      <c r="P19" s="77">
        <v>0</v>
      </c>
      <c r="Q19" s="77">
        <v>0</v>
      </c>
      <c r="R19" s="55">
        <f t="shared" ref="R19:R25" si="41">F19-N19-O19-P19-Q19</f>
        <v>0</v>
      </c>
      <c r="S19" s="58" t="e">
        <f t="shared" ref="S19:S25" si="42">IF($F19="","",((N19+O19+P19+Q19)/$F19))</f>
        <v>#DIV/0!</v>
      </c>
      <c r="T19" s="57" t="e">
        <f t="shared" ref="T19:T25" si="43">IF($F19="","",(Q19/$F19))</f>
        <v>#DIV/0!</v>
      </c>
      <c r="U19" s="79">
        <v>0</v>
      </c>
      <c r="V19" s="55"/>
      <c r="W19" s="77">
        <v>0</v>
      </c>
      <c r="X19" s="77">
        <v>0</v>
      </c>
      <c r="Y19" s="55">
        <f t="shared" ref="Y19:Y24" si="44">F19-(U19+W19+X19)</f>
        <v>0</v>
      </c>
      <c r="Z19" s="57" t="e">
        <f t="shared" ref="Z19:Z24" si="45">IF($F19="","",((U19+V19+W19+X19)/$F19))</f>
        <v>#DIV/0!</v>
      </c>
      <c r="AA19" s="57" t="e">
        <f t="shared" ref="AA19:AA24" si="46">IF($F19="","",(X19/$F19))</f>
        <v>#DIV/0!</v>
      </c>
      <c r="AB19" s="79">
        <v>0</v>
      </c>
      <c r="AC19" s="55"/>
      <c r="AD19" s="77">
        <v>0</v>
      </c>
      <c r="AE19" s="77">
        <v>0</v>
      </c>
      <c r="AF19" s="55">
        <f t="shared" ref="AF19:AF23" si="47">F19-(AB19+AD19+AE19)</f>
        <v>0</v>
      </c>
      <c r="AG19" s="58" t="e">
        <f t="shared" ref="AG19:AG23" si="48">IF($F19="","",((AB19+AC19+AD19+AE19)/$F19))</f>
        <v>#DIV/0!</v>
      </c>
      <c r="AH19" s="57" t="e">
        <f t="shared" ref="AH19:AH23" si="49">IF($F19="","",(AE19/$F19))</f>
        <v>#DIV/0!</v>
      </c>
      <c r="AI19" s="79">
        <v>0</v>
      </c>
      <c r="AJ19" s="55"/>
      <c r="AK19" s="77">
        <v>0</v>
      </c>
      <c r="AL19" s="77">
        <v>0</v>
      </c>
      <c r="AM19" s="55">
        <f t="shared" ref="AM19:AM21" si="50">F19-AL19-AK19-AI19</f>
        <v>0</v>
      </c>
      <c r="AN19" s="57" t="e">
        <f t="shared" ref="AN19:AN21" si="51">IF($F19="","",((AI19+AJ19+AK19+AL19)/$F19))</f>
        <v>#DIV/0!</v>
      </c>
      <c r="AO19" s="57" t="e">
        <f t="shared" ref="AO19:AO21" si="52">IF($F19="","",(AL19/$F19))</f>
        <v>#DIV/0!</v>
      </c>
      <c r="AP19" s="79">
        <v>0</v>
      </c>
      <c r="AQ19" s="55"/>
      <c r="AR19" s="77">
        <v>0</v>
      </c>
      <c r="AS19" s="77">
        <v>0</v>
      </c>
      <c r="AT19" s="55">
        <f t="shared" ref="AT19:AT20" si="53">F19-AS19-AR19-AP19</f>
        <v>0</v>
      </c>
      <c r="AU19" s="58" t="e">
        <f t="shared" ref="AU19:AU20" si="54">IF($F19="","",((AP19+AQ19+AR19+AS19)/$F19))</f>
        <v>#DIV/0!</v>
      </c>
      <c r="AV19" s="57" t="e">
        <f t="shared" ref="AV19:AV20" si="55">IF($F19="","",(AS19/$F19))</f>
        <v>#DIV/0!</v>
      </c>
      <c r="AW19" s="79">
        <v>0</v>
      </c>
      <c r="AX19" s="55"/>
      <c r="AY19" s="77">
        <v>0</v>
      </c>
      <c r="AZ19" s="77">
        <v>0</v>
      </c>
      <c r="BA19" s="55">
        <f t="shared" ref="BA19" si="56">F19-AZ19-AW19</f>
        <v>0</v>
      </c>
      <c r="BB19" s="57" t="e">
        <f t="shared" ref="BB19" si="57">IF($F19="","",((AW19+AX19+AY19+AZ19)/$F19))</f>
        <v>#DIV/0!</v>
      </c>
      <c r="BC19" s="57" t="e">
        <f t="shared" ref="BC19" si="58">IF($F19="","",(AZ19/$F19))</f>
        <v>#DIV/0!</v>
      </c>
    </row>
    <row r="20" spans="2:55">
      <c r="B20" s="55" t="s">
        <v>21</v>
      </c>
      <c r="C20" s="79">
        <v>0</v>
      </c>
      <c r="D20" s="55"/>
      <c r="E20" s="55"/>
      <c r="F20" s="55">
        <f t="shared" si="37"/>
        <v>0</v>
      </c>
      <c r="G20" s="79">
        <v>0</v>
      </c>
      <c r="H20" s="55"/>
      <c r="I20" s="77">
        <v>0</v>
      </c>
      <c r="J20" s="77">
        <v>0</v>
      </c>
      <c r="K20" s="55">
        <f t="shared" si="38"/>
        <v>0</v>
      </c>
      <c r="L20" s="58" t="e">
        <f t="shared" si="39"/>
        <v>#DIV/0!</v>
      </c>
      <c r="M20" s="57" t="e">
        <f t="shared" si="40"/>
        <v>#DIV/0!</v>
      </c>
      <c r="N20" s="79">
        <v>0</v>
      </c>
      <c r="O20" s="55"/>
      <c r="P20" s="77">
        <v>0</v>
      </c>
      <c r="Q20" s="77">
        <v>0</v>
      </c>
      <c r="R20" s="55">
        <f t="shared" si="41"/>
        <v>0</v>
      </c>
      <c r="S20" s="58" t="e">
        <f t="shared" si="42"/>
        <v>#DIV/0!</v>
      </c>
      <c r="T20" s="57" t="e">
        <f t="shared" si="43"/>
        <v>#DIV/0!</v>
      </c>
      <c r="U20" s="79">
        <v>0</v>
      </c>
      <c r="V20" s="55"/>
      <c r="W20" s="77">
        <v>0</v>
      </c>
      <c r="X20" s="77">
        <v>0</v>
      </c>
      <c r="Y20" s="55">
        <f t="shared" si="44"/>
        <v>0</v>
      </c>
      <c r="Z20" s="58" t="e">
        <f t="shared" si="45"/>
        <v>#DIV/0!</v>
      </c>
      <c r="AA20" s="57" t="e">
        <f t="shared" si="46"/>
        <v>#DIV/0!</v>
      </c>
      <c r="AB20" s="79">
        <v>0</v>
      </c>
      <c r="AC20" s="55"/>
      <c r="AD20" s="77">
        <v>0</v>
      </c>
      <c r="AE20" s="77">
        <v>0</v>
      </c>
      <c r="AF20" s="55">
        <f t="shared" si="47"/>
        <v>0</v>
      </c>
      <c r="AG20" s="58" t="e">
        <f t="shared" si="48"/>
        <v>#DIV/0!</v>
      </c>
      <c r="AH20" s="57" t="e">
        <f t="shared" si="49"/>
        <v>#DIV/0!</v>
      </c>
      <c r="AI20" s="79">
        <v>0</v>
      </c>
      <c r="AJ20" s="55"/>
      <c r="AK20" s="77">
        <v>0</v>
      </c>
      <c r="AL20" s="77">
        <v>0</v>
      </c>
      <c r="AM20" s="55">
        <f t="shared" si="50"/>
        <v>0</v>
      </c>
      <c r="AN20" s="57" t="e">
        <f t="shared" si="51"/>
        <v>#DIV/0!</v>
      </c>
      <c r="AO20" s="57" t="e">
        <f t="shared" si="52"/>
        <v>#DIV/0!</v>
      </c>
      <c r="AP20" s="79">
        <v>0</v>
      </c>
      <c r="AQ20" s="55"/>
      <c r="AR20" s="77">
        <v>0</v>
      </c>
      <c r="AS20" s="77">
        <v>0</v>
      </c>
      <c r="AT20" s="55">
        <f t="shared" si="53"/>
        <v>0</v>
      </c>
      <c r="AU20" s="58" t="e">
        <f t="shared" si="54"/>
        <v>#DIV/0!</v>
      </c>
      <c r="AV20" s="57" t="e">
        <f t="shared" si="55"/>
        <v>#DIV/0!</v>
      </c>
      <c r="AW20" s="79">
        <v>0</v>
      </c>
      <c r="AX20" s="55"/>
      <c r="AY20" s="77">
        <v>0</v>
      </c>
      <c r="AZ20" s="77">
        <v>0</v>
      </c>
      <c r="BA20" s="55">
        <f t="shared" ref="BA20" si="59">F20-AZ20-AW20</f>
        <v>0</v>
      </c>
      <c r="BB20" s="57" t="e">
        <f t="shared" ref="BB20" si="60">IF($F20="","",((AW20+AX20+AY20+AZ20)/$F20))</f>
        <v>#DIV/0!</v>
      </c>
      <c r="BC20" s="57" t="e">
        <f t="shared" ref="BC20" si="61">IF($F20="","",(AZ20/$F20))</f>
        <v>#DIV/0!</v>
      </c>
    </row>
    <row r="21" spans="2:55">
      <c r="B21" s="55" t="s">
        <v>22</v>
      </c>
      <c r="C21" s="79">
        <v>0</v>
      </c>
      <c r="D21" s="55"/>
      <c r="E21" s="55"/>
      <c r="F21" s="55">
        <f t="shared" si="37"/>
        <v>0</v>
      </c>
      <c r="G21" s="79">
        <v>0</v>
      </c>
      <c r="H21" s="55"/>
      <c r="I21" s="77">
        <v>0</v>
      </c>
      <c r="J21" s="79">
        <v>0</v>
      </c>
      <c r="K21" s="55">
        <f t="shared" si="38"/>
        <v>0</v>
      </c>
      <c r="L21" s="57" t="e">
        <f t="shared" si="39"/>
        <v>#DIV/0!</v>
      </c>
      <c r="M21" s="57" t="e">
        <f t="shared" si="40"/>
        <v>#DIV/0!</v>
      </c>
      <c r="N21" s="79">
        <v>0</v>
      </c>
      <c r="O21" s="55"/>
      <c r="P21" s="77">
        <v>0</v>
      </c>
      <c r="Q21" s="79">
        <v>0</v>
      </c>
      <c r="R21" s="55">
        <f t="shared" si="41"/>
        <v>0</v>
      </c>
      <c r="S21" s="58" t="e">
        <f t="shared" si="42"/>
        <v>#DIV/0!</v>
      </c>
      <c r="T21" s="57" t="e">
        <f t="shared" si="43"/>
        <v>#DIV/0!</v>
      </c>
      <c r="U21" s="79">
        <v>0</v>
      </c>
      <c r="V21" s="55"/>
      <c r="W21" s="77">
        <v>0</v>
      </c>
      <c r="X21" s="79">
        <v>0</v>
      </c>
      <c r="Y21" s="55">
        <f t="shared" si="44"/>
        <v>0</v>
      </c>
      <c r="Z21" s="58" t="e">
        <f t="shared" si="45"/>
        <v>#DIV/0!</v>
      </c>
      <c r="AA21" s="57" t="e">
        <f t="shared" si="46"/>
        <v>#DIV/0!</v>
      </c>
      <c r="AB21" s="79">
        <v>0</v>
      </c>
      <c r="AC21" s="55"/>
      <c r="AD21" s="77">
        <v>0</v>
      </c>
      <c r="AE21" s="79">
        <v>0</v>
      </c>
      <c r="AF21" s="55">
        <f t="shared" si="47"/>
        <v>0</v>
      </c>
      <c r="AG21" s="58" t="e">
        <f t="shared" si="48"/>
        <v>#DIV/0!</v>
      </c>
      <c r="AH21" s="57" t="e">
        <f t="shared" si="49"/>
        <v>#DIV/0!</v>
      </c>
      <c r="AI21" s="79">
        <v>0</v>
      </c>
      <c r="AJ21" s="55"/>
      <c r="AK21" s="77">
        <v>0</v>
      </c>
      <c r="AL21" s="79">
        <v>0</v>
      </c>
      <c r="AM21" s="55">
        <f t="shared" si="50"/>
        <v>0</v>
      </c>
      <c r="AN21" s="57" t="e">
        <f t="shared" si="51"/>
        <v>#DIV/0!</v>
      </c>
      <c r="AO21" s="57" t="e">
        <f t="shared" si="52"/>
        <v>#DIV/0!</v>
      </c>
      <c r="AP21" s="79">
        <v>0</v>
      </c>
      <c r="AQ21" s="55"/>
      <c r="AR21" s="77">
        <v>0</v>
      </c>
      <c r="AS21" s="79">
        <v>0</v>
      </c>
      <c r="AT21" s="55">
        <f t="shared" ref="AT21" si="62">F21-AS21-AR21-AP21</f>
        <v>0</v>
      </c>
      <c r="AU21" s="58" t="e">
        <f t="shared" ref="AU21" si="63">IF($F21="","",((AP21+AQ21+AR21+AS21)/$F21))</f>
        <v>#DIV/0!</v>
      </c>
      <c r="AV21" s="57" t="e">
        <f t="shared" ref="AV21" si="64">IF($F21="","",(AS21/$F21))</f>
        <v>#DIV/0!</v>
      </c>
      <c r="AW21" s="79"/>
      <c r="AX21" s="55"/>
      <c r="AY21" s="77"/>
      <c r="AZ21" s="79"/>
      <c r="BA21" s="55"/>
      <c r="BB21" s="57"/>
      <c r="BC21" s="57"/>
    </row>
    <row r="22" spans="2:55">
      <c r="B22" s="55" t="s">
        <v>23</v>
      </c>
      <c r="C22" s="79">
        <v>0</v>
      </c>
      <c r="D22" s="55"/>
      <c r="E22" s="55"/>
      <c r="F22" s="55">
        <f t="shared" si="37"/>
        <v>0</v>
      </c>
      <c r="G22" s="79">
        <v>0</v>
      </c>
      <c r="I22" s="77">
        <v>0</v>
      </c>
      <c r="J22" s="77">
        <v>0</v>
      </c>
      <c r="K22" s="55">
        <f t="shared" si="38"/>
        <v>0</v>
      </c>
      <c r="L22" s="57" t="e">
        <f t="shared" si="39"/>
        <v>#DIV/0!</v>
      </c>
      <c r="M22" s="57" t="e">
        <f t="shared" si="40"/>
        <v>#DIV/0!</v>
      </c>
      <c r="N22" s="79">
        <v>0</v>
      </c>
      <c r="P22" s="77">
        <v>0</v>
      </c>
      <c r="Q22" s="77">
        <v>0</v>
      </c>
      <c r="R22" s="55">
        <f t="shared" si="41"/>
        <v>0</v>
      </c>
      <c r="S22" s="58" t="e">
        <f t="shared" si="42"/>
        <v>#DIV/0!</v>
      </c>
      <c r="T22" s="57" t="e">
        <f t="shared" si="43"/>
        <v>#DIV/0!</v>
      </c>
      <c r="U22" s="79">
        <v>0</v>
      </c>
      <c r="W22" s="77">
        <v>0</v>
      </c>
      <c r="X22" s="77">
        <v>0</v>
      </c>
      <c r="Y22" s="55">
        <f t="shared" si="44"/>
        <v>0</v>
      </c>
      <c r="Z22" s="58" t="e">
        <f t="shared" si="45"/>
        <v>#DIV/0!</v>
      </c>
      <c r="AA22" s="57" t="e">
        <f t="shared" si="46"/>
        <v>#DIV/0!</v>
      </c>
      <c r="AB22" s="79">
        <v>0</v>
      </c>
      <c r="AD22" s="77">
        <v>0</v>
      </c>
      <c r="AE22" s="77">
        <v>0</v>
      </c>
      <c r="AF22" s="55">
        <f t="shared" si="47"/>
        <v>0</v>
      </c>
      <c r="AG22" s="58" t="e">
        <f t="shared" si="48"/>
        <v>#DIV/0!</v>
      </c>
      <c r="AH22" s="57" t="e">
        <f t="shared" si="49"/>
        <v>#DIV/0!</v>
      </c>
      <c r="AI22" s="79">
        <v>0</v>
      </c>
      <c r="AK22" s="77">
        <v>0</v>
      </c>
      <c r="AL22" s="77">
        <v>0</v>
      </c>
      <c r="AM22" s="55">
        <f t="shared" ref="AM22" si="65">F22-AL22-AK22-AI22</f>
        <v>0</v>
      </c>
      <c r="AN22" s="57" t="e">
        <f t="shared" ref="AN22" si="66">IF($F22="","",((AI22+AJ22+AK22+AL22)/$F22))</f>
        <v>#DIV/0!</v>
      </c>
      <c r="AO22" s="57" t="e">
        <f t="shared" ref="AO22" si="67">IF($F22="","",(AL22/$F22))</f>
        <v>#DIV/0!</v>
      </c>
      <c r="AP22" s="79"/>
      <c r="AR22" s="77"/>
      <c r="AS22" s="77"/>
      <c r="AT22" s="55"/>
      <c r="AU22" s="58"/>
      <c r="AV22" s="57"/>
      <c r="AW22" s="79"/>
      <c r="AY22" s="77"/>
      <c r="AZ22" s="77"/>
      <c r="BA22" s="55"/>
      <c r="BB22" s="57"/>
      <c r="BC22" s="57"/>
    </row>
    <row r="23" spans="2:55">
      <c r="B23" s="55" t="s">
        <v>24</v>
      </c>
      <c r="C23" s="79">
        <v>0</v>
      </c>
      <c r="D23" s="55"/>
      <c r="E23" s="55"/>
      <c r="F23" s="55">
        <f t="shared" si="37"/>
        <v>0</v>
      </c>
      <c r="G23" s="79">
        <v>0</v>
      </c>
      <c r="I23" s="79">
        <v>0</v>
      </c>
      <c r="J23" s="77">
        <v>0</v>
      </c>
      <c r="K23" s="55">
        <f t="shared" si="38"/>
        <v>0</v>
      </c>
      <c r="L23" s="57" t="e">
        <f t="shared" si="39"/>
        <v>#DIV/0!</v>
      </c>
      <c r="M23" s="57" t="e">
        <f t="shared" si="40"/>
        <v>#DIV/0!</v>
      </c>
      <c r="N23" s="79">
        <v>0</v>
      </c>
      <c r="P23" s="79">
        <v>0</v>
      </c>
      <c r="Q23" s="77">
        <v>0</v>
      </c>
      <c r="R23" s="55">
        <f t="shared" si="41"/>
        <v>0</v>
      </c>
      <c r="S23" s="58" t="e">
        <f t="shared" si="42"/>
        <v>#DIV/0!</v>
      </c>
      <c r="T23" s="57" t="e">
        <f t="shared" si="43"/>
        <v>#DIV/0!</v>
      </c>
      <c r="U23" s="79">
        <v>0</v>
      </c>
      <c r="W23" s="79">
        <v>0</v>
      </c>
      <c r="X23" s="77">
        <v>0</v>
      </c>
      <c r="Y23" s="55">
        <f t="shared" si="44"/>
        <v>0</v>
      </c>
      <c r="Z23" s="58" t="e">
        <f t="shared" si="45"/>
        <v>#DIV/0!</v>
      </c>
      <c r="AA23" s="57" t="e">
        <f t="shared" si="46"/>
        <v>#DIV/0!</v>
      </c>
      <c r="AB23" s="79">
        <v>0</v>
      </c>
      <c r="AD23" s="79">
        <v>0</v>
      </c>
      <c r="AE23" s="77">
        <v>0</v>
      </c>
      <c r="AF23" s="55">
        <f t="shared" si="47"/>
        <v>0</v>
      </c>
      <c r="AG23" s="58" t="e">
        <f t="shared" si="48"/>
        <v>#DIV/0!</v>
      </c>
      <c r="AH23" s="57" t="e">
        <f t="shared" si="49"/>
        <v>#DIV/0!</v>
      </c>
      <c r="AI23" s="79"/>
      <c r="AK23" s="79"/>
      <c r="AL23" s="77"/>
      <c r="AM23" s="55"/>
      <c r="AN23" s="57"/>
      <c r="AO23" s="57"/>
      <c r="AP23" s="79"/>
      <c r="AR23" s="79"/>
      <c r="AS23" s="77"/>
      <c r="AT23" s="55"/>
      <c r="AU23" s="58"/>
      <c r="AV23" s="57"/>
      <c r="AW23" s="79"/>
      <c r="AY23" s="79"/>
      <c r="AZ23" s="77"/>
      <c r="BA23" s="55"/>
      <c r="BB23" s="57"/>
      <c r="BC23" s="57"/>
    </row>
    <row r="24" spans="2:55">
      <c r="B24" s="55" t="s">
        <v>25</v>
      </c>
      <c r="C24" s="55">
        <v>0</v>
      </c>
      <c r="D24" s="55"/>
      <c r="E24" s="55"/>
      <c r="F24" s="55">
        <f t="shared" si="37"/>
        <v>0</v>
      </c>
      <c r="G24" s="79">
        <v>0</v>
      </c>
      <c r="I24" s="25">
        <v>0</v>
      </c>
      <c r="J24" s="25">
        <v>0</v>
      </c>
      <c r="K24" s="55">
        <f t="shared" si="38"/>
        <v>0</v>
      </c>
      <c r="L24" s="57" t="e">
        <f t="shared" si="39"/>
        <v>#DIV/0!</v>
      </c>
      <c r="M24" s="57" t="e">
        <f t="shared" si="40"/>
        <v>#DIV/0!</v>
      </c>
      <c r="N24" s="79">
        <v>0</v>
      </c>
      <c r="P24" s="77">
        <v>0</v>
      </c>
      <c r="Q24" s="77">
        <v>0</v>
      </c>
      <c r="R24" s="55">
        <f t="shared" si="41"/>
        <v>0</v>
      </c>
      <c r="S24" s="58" t="e">
        <f t="shared" si="42"/>
        <v>#DIV/0!</v>
      </c>
      <c r="T24" s="57" t="e">
        <f t="shared" si="43"/>
        <v>#DIV/0!</v>
      </c>
      <c r="U24" s="79">
        <v>0</v>
      </c>
      <c r="W24" s="77">
        <v>0</v>
      </c>
      <c r="X24" s="77">
        <v>0</v>
      </c>
      <c r="Y24" s="55">
        <f t="shared" si="44"/>
        <v>0</v>
      </c>
      <c r="Z24" s="58" t="e">
        <f t="shared" si="45"/>
        <v>#DIV/0!</v>
      </c>
      <c r="AA24" s="57" t="e">
        <f t="shared" si="46"/>
        <v>#DIV/0!</v>
      </c>
      <c r="AB24" s="79"/>
      <c r="AF24" s="55"/>
      <c r="AG24" s="58"/>
      <c r="AH24" s="57"/>
      <c r="AI24" s="79"/>
      <c r="AM24" s="55"/>
      <c r="AN24" s="57"/>
      <c r="AO24" s="57"/>
      <c r="AP24" s="79"/>
      <c r="AT24" s="55"/>
      <c r="AU24" s="58"/>
      <c r="AV24" s="57"/>
      <c r="AW24" s="79"/>
      <c r="BA24" s="55"/>
      <c r="BB24" s="57"/>
      <c r="BC24" s="57"/>
    </row>
    <row r="25" spans="2:55">
      <c r="B25" s="55" t="s">
        <v>26</v>
      </c>
      <c r="C25" s="55">
        <v>0</v>
      </c>
      <c r="D25" s="55"/>
      <c r="E25" s="55"/>
      <c r="F25" s="55">
        <f t="shared" si="37"/>
        <v>0</v>
      </c>
      <c r="G25" s="55">
        <v>0</v>
      </c>
      <c r="H25" s="55"/>
      <c r="I25" s="55">
        <v>0</v>
      </c>
      <c r="J25" s="55">
        <v>0</v>
      </c>
      <c r="K25" s="55">
        <f t="shared" si="38"/>
        <v>0</v>
      </c>
      <c r="L25" s="57" t="e">
        <f t="shared" si="39"/>
        <v>#DIV/0!</v>
      </c>
      <c r="M25" s="57" t="e">
        <f t="shared" si="40"/>
        <v>#DIV/0!</v>
      </c>
      <c r="N25" s="55">
        <v>0</v>
      </c>
      <c r="O25" s="55"/>
      <c r="P25" s="55">
        <v>0</v>
      </c>
      <c r="Q25" s="55">
        <v>0</v>
      </c>
      <c r="R25" s="55">
        <f t="shared" si="41"/>
        <v>0</v>
      </c>
      <c r="S25" s="58" t="e">
        <f t="shared" si="42"/>
        <v>#DIV/0!</v>
      </c>
      <c r="T25" s="57" t="e">
        <f t="shared" si="43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0</v>
      </c>
      <c r="F26" s="55">
        <f t="shared" si="37"/>
        <v>0</v>
      </c>
      <c r="G26" s="79">
        <v>0</v>
      </c>
      <c r="I26" s="25">
        <v>0</v>
      </c>
      <c r="J26" s="25">
        <v>0</v>
      </c>
      <c r="K26" s="55">
        <f t="shared" ref="K26" si="68">F26-I26-G26-J26</f>
        <v>0</v>
      </c>
      <c r="L26" s="57" t="e">
        <f t="shared" ref="L26" si="69">IF($F26="","",((G26+H26+I26+J26)/$F26))</f>
        <v>#DIV/0!</v>
      </c>
      <c r="M26" s="57" t="e">
        <f t="shared" ref="M26" si="70">IF($F26="","",(J26/$F26))</f>
        <v>#DIV/0!</v>
      </c>
    </row>
    <row r="27" spans="2:55">
      <c r="B27" s="55" t="s">
        <v>28</v>
      </c>
      <c r="C27" s="79">
        <v>5</v>
      </c>
      <c r="F27" s="55">
        <f t="shared" si="37"/>
        <v>5</v>
      </c>
    </row>
    <row r="30" spans="2:55">
      <c r="B30" s="25" t="str">
        <f>"Graduate  Retention - "&amp;$A$1</f>
        <v>Graduate  Retention - Undergraduate Education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Undergraduate Education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3">C46-D46-E46</f>
        <v>0</v>
      </c>
      <c r="G46" s="38"/>
      <c r="H46" s="39"/>
      <c r="I46" s="39"/>
      <c r="J46" s="39"/>
      <c r="K46" s="36">
        <f t="shared" ref="K46:K52" si="94">$F46-(G46+I46+J46)</f>
        <v>0</v>
      </c>
      <c r="L46" s="49" t="e">
        <f t="shared" ref="L46:L52" si="95">IF($F46="","",((G46+H46+I46+J46)/$F46))</f>
        <v>#DIV/0!</v>
      </c>
      <c r="M46" s="50" t="e">
        <f t="shared" ref="M46:M52" si="96">IF($F46="","",(J46/$F46))</f>
        <v>#DIV/0!</v>
      </c>
      <c r="N46" s="38"/>
      <c r="O46" s="39"/>
      <c r="P46" s="39"/>
      <c r="Q46" s="39"/>
      <c r="R46" s="36">
        <f t="shared" ref="R46:R51" si="97">$F46-(N46+P46+Q46)</f>
        <v>0</v>
      </c>
      <c r="S46" s="37" t="e">
        <f t="shared" ref="S46:S51" si="98">IF($F46="","",((N46+O46+P46+Q46)/$F46))</f>
        <v>#DIV/0!</v>
      </c>
      <c r="T46" s="44" t="e">
        <f t="shared" ref="T46:T51" si="99">IF($F46="","",(Q46/$F46))</f>
        <v>#DIV/0!</v>
      </c>
      <c r="U46" s="38"/>
      <c r="V46" s="39"/>
      <c r="W46" s="39"/>
      <c r="X46" s="39"/>
      <c r="Y46" s="36">
        <f t="shared" ref="Y46:Y50" si="100">$F46-(U46+W46+X46)</f>
        <v>0</v>
      </c>
      <c r="Z46" s="49" t="e">
        <f t="shared" ref="Z46:Z51" si="101">IF($F46="","",((U46+V46+W46+X46)/$F46))</f>
        <v>#DIV/0!</v>
      </c>
      <c r="AA46" s="51" t="e">
        <f t="shared" ref="AA46:AA51" si="102">IF($F46="","",(X46/$F46))</f>
        <v>#DIV/0!</v>
      </c>
      <c r="AB46" s="38"/>
      <c r="AC46" s="39"/>
      <c r="AD46" s="39"/>
      <c r="AE46" s="39"/>
      <c r="AF46" s="36">
        <f t="shared" ref="AF46:AF49" si="103">$F46-(AB46+AD46+AE46)</f>
        <v>0</v>
      </c>
      <c r="AG46" s="37" t="e">
        <f t="shared" ref="AG46:AG51" si="104">IF($F46="","",((AB46+AC46+AD46+AE46)/$F46))</f>
        <v>#DIV/0!</v>
      </c>
      <c r="AH46" s="44" t="e">
        <f t="shared" ref="AH46:AH51" si="105">IF($F46="","",(AE46/$F46))</f>
        <v>#DIV/0!</v>
      </c>
      <c r="AI46" s="38"/>
      <c r="AJ46" s="39"/>
      <c r="AK46" s="39"/>
      <c r="AL46" s="39"/>
      <c r="AM46" s="36">
        <f t="shared" ref="AM46:AM49" si="106">$F46-(AI46+AK46+AL46)</f>
        <v>0</v>
      </c>
      <c r="AN46" s="49" t="e">
        <f t="shared" ref="AN46:AN51" si="107">IF($F46="","",((AI46+AJ46+AK46+AL46)/$F46))</f>
        <v>#DIV/0!</v>
      </c>
      <c r="AO46" s="51" t="e">
        <f t="shared" ref="AO46:AO51" si="108">IF($F46="","",(AL46/$F46))</f>
        <v>#DIV/0!</v>
      </c>
      <c r="AP46" s="38"/>
      <c r="AQ46" s="39"/>
      <c r="AR46" s="39"/>
      <c r="AS46" s="39"/>
      <c r="AT46" s="36">
        <f t="shared" ref="AT46:AT49" si="109">$F46-(AP46+AR46+AS46)</f>
        <v>0</v>
      </c>
      <c r="AU46" s="37" t="e">
        <f t="shared" ref="AU46:AU51" si="110">IF($F46="","",((AP46+AQ46+AR46+AS46)/$F46))</f>
        <v>#DIV/0!</v>
      </c>
      <c r="AV46" s="44" t="e">
        <f t="shared" ref="AV46:AV51" si="111">IF($F46="","",(AS46/$F46))</f>
        <v>#DIV/0!</v>
      </c>
      <c r="AW46" s="38"/>
      <c r="AX46" s="39"/>
      <c r="AY46" s="39"/>
      <c r="AZ46" s="39"/>
      <c r="BA46" s="36">
        <f t="shared" ref="BA46:BA49" si="112">$F46-(AW46+AY46+AZ46)</f>
        <v>0</v>
      </c>
      <c r="BB46" s="49" t="e">
        <f t="shared" ref="BB46:BB51" si="113">IF($F46="","",((AW46+AX46+AY46+AZ46)/$F46))</f>
        <v>#DIV/0!</v>
      </c>
      <c r="BC46" s="51" t="e">
        <f t="shared" ref="BC46:BC51" si="114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3"/>
        <v>0</v>
      </c>
      <c r="G47" s="38"/>
      <c r="H47" s="39"/>
      <c r="I47" s="39"/>
      <c r="J47" s="39"/>
      <c r="K47" s="36">
        <f t="shared" si="94"/>
        <v>0</v>
      </c>
      <c r="L47" s="49" t="e">
        <f t="shared" si="95"/>
        <v>#DIV/0!</v>
      </c>
      <c r="M47" s="50" t="e">
        <f t="shared" si="96"/>
        <v>#DIV/0!</v>
      </c>
      <c r="N47" s="38"/>
      <c r="O47" s="39"/>
      <c r="P47" s="39"/>
      <c r="Q47" s="39"/>
      <c r="R47" s="36">
        <f t="shared" si="97"/>
        <v>0</v>
      </c>
      <c r="S47" s="37" t="e">
        <f t="shared" si="98"/>
        <v>#DIV/0!</v>
      </c>
      <c r="T47" s="44" t="e">
        <f t="shared" si="99"/>
        <v>#DIV/0!</v>
      </c>
      <c r="U47" s="38"/>
      <c r="V47" s="39"/>
      <c r="W47" s="39"/>
      <c r="X47" s="39"/>
      <c r="Y47" s="36">
        <f t="shared" si="100"/>
        <v>0</v>
      </c>
      <c r="Z47" s="49" t="e">
        <f t="shared" si="101"/>
        <v>#DIV/0!</v>
      </c>
      <c r="AA47" s="51" t="e">
        <f t="shared" si="102"/>
        <v>#DIV/0!</v>
      </c>
      <c r="AB47" s="38"/>
      <c r="AC47" s="39"/>
      <c r="AD47" s="39"/>
      <c r="AE47" s="39"/>
      <c r="AF47" s="36">
        <f t="shared" si="103"/>
        <v>0</v>
      </c>
      <c r="AG47" s="37" t="e">
        <f t="shared" si="104"/>
        <v>#DIV/0!</v>
      </c>
      <c r="AH47" s="44" t="e">
        <f t="shared" si="105"/>
        <v>#DIV/0!</v>
      </c>
      <c r="AI47" s="38"/>
      <c r="AJ47" s="39"/>
      <c r="AK47" s="39"/>
      <c r="AL47" s="39"/>
      <c r="AM47" s="36">
        <f t="shared" si="106"/>
        <v>0</v>
      </c>
      <c r="AN47" s="49" t="e">
        <f t="shared" si="107"/>
        <v>#DIV/0!</v>
      </c>
      <c r="AO47" s="51" t="e">
        <f t="shared" si="108"/>
        <v>#DIV/0!</v>
      </c>
      <c r="AP47" s="38"/>
      <c r="AQ47" s="39"/>
      <c r="AR47" s="39"/>
      <c r="AS47" s="39"/>
      <c r="AT47" s="36">
        <f t="shared" si="109"/>
        <v>0</v>
      </c>
      <c r="AU47" s="37" t="e">
        <f t="shared" si="110"/>
        <v>#DIV/0!</v>
      </c>
      <c r="AV47" s="44" t="e">
        <f t="shared" si="111"/>
        <v>#DIV/0!</v>
      </c>
      <c r="AW47" s="38"/>
      <c r="AX47" s="39"/>
      <c r="AY47" s="39"/>
      <c r="AZ47" s="39"/>
      <c r="BA47" s="36">
        <f t="shared" si="112"/>
        <v>0</v>
      </c>
      <c r="BB47" s="49" t="e">
        <f t="shared" si="113"/>
        <v>#DIV/0!</v>
      </c>
      <c r="BC47" s="51" t="e">
        <f t="shared" si="114"/>
        <v>#DIV/0!</v>
      </c>
    </row>
    <row r="48" spans="2:55">
      <c r="B48" s="41" t="s">
        <v>21</v>
      </c>
      <c r="C48" s="35"/>
      <c r="D48" s="35"/>
      <c r="E48" s="35"/>
      <c r="F48" s="42">
        <f t="shared" si="93"/>
        <v>0</v>
      </c>
      <c r="G48" s="43"/>
      <c r="H48" s="36"/>
      <c r="I48" s="36"/>
      <c r="J48" s="36"/>
      <c r="K48" s="36">
        <f t="shared" si="94"/>
        <v>0</v>
      </c>
      <c r="L48" s="47" t="e">
        <f t="shared" si="95"/>
        <v>#DIV/0!</v>
      </c>
      <c r="M48" s="48" t="e">
        <f t="shared" si="96"/>
        <v>#DIV/0!</v>
      </c>
      <c r="N48" s="43"/>
      <c r="O48" s="36"/>
      <c r="P48" s="36"/>
      <c r="Q48" s="36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43"/>
      <c r="V48" s="36"/>
      <c r="W48" s="36"/>
      <c r="X48" s="36"/>
      <c r="Y48" s="36">
        <f t="shared" si="100"/>
        <v>0</v>
      </c>
      <c r="Z48" s="47" t="e">
        <f t="shared" si="101"/>
        <v>#DIV/0!</v>
      </c>
      <c r="AA48" s="48" t="e">
        <f t="shared" si="102"/>
        <v>#DIV/0!</v>
      </c>
      <c r="AB48" s="43"/>
      <c r="AC48" s="36"/>
      <c r="AD48" s="36"/>
      <c r="AE48" s="36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43"/>
      <c r="AJ48" s="36"/>
      <c r="AK48" s="36"/>
      <c r="AL48" s="36"/>
      <c r="AM48" s="36">
        <f t="shared" si="106"/>
        <v>0</v>
      </c>
      <c r="AN48" s="47" t="e">
        <f t="shared" si="107"/>
        <v>#DIV/0!</v>
      </c>
      <c r="AO48" s="48" t="e">
        <f t="shared" si="108"/>
        <v>#DIV/0!</v>
      </c>
      <c r="AP48" s="43"/>
      <c r="AQ48" s="36"/>
      <c r="AR48" s="36"/>
      <c r="AS48" s="36"/>
      <c r="AT48" s="36">
        <f t="shared" si="109"/>
        <v>0</v>
      </c>
      <c r="AU48" s="37" t="e">
        <f t="shared" si="110"/>
        <v>#DIV/0!</v>
      </c>
      <c r="AV48" s="46" t="e">
        <f t="shared" si="111"/>
        <v>#DIV/0!</v>
      </c>
      <c r="AW48" s="43"/>
      <c r="AX48" s="36"/>
      <c r="AY48" s="36"/>
      <c r="AZ48" s="36"/>
      <c r="BA48" s="36">
        <f t="shared" si="112"/>
        <v>0</v>
      </c>
      <c r="BB48" s="47" t="e">
        <f t="shared" si="113"/>
        <v>#DIV/0!</v>
      </c>
      <c r="BC48" s="48" t="e">
        <f t="shared" si="114"/>
        <v>#DIV/0!</v>
      </c>
    </row>
    <row r="49" spans="2:55">
      <c r="B49" s="41" t="s">
        <v>22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23</v>
      </c>
      <c r="C50" s="35"/>
      <c r="D50" s="35"/>
      <c r="E50" s="35"/>
      <c r="F50" s="42">
        <f t="shared" si="93"/>
        <v>0</v>
      </c>
      <c r="G50" s="52"/>
      <c r="H50" s="40"/>
      <c r="I50" s="40"/>
      <c r="J50" s="40"/>
      <c r="K50" s="36">
        <f t="shared" si="94"/>
        <v>0</v>
      </c>
      <c r="L50" s="53" t="e">
        <f t="shared" si="95"/>
        <v>#DIV/0!</v>
      </c>
      <c r="M50" s="54" t="e">
        <f t="shared" si="96"/>
        <v>#DIV/0!</v>
      </c>
      <c r="N50" s="52"/>
      <c r="O50" s="40"/>
      <c r="P50" s="40"/>
      <c r="Q50" s="40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52"/>
      <c r="V50" s="40"/>
      <c r="W50" s="40"/>
      <c r="X50" s="40"/>
      <c r="Y50" s="36">
        <f t="shared" si="100"/>
        <v>0</v>
      </c>
      <c r="Z50" s="53" t="e">
        <f t="shared" si="101"/>
        <v>#DIV/0!</v>
      </c>
      <c r="AA50" s="54" t="e">
        <f t="shared" si="102"/>
        <v>#DIV/0!</v>
      </c>
      <c r="AB50" s="52"/>
      <c r="AC50" s="40"/>
      <c r="AD50" s="40"/>
      <c r="AE50" s="40"/>
      <c r="AF50" s="36"/>
      <c r="AG50" s="37" t="e">
        <f t="shared" si="104"/>
        <v>#DIV/0!</v>
      </c>
      <c r="AH50" s="44" t="e">
        <f t="shared" si="105"/>
        <v>#DIV/0!</v>
      </c>
      <c r="AI50" s="52"/>
      <c r="AJ50" s="40"/>
      <c r="AK50" s="40"/>
      <c r="AL50" s="40"/>
      <c r="AM50" s="40"/>
      <c r="AN50" s="53" t="e">
        <f t="shared" si="107"/>
        <v>#DIV/0!</v>
      </c>
      <c r="AO50" s="54" t="e">
        <f t="shared" si="108"/>
        <v>#DIV/0!</v>
      </c>
      <c r="AP50" s="52"/>
      <c r="AQ50" s="40"/>
      <c r="AR50" s="40"/>
      <c r="AS50" s="40"/>
      <c r="AT50" s="36"/>
      <c r="AU50" s="37" t="e">
        <f t="shared" si="110"/>
        <v>#DIV/0!</v>
      </c>
      <c r="AV50" s="46" t="e">
        <f t="shared" si="111"/>
        <v>#DIV/0!</v>
      </c>
      <c r="AW50" s="52"/>
      <c r="AX50" s="40"/>
      <c r="AY50" s="40"/>
      <c r="AZ50" s="40"/>
      <c r="BA50" s="40"/>
      <c r="BB50" s="53" t="e">
        <f t="shared" si="113"/>
        <v>#DIV/0!</v>
      </c>
      <c r="BC50" s="54" t="e">
        <f t="shared" si="114"/>
        <v>#DIV/0!</v>
      </c>
    </row>
    <row r="51" spans="2:55">
      <c r="B51" s="55" t="s">
        <v>24</v>
      </c>
      <c r="C51" s="59"/>
      <c r="F51" s="60">
        <f t="shared" si="93"/>
        <v>0</v>
      </c>
      <c r="G51" s="38"/>
      <c r="I51" s="55"/>
      <c r="J51" s="39"/>
      <c r="K51" s="39">
        <f t="shared" si="94"/>
        <v>0</v>
      </c>
      <c r="L51" s="49" t="e">
        <f t="shared" si="95"/>
        <v>#DIV/0!</v>
      </c>
      <c r="M51" s="50" t="e">
        <f t="shared" si="96"/>
        <v>#DIV/0!</v>
      </c>
      <c r="N51" s="38"/>
      <c r="P51" s="55"/>
      <c r="Q51" s="39"/>
      <c r="R51" s="36">
        <f t="shared" si="97"/>
        <v>0</v>
      </c>
      <c r="S51" s="61" t="e">
        <f t="shared" si="98"/>
        <v>#DIV/0!</v>
      </c>
      <c r="T51" s="50" t="e">
        <f t="shared" si="99"/>
        <v>#DIV/0!</v>
      </c>
      <c r="U51" s="38"/>
      <c r="W51" s="55"/>
      <c r="X51" s="39"/>
      <c r="Z51" s="49" t="e">
        <f t="shared" si="101"/>
        <v>#DIV/0!</v>
      </c>
      <c r="AA51" s="62" t="e">
        <f t="shared" si="102"/>
        <v>#DIV/0!</v>
      </c>
      <c r="AB51" s="38"/>
      <c r="AD51" s="55"/>
      <c r="AE51" s="39"/>
      <c r="AG51" s="61" t="e">
        <f t="shared" si="104"/>
        <v>#DIV/0!</v>
      </c>
      <c r="AH51" s="50" t="e">
        <f t="shared" si="105"/>
        <v>#DIV/0!</v>
      </c>
      <c r="AI51" s="38"/>
      <c r="AK51" s="55"/>
      <c r="AL51" s="39"/>
      <c r="AN51" s="49" t="e">
        <f t="shared" si="107"/>
        <v>#DIV/0!</v>
      </c>
      <c r="AO51" s="62" t="e">
        <f t="shared" si="108"/>
        <v>#DIV/0!</v>
      </c>
      <c r="AP51" s="38"/>
      <c r="AR51" s="55"/>
      <c r="AS51" s="39"/>
      <c r="AU51" s="61" t="e">
        <f t="shared" si="110"/>
        <v>#DIV/0!</v>
      </c>
      <c r="AV51" s="62" t="e">
        <f t="shared" si="111"/>
        <v>#DIV/0!</v>
      </c>
      <c r="AW51" s="38"/>
      <c r="AY51" s="55"/>
      <c r="AZ51" s="39"/>
      <c r="BB51" s="49" t="e">
        <f t="shared" si="113"/>
        <v>#DIV/0!</v>
      </c>
      <c r="BC51" s="62" t="e">
        <f t="shared" si="114"/>
        <v>#DIV/0!</v>
      </c>
    </row>
    <row r="52" spans="2:55">
      <c r="B52" s="55" t="s">
        <v>25</v>
      </c>
      <c r="C52" s="56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Undergraduate Education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5">C59-D59-E59</f>
        <v>0</v>
      </c>
      <c r="G59" s="38"/>
      <c r="H59" s="39"/>
      <c r="I59" s="39"/>
      <c r="J59" s="39"/>
      <c r="K59" s="36">
        <f t="shared" ref="K59:K64" si="116">$F59-(G59+I59+J59)</f>
        <v>0</v>
      </c>
      <c r="L59" s="49" t="e">
        <f t="shared" ref="L59:L65" si="117">IF($F59="","",((G59+H59+I59+J59)/$F59))</f>
        <v>#DIV/0!</v>
      </c>
      <c r="M59" s="50" t="e">
        <f t="shared" ref="M59:M65" si="118">IF($F59="","",(J59/$F59))</f>
        <v>#DIV/0!</v>
      </c>
      <c r="N59" s="38"/>
      <c r="O59" s="39"/>
      <c r="P59" s="39"/>
      <c r="Q59" s="39"/>
      <c r="R59" s="36">
        <f t="shared" ref="R59:R64" si="119">$F59-(N59+P59+Q59)</f>
        <v>0</v>
      </c>
      <c r="S59" s="37" t="e">
        <f t="shared" ref="S59:S64" si="120">IF($F59="","",((N59+O59+P59+Q59)/$F59))</f>
        <v>#DIV/0!</v>
      </c>
      <c r="T59" s="44" t="e">
        <f t="shared" ref="T59:T64" si="121">IF($F59="","",(Q59/$F59))</f>
        <v>#DIV/0!</v>
      </c>
      <c r="U59" s="38"/>
      <c r="V59" s="39"/>
      <c r="W59" s="39"/>
      <c r="X59" s="39"/>
      <c r="Y59" s="36">
        <f t="shared" ref="Y59:Y63" si="122">$F59-(U59+W59+X59)</f>
        <v>0</v>
      </c>
      <c r="Z59" s="49" t="e">
        <f t="shared" ref="Z59:Z64" si="123">IF($F59="","",((U59+V59+W59+X59)/$F59))</f>
        <v>#DIV/0!</v>
      </c>
      <c r="AA59" s="51" t="e">
        <f t="shared" ref="AA59:AA64" si="124">IF($F59="","",(X59/$F59))</f>
        <v>#DIV/0!</v>
      </c>
      <c r="AB59" s="38"/>
      <c r="AC59" s="39"/>
      <c r="AD59" s="39"/>
      <c r="AE59" s="39"/>
      <c r="AF59" s="36">
        <f t="shared" ref="AF59:AF62" si="125">$F59-(AB59+AD59+AE59)</f>
        <v>0</v>
      </c>
      <c r="AG59" s="37" t="e">
        <f t="shared" ref="AG59:AG64" si="126">IF($F59="","",((AB59+AC59+AD59+AE59)/$F59))</f>
        <v>#DIV/0!</v>
      </c>
      <c r="AH59" s="44" t="e">
        <f t="shared" ref="AH59:AH64" si="127">IF($F59="","",(AE59/$F59))</f>
        <v>#DIV/0!</v>
      </c>
      <c r="AI59" s="38"/>
      <c r="AJ59" s="39"/>
      <c r="AK59" s="39"/>
      <c r="AL59" s="39"/>
      <c r="AM59" s="36">
        <f t="shared" ref="AM59:AM62" si="128">$F59-(AI59+AK59+AL59)</f>
        <v>0</v>
      </c>
      <c r="AN59" s="49" t="e">
        <f t="shared" ref="AN59:AN64" si="129">IF($F59="","",((AI59+AJ59+AK59+AL59)/$F59))</f>
        <v>#DIV/0!</v>
      </c>
      <c r="AO59" s="51" t="e">
        <f t="shared" ref="AO59:AO64" si="130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1">IF($F59="","",((AP59+AQ59+AR59+AS59)/$F59))</f>
        <v>#DIV/0!</v>
      </c>
      <c r="AV59" s="44" t="e">
        <f t="shared" ref="AV59:AV64" si="132">IF($F59="","",(AS59/$F59))</f>
        <v>#DIV/0!</v>
      </c>
      <c r="AW59" s="38"/>
      <c r="AX59" s="39"/>
      <c r="AY59" s="39"/>
      <c r="AZ59" s="39"/>
      <c r="BA59" s="36">
        <f t="shared" ref="BA59:BA62" si="133">$F59-(AW59+AY59+AZ59)</f>
        <v>0</v>
      </c>
      <c r="BB59" s="49" t="e">
        <f t="shared" ref="BB59:BB64" si="134">IF($F59="","",((AW59+AX59+AY59+AZ59)/$F59))</f>
        <v>#DIV/0!</v>
      </c>
      <c r="BC59" s="51" t="e">
        <f t="shared" ref="BC59:BC64" si="135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5"/>
        <v>0</v>
      </c>
      <c r="G60" s="38"/>
      <c r="H60" s="39"/>
      <c r="I60" s="39"/>
      <c r="J60" s="39"/>
      <c r="K60" s="36">
        <f t="shared" si="116"/>
        <v>0</v>
      </c>
      <c r="L60" s="49" t="e">
        <f t="shared" si="117"/>
        <v>#DIV/0!</v>
      </c>
      <c r="M60" s="50" t="e">
        <f t="shared" si="118"/>
        <v>#DIV/0!</v>
      </c>
      <c r="N60" s="38"/>
      <c r="O60" s="39"/>
      <c r="P60" s="39"/>
      <c r="Q60" s="39"/>
      <c r="R60" s="36">
        <f t="shared" si="119"/>
        <v>0</v>
      </c>
      <c r="S60" s="37" t="e">
        <f t="shared" si="120"/>
        <v>#DIV/0!</v>
      </c>
      <c r="T60" s="44" t="e">
        <f t="shared" si="121"/>
        <v>#DIV/0!</v>
      </c>
      <c r="U60" s="38"/>
      <c r="V60" s="39"/>
      <c r="W60" s="39"/>
      <c r="X60" s="39"/>
      <c r="Y60" s="36">
        <f t="shared" si="122"/>
        <v>0</v>
      </c>
      <c r="Z60" s="49" t="e">
        <f t="shared" si="123"/>
        <v>#DIV/0!</v>
      </c>
      <c r="AA60" s="51" t="e">
        <f t="shared" si="124"/>
        <v>#DIV/0!</v>
      </c>
      <c r="AB60" s="38"/>
      <c r="AC60" s="39"/>
      <c r="AD60" s="39"/>
      <c r="AE60" s="39"/>
      <c r="AF60" s="36">
        <f t="shared" si="125"/>
        <v>0</v>
      </c>
      <c r="AG60" s="37" t="e">
        <f t="shared" si="126"/>
        <v>#DIV/0!</v>
      </c>
      <c r="AH60" s="44" t="e">
        <f t="shared" si="127"/>
        <v>#DIV/0!</v>
      </c>
      <c r="AI60" s="38"/>
      <c r="AJ60" s="39"/>
      <c r="AK60" s="39"/>
      <c r="AL60" s="39"/>
      <c r="AM60" s="36">
        <f t="shared" si="128"/>
        <v>0</v>
      </c>
      <c r="AN60" s="49" t="e">
        <f t="shared" si="129"/>
        <v>#DIV/0!</v>
      </c>
      <c r="AO60" s="51" t="e">
        <f t="shared" si="130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1"/>
        <v>#DIV/0!</v>
      </c>
      <c r="AV60" s="44" t="e">
        <f t="shared" si="132"/>
        <v>#DIV/0!</v>
      </c>
      <c r="AW60" s="38"/>
      <c r="AX60" s="39"/>
      <c r="AY60" s="39"/>
      <c r="AZ60" s="39"/>
      <c r="BA60" s="36">
        <f t="shared" si="133"/>
        <v>0</v>
      </c>
      <c r="BB60" s="49" t="e">
        <f t="shared" si="134"/>
        <v>#DIV/0!</v>
      </c>
      <c r="BC60" s="51" t="e">
        <f t="shared" si="135"/>
        <v>#DIV/0!</v>
      </c>
    </row>
    <row r="61" spans="2:55">
      <c r="B61" s="41" t="s">
        <v>21</v>
      </c>
      <c r="C61" s="35"/>
      <c r="D61" s="35"/>
      <c r="E61" s="35"/>
      <c r="F61" s="42">
        <f t="shared" si="115"/>
        <v>0</v>
      </c>
      <c r="G61" s="43"/>
      <c r="H61" s="36"/>
      <c r="I61" s="36"/>
      <c r="J61" s="36"/>
      <c r="K61" s="36">
        <f t="shared" si="116"/>
        <v>0</v>
      </c>
      <c r="L61" s="47" t="e">
        <f t="shared" si="117"/>
        <v>#DIV/0!</v>
      </c>
      <c r="M61" s="48" t="e">
        <f t="shared" si="118"/>
        <v>#DIV/0!</v>
      </c>
      <c r="N61" s="43"/>
      <c r="O61" s="36"/>
      <c r="P61" s="36"/>
      <c r="Q61" s="36"/>
      <c r="R61" s="36">
        <f t="shared" si="119"/>
        <v>0</v>
      </c>
      <c r="S61" s="37" t="e">
        <f t="shared" si="120"/>
        <v>#DIV/0!</v>
      </c>
      <c r="T61" s="44" t="e">
        <f t="shared" si="121"/>
        <v>#DIV/0!</v>
      </c>
      <c r="U61" s="43"/>
      <c r="V61" s="36"/>
      <c r="W61" s="36"/>
      <c r="X61" s="36"/>
      <c r="Y61" s="36">
        <f t="shared" si="122"/>
        <v>0</v>
      </c>
      <c r="Z61" s="47" t="e">
        <f t="shared" si="123"/>
        <v>#DIV/0!</v>
      </c>
      <c r="AA61" s="48" t="e">
        <f t="shared" si="124"/>
        <v>#DIV/0!</v>
      </c>
      <c r="AB61" s="43"/>
      <c r="AC61" s="36"/>
      <c r="AD61" s="36"/>
      <c r="AE61" s="36"/>
      <c r="AF61" s="36">
        <f t="shared" si="125"/>
        <v>0</v>
      </c>
      <c r="AG61" s="37" t="e">
        <f t="shared" si="126"/>
        <v>#DIV/0!</v>
      </c>
      <c r="AH61" s="44" t="e">
        <f t="shared" si="127"/>
        <v>#DIV/0!</v>
      </c>
      <c r="AI61" s="43"/>
      <c r="AJ61" s="36"/>
      <c r="AK61" s="36"/>
      <c r="AL61" s="36"/>
      <c r="AM61" s="36">
        <f t="shared" si="128"/>
        <v>0</v>
      </c>
      <c r="AN61" s="47" t="e">
        <f t="shared" si="129"/>
        <v>#DIV/0!</v>
      </c>
      <c r="AO61" s="48" t="e">
        <f t="shared" si="130"/>
        <v>#DIV/0!</v>
      </c>
      <c r="AP61" s="43"/>
      <c r="AQ61" s="36"/>
      <c r="AR61" s="36"/>
      <c r="AS61" s="36"/>
      <c r="AT61" s="36">
        <f t="shared" ref="AT61:AT62" si="136">$F61-(AP61+AR61+AS61)</f>
        <v>0</v>
      </c>
      <c r="AU61" s="37" t="e">
        <f t="shared" si="131"/>
        <v>#DIV/0!</v>
      </c>
      <c r="AV61" s="46" t="e">
        <f t="shared" si="132"/>
        <v>#DIV/0!</v>
      </c>
      <c r="AW61" s="43"/>
      <c r="AX61" s="36"/>
      <c r="AY61" s="36"/>
      <c r="AZ61" s="36"/>
      <c r="BA61" s="36">
        <f t="shared" si="133"/>
        <v>0</v>
      </c>
      <c r="BB61" s="47" t="e">
        <f t="shared" si="134"/>
        <v>#DIV/0!</v>
      </c>
      <c r="BC61" s="48" t="e">
        <f t="shared" si="135"/>
        <v>#DIV/0!</v>
      </c>
    </row>
    <row r="62" spans="2:55">
      <c r="B62" s="41" t="s">
        <v>22</v>
      </c>
      <c r="C62" s="35"/>
      <c r="D62" s="35"/>
      <c r="E62" s="35"/>
      <c r="F62" s="42">
        <f t="shared" si="115"/>
        <v>0</v>
      </c>
      <c r="G62" s="43"/>
      <c r="H62" s="36"/>
      <c r="I62" s="36"/>
      <c r="J62" s="36"/>
      <c r="K62" s="36">
        <f t="shared" si="116"/>
        <v>0</v>
      </c>
      <c r="L62" s="47" t="e">
        <f t="shared" si="117"/>
        <v>#DIV/0!</v>
      </c>
      <c r="M62" s="48" t="e">
        <f t="shared" si="118"/>
        <v>#DIV/0!</v>
      </c>
      <c r="N62" s="43"/>
      <c r="O62" s="36"/>
      <c r="P62" s="36"/>
      <c r="Q62" s="36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43"/>
      <c r="V62" s="36"/>
      <c r="W62" s="36"/>
      <c r="X62" s="36"/>
      <c r="Y62" s="36">
        <f t="shared" si="122"/>
        <v>0</v>
      </c>
      <c r="Z62" s="47" t="e">
        <f t="shared" si="123"/>
        <v>#DIV/0!</v>
      </c>
      <c r="AA62" s="48" t="e">
        <f t="shared" si="124"/>
        <v>#DIV/0!</v>
      </c>
      <c r="AB62" s="43"/>
      <c r="AC62" s="36"/>
      <c r="AD62" s="36"/>
      <c r="AE62" s="36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43"/>
      <c r="AJ62" s="36"/>
      <c r="AK62" s="36"/>
      <c r="AL62" s="36"/>
      <c r="AM62" s="36">
        <f t="shared" si="128"/>
        <v>0</v>
      </c>
      <c r="AN62" s="47" t="e">
        <f t="shared" si="129"/>
        <v>#DIV/0!</v>
      </c>
      <c r="AO62" s="48" t="e">
        <f t="shared" si="130"/>
        <v>#DIV/0!</v>
      </c>
      <c r="AP62" s="43"/>
      <c r="AQ62" s="36"/>
      <c r="AR62" s="36"/>
      <c r="AS62" s="36"/>
      <c r="AT62" s="36">
        <f t="shared" si="136"/>
        <v>0</v>
      </c>
      <c r="AU62" s="37" t="e">
        <f t="shared" si="131"/>
        <v>#DIV/0!</v>
      </c>
      <c r="AV62" s="46" t="e">
        <f t="shared" si="132"/>
        <v>#DIV/0!</v>
      </c>
      <c r="AW62" s="43"/>
      <c r="AX62" s="36"/>
      <c r="AY62" s="36"/>
      <c r="AZ62" s="36"/>
      <c r="BA62" s="36">
        <f t="shared" si="133"/>
        <v>0</v>
      </c>
      <c r="BB62" s="47" t="e">
        <f t="shared" si="134"/>
        <v>#DIV/0!</v>
      </c>
      <c r="BC62" s="48" t="e">
        <f t="shared" si="135"/>
        <v>#DIV/0!</v>
      </c>
    </row>
    <row r="63" spans="2:55">
      <c r="B63" s="41" t="s">
        <v>23</v>
      </c>
      <c r="C63" s="35"/>
      <c r="D63" s="35"/>
      <c r="E63" s="35"/>
      <c r="F63" s="42">
        <f t="shared" si="115"/>
        <v>0</v>
      </c>
      <c r="G63" s="52"/>
      <c r="H63" s="40"/>
      <c r="I63" s="40"/>
      <c r="J63" s="40"/>
      <c r="K63" s="36">
        <f t="shared" si="116"/>
        <v>0</v>
      </c>
      <c r="L63" s="53" t="e">
        <f t="shared" si="117"/>
        <v>#DIV/0!</v>
      </c>
      <c r="M63" s="54" t="e">
        <f t="shared" si="118"/>
        <v>#DIV/0!</v>
      </c>
      <c r="N63" s="52"/>
      <c r="O63" s="40"/>
      <c r="P63" s="40"/>
      <c r="Q63" s="40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52"/>
      <c r="V63" s="40"/>
      <c r="W63" s="40"/>
      <c r="X63" s="40"/>
      <c r="Y63" s="36">
        <f t="shared" si="122"/>
        <v>0</v>
      </c>
      <c r="Z63" s="53" t="e">
        <f t="shared" si="123"/>
        <v>#DIV/0!</v>
      </c>
      <c r="AA63" s="54" t="e">
        <f t="shared" si="124"/>
        <v>#DIV/0!</v>
      </c>
      <c r="AB63" s="52"/>
      <c r="AC63" s="40"/>
      <c r="AD63" s="40"/>
      <c r="AE63" s="40"/>
      <c r="AF63" s="36"/>
      <c r="AG63" s="37" t="e">
        <f t="shared" si="126"/>
        <v>#DIV/0!</v>
      </c>
      <c r="AH63" s="44" t="e">
        <f t="shared" si="127"/>
        <v>#DIV/0!</v>
      </c>
      <c r="AI63" s="52"/>
      <c r="AJ63" s="40"/>
      <c r="AK63" s="40"/>
      <c r="AL63" s="40"/>
      <c r="AM63" s="40"/>
      <c r="AN63" s="53" t="e">
        <f t="shared" si="129"/>
        <v>#DIV/0!</v>
      </c>
      <c r="AO63" s="54" t="e">
        <f t="shared" si="130"/>
        <v>#DIV/0!</v>
      </c>
      <c r="AP63" s="52"/>
      <c r="AQ63" s="40"/>
      <c r="AR63" s="40"/>
      <c r="AS63" s="40"/>
      <c r="AT63" s="36"/>
      <c r="AU63" s="37" t="e">
        <f t="shared" si="131"/>
        <v>#DIV/0!</v>
      </c>
      <c r="AV63" s="46" t="e">
        <f t="shared" si="132"/>
        <v>#DIV/0!</v>
      </c>
      <c r="AW63" s="52"/>
      <c r="AX63" s="40"/>
      <c r="AY63" s="40"/>
      <c r="AZ63" s="40"/>
      <c r="BA63" s="40"/>
      <c r="BB63" s="53" t="e">
        <f t="shared" si="134"/>
        <v>#DIV/0!</v>
      </c>
      <c r="BC63" s="54" t="e">
        <f t="shared" si="135"/>
        <v>#DIV/0!</v>
      </c>
    </row>
    <row r="64" spans="2:55">
      <c r="B64" s="55" t="s">
        <v>24</v>
      </c>
      <c r="C64" s="59"/>
      <c r="F64" s="60">
        <f t="shared" si="115"/>
        <v>0</v>
      </c>
      <c r="G64" s="38"/>
      <c r="I64" s="55"/>
      <c r="J64" s="39"/>
      <c r="K64" s="39">
        <f t="shared" si="116"/>
        <v>0</v>
      </c>
      <c r="L64" s="49" t="e">
        <f t="shared" si="117"/>
        <v>#DIV/0!</v>
      </c>
      <c r="M64" s="50" t="e">
        <f t="shared" si="118"/>
        <v>#DIV/0!</v>
      </c>
      <c r="N64" s="38"/>
      <c r="P64" s="55"/>
      <c r="Q64" s="39"/>
      <c r="R64" s="36">
        <f t="shared" si="119"/>
        <v>0</v>
      </c>
      <c r="S64" s="61" t="e">
        <f t="shared" si="120"/>
        <v>#DIV/0!</v>
      </c>
      <c r="T64" s="50" t="e">
        <f t="shared" si="121"/>
        <v>#DIV/0!</v>
      </c>
      <c r="U64" s="38"/>
      <c r="W64" s="55"/>
      <c r="X64" s="39"/>
      <c r="Z64" s="49" t="e">
        <f t="shared" si="123"/>
        <v>#DIV/0!</v>
      </c>
      <c r="AA64" s="62" t="e">
        <f t="shared" si="124"/>
        <v>#DIV/0!</v>
      </c>
      <c r="AB64" s="38"/>
      <c r="AD64" s="55"/>
      <c r="AE64" s="39"/>
      <c r="AG64" s="61" t="e">
        <f t="shared" si="126"/>
        <v>#DIV/0!</v>
      </c>
      <c r="AH64" s="50" t="e">
        <f t="shared" si="127"/>
        <v>#DIV/0!</v>
      </c>
      <c r="AI64" s="38"/>
      <c r="AK64" s="55"/>
      <c r="AL64" s="39"/>
      <c r="AN64" s="49" t="e">
        <f t="shared" si="129"/>
        <v>#DIV/0!</v>
      </c>
      <c r="AO64" s="62" t="e">
        <f t="shared" si="130"/>
        <v>#DIV/0!</v>
      </c>
      <c r="AP64" s="38"/>
      <c r="AR64" s="55"/>
      <c r="AS64" s="39"/>
      <c r="AU64" s="61" t="e">
        <f t="shared" si="131"/>
        <v>#DIV/0!</v>
      </c>
      <c r="AV64" s="62" t="e">
        <f t="shared" si="132"/>
        <v>#DIV/0!</v>
      </c>
      <c r="AW64" s="38"/>
      <c r="AY64" s="55"/>
      <c r="AZ64" s="39"/>
      <c r="BB64" s="49" t="e">
        <f t="shared" si="134"/>
        <v>#DIV/0!</v>
      </c>
      <c r="BC64" s="62" t="e">
        <f t="shared" si="135"/>
        <v>#DIV/0!</v>
      </c>
    </row>
    <row r="65" spans="2:52">
      <c r="B65" s="55" t="s">
        <v>25</v>
      </c>
      <c r="C65" s="56"/>
      <c r="F65" s="60">
        <f t="shared" si="115"/>
        <v>0</v>
      </c>
      <c r="G65" s="38"/>
      <c r="I65" s="55"/>
      <c r="J65" s="39"/>
      <c r="K65" s="39">
        <f>$F65-(G65+I65+J65)</f>
        <v>0</v>
      </c>
      <c r="L65" s="49" t="e">
        <f t="shared" si="117"/>
        <v>#DIV/0!</v>
      </c>
      <c r="M65" s="50" t="e">
        <f t="shared" si="118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5"/>
        <v>0</v>
      </c>
    </row>
  </sheetData>
  <mergeCells count="55">
    <mergeCell ref="AP57:AV57"/>
    <mergeCell ref="AW57:BC57"/>
    <mergeCell ref="B57:B58"/>
    <mergeCell ref="C57:C58"/>
    <mergeCell ref="D57:D58"/>
    <mergeCell ref="E57:E58"/>
    <mergeCell ref="G57:M57"/>
    <mergeCell ref="N57:T57"/>
    <mergeCell ref="N44:T44"/>
    <mergeCell ref="U44:AA44"/>
    <mergeCell ref="AB44:AH44"/>
    <mergeCell ref="AI44:AO44"/>
    <mergeCell ref="U57:AA57"/>
    <mergeCell ref="AB57:AH57"/>
    <mergeCell ref="AI57:AO57"/>
    <mergeCell ref="AP44:AV44"/>
    <mergeCell ref="AW44:BC44"/>
    <mergeCell ref="U31:AA31"/>
    <mergeCell ref="AB31:AH31"/>
    <mergeCell ref="AI31:AO31"/>
    <mergeCell ref="AP31:AV31"/>
    <mergeCell ref="AW31:BC31"/>
    <mergeCell ref="B44:B45"/>
    <mergeCell ref="C44:C45"/>
    <mergeCell ref="D44:D45"/>
    <mergeCell ref="E44:E45"/>
    <mergeCell ref="G44:M44"/>
    <mergeCell ref="B31:B32"/>
    <mergeCell ref="C31:C32"/>
    <mergeCell ref="D31:D32"/>
    <mergeCell ref="E31:E32"/>
    <mergeCell ref="G31:M31"/>
    <mergeCell ref="N31:T31"/>
    <mergeCell ref="N17:T17"/>
    <mergeCell ref="U17:AA17"/>
    <mergeCell ref="AB17:AH17"/>
    <mergeCell ref="AI17:AO17"/>
    <mergeCell ref="AP17:AV17"/>
    <mergeCell ref="AW17:BC17"/>
    <mergeCell ref="U3:AA3"/>
    <mergeCell ref="AB3:AH3"/>
    <mergeCell ref="AI3:AO3"/>
    <mergeCell ref="AP3:AV3"/>
    <mergeCell ref="AW3:BC3"/>
    <mergeCell ref="B17:B18"/>
    <mergeCell ref="C17:C18"/>
    <mergeCell ref="D17:D18"/>
    <mergeCell ref="E17:E18"/>
    <mergeCell ref="G17:M17"/>
    <mergeCell ref="N3:T3"/>
    <mergeCell ref="B3:B4"/>
    <mergeCell ref="C3:C4"/>
    <mergeCell ref="D3:D4"/>
    <mergeCell ref="E3:E4"/>
    <mergeCell ref="G3:M3"/>
  </mergeCells>
  <pageMargins left="0.7" right="0.7" top="0.75" bottom="0.75" header="0.3" footer="0.3"/>
  <pageSetup orientation="portrait" horizontalDpi="1200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652E2-F2B2-4E2F-BA68-8BAE8BF41EEC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60</v>
      </c>
    </row>
    <row r="2" spans="1:55">
      <c r="B2" s="25" t="str">
        <f>"Freshmen Retention - "&amp;$A$1</f>
        <v>Freshmen Retention - Male Students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335</v>
      </c>
      <c r="D5" s="56">
        <v>3</v>
      </c>
      <c r="E5" s="56"/>
      <c r="F5" s="56">
        <f t="shared" ref="F5:F13" si="0">C5-D5-E5</f>
        <v>332</v>
      </c>
      <c r="G5" s="73">
        <v>292</v>
      </c>
      <c r="H5" s="55"/>
      <c r="I5" s="73">
        <v>11</v>
      </c>
      <c r="J5" s="55">
        <v>0</v>
      </c>
      <c r="K5" s="55">
        <f t="shared" ref="K5:K12" si="1">F5-(G5+I5+J5)</f>
        <v>29</v>
      </c>
      <c r="L5" s="57">
        <f t="shared" ref="L5:L12" si="2">IF($F5="","",((G5+H5+I5+J5)/$F5))</f>
        <v>0.91265060240963858</v>
      </c>
      <c r="M5" s="57">
        <f t="shared" ref="M5:M12" si="3">IF($F5="","",(J5/$F5))</f>
        <v>0</v>
      </c>
      <c r="N5" s="73">
        <v>261</v>
      </c>
      <c r="O5" s="73"/>
      <c r="P5" s="55">
        <v>3</v>
      </c>
      <c r="Q5" s="55">
        <v>0</v>
      </c>
      <c r="R5" s="55">
        <f t="shared" ref="R5:R11" si="4">F5-Q5-P5-N5</f>
        <v>68</v>
      </c>
      <c r="S5" s="58">
        <f t="shared" ref="S5:S11" si="5">IF($F5="","",((N5+O5+P5+Q5)/$F5))</f>
        <v>0.79518072289156627</v>
      </c>
      <c r="T5" s="57">
        <f t="shared" ref="T5:T11" si="6">IF($F5="","",(Q5/$F5))</f>
        <v>0</v>
      </c>
      <c r="U5" s="73">
        <v>241</v>
      </c>
      <c r="V5" s="55"/>
      <c r="W5" s="73">
        <v>2</v>
      </c>
      <c r="X5" s="73">
        <v>9</v>
      </c>
      <c r="Y5" s="55">
        <f t="shared" ref="Y5:Y10" si="7">F5-(U5+W5+X5)</f>
        <v>80</v>
      </c>
      <c r="Z5" s="57">
        <f t="shared" ref="Z5:Z10" si="8">IF($F5="","",((U5+V5+W5+X5)/$F5))</f>
        <v>0.75903614457831325</v>
      </c>
      <c r="AA5" s="57">
        <f t="shared" ref="AA5:AA10" si="9">IF($F5="","",(X5/$F5))</f>
        <v>2.710843373493976E-2</v>
      </c>
      <c r="AB5" s="73">
        <v>125</v>
      </c>
      <c r="AC5" s="55"/>
      <c r="AD5" s="73">
        <v>1</v>
      </c>
      <c r="AE5" s="73">
        <v>123</v>
      </c>
      <c r="AF5" s="55">
        <f t="shared" ref="AF5:AF9" si="10">F5-(AB5+AD5+AE5)</f>
        <v>83</v>
      </c>
      <c r="AG5" s="58">
        <f t="shared" ref="AG5:AG9" si="11">IF($F5="","",((AB5+AC5+AD5+AE5)/$F5))</f>
        <v>0.75</v>
      </c>
      <c r="AH5" s="57">
        <f t="shared" ref="AH5:AH9" si="12">IF($F5="","",(AE5/$F5))</f>
        <v>0.37048192771084337</v>
      </c>
      <c r="AI5" s="73">
        <v>16</v>
      </c>
      <c r="AJ5" s="55"/>
      <c r="AK5" s="73">
        <v>3</v>
      </c>
      <c r="AL5" s="73">
        <v>223</v>
      </c>
      <c r="AM5" s="55">
        <f t="shared" ref="AM5:AM7" si="13">F5-AL5-AK5-AI5</f>
        <v>90</v>
      </c>
      <c r="AN5" s="57">
        <f t="shared" ref="AN5:AN7" si="14">IF($F5="","",((AI5+AJ5+AK5+AL5)/$F5))</f>
        <v>0.72891566265060237</v>
      </c>
      <c r="AO5" s="57">
        <f t="shared" ref="AO5:AO7" si="15">IF($F5="","",(AL5/$F5))</f>
        <v>0.67168674698795183</v>
      </c>
      <c r="AP5" s="73">
        <v>7</v>
      </c>
      <c r="AQ5" s="55"/>
      <c r="AR5" s="73">
        <v>1</v>
      </c>
      <c r="AS5" s="73">
        <v>235</v>
      </c>
      <c r="AT5" s="55">
        <f t="shared" ref="AT5" si="16">F5-AP5-AR5-AS5</f>
        <v>89</v>
      </c>
      <c r="AU5" s="58">
        <f t="shared" ref="AU5" si="17">IF($F5="","",((AP5+AQ5+AR5+AS5)/$F5))</f>
        <v>0.73192771084337349</v>
      </c>
      <c r="AV5" s="57">
        <f t="shared" ref="AV5" si="18">IF($F5="","",(AS5/$F5))</f>
        <v>0.70783132530120485</v>
      </c>
      <c r="AW5" s="55">
        <v>2</v>
      </c>
      <c r="AX5" s="55"/>
      <c r="AY5" s="55">
        <v>1</v>
      </c>
      <c r="AZ5" s="55">
        <v>240</v>
      </c>
      <c r="BA5" s="55">
        <f t="shared" ref="BA5" si="19">F5-AZ5-AW5</f>
        <v>90</v>
      </c>
      <c r="BB5" s="57">
        <f t="shared" ref="BB5" si="20">IF($F5="","",((AW5+AX5+AY5+AZ5)/$F5))</f>
        <v>0.73192771084337349</v>
      </c>
      <c r="BC5" s="57">
        <f t="shared" ref="BC5" si="21">IF($F5="","",(AZ5/$F5))</f>
        <v>0.72289156626506024</v>
      </c>
    </row>
    <row r="6" spans="1:55">
      <c r="B6" s="55" t="s">
        <v>21</v>
      </c>
      <c r="C6" s="73">
        <v>323</v>
      </c>
      <c r="D6" s="56">
        <v>2</v>
      </c>
      <c r="E6" s="56"/>
      <c r="F6" s="56">
        <f t="shared" si="0"/>
        <v>321</v>
      </c>
      <c r="G6" s="73">
        <v>280</v>
      </c>
      <c r="H6" s="55"/>
      <c r="I6" s="73">
        <v>8</v>
      </c>
      <c r="J6" s="55">
        <v>0</v>
      </c>
      <c r="K6" s="55">
        <f t="shared" si="1"/>
        <v>33</v>
      </c>
      <c r="L6" s="57">
        <f t="shared" si="2"/>
        <v>0.89719626168224298</v>
      </c>
      <c r="M6" s="57">
        <f t="shared" si="3"/>
        <v>0</v>
      </c>
      <c r="N6" s="73">
        <v>253</v>
      </c>
      <c r="O6" s="73"/>
      <c r="P6" s="55">
        <v>10</v>
      </c>
      <c r="Q6" s="55">
        <v>0</v>
      </c>
      <c r="R6" s="55">
        <f t="shared" si="4"/>
        <v>58</v>
      </c>
      <c r="S6" s="58">
        <f t="shared" si="5"/>
        <v>0.81931464174454827</v>
      </c>
      <c r="T6" s="57">
        <f t="shared" si="6"/>
        <v>0</v>
      </c>
      <c r="U6" s="73">
        <v>236</v>
      </c>
      <c r="V6" s="55"/>
      <c r="W6" s="73">
        <v>5</v>
      </c>
      <c r="X6" s="73">
        <v>4</v>
      </c>
      <c r="Y6" s="55">
        <f t="shared" si="7"/>
        <v>76</v>
      </c>
      <c r="Z6" s="57">
        <f t="shared" si="8"/>
        <v>0.76323987538940807</v>
      </c>
      <c r="AA6" s="57">
        <f t="shared" si="9"/>
        <v>1.2461059190031152E-2</v>
      </c>
      <c r="AB6" s="73">
        <v>114</v>
      </c>
      <c r="AC6" s="55"/>
      <c r="AD6" s="73">
        <v>6</v>
      </c>
      <c r="AE6" s="73">
        <v>118</v>
      </c>
      <c r="AF6" s="55">
        <f t="shared" si="10"/>
        <v>83</v>
      </c>
      <c r="AG6" s="58">
        <f t="shared" si="11"/>
        <v>0.74143302180685355</v>
      </c>
      <c r="AH6" s="57">
        <f t="shared" si="12"/>
        <v>0.36760124610591899</v>
      </c>
      <c r="AI6" s="73">
        <v>25</v>
      </c>
      <c r="AJ6" s="55"/>
      <c r="AK6" s="78">
        <v>1</v>
      </c>
      <c r="AL6" s="73">
        <v>208</v>
      </c>
      <c r="AM6" s="55">
        <f t="shared" si="13"/>
        <v>87</v>
      </c>
      <c r="AN6" s="57">
        <f t="shared" si="14"/>
        <v>0.7289719626168224</v>
      </c>
      <c r="AO6" s="57">
        <f t="shared" si="15"/>
        <v>0.6479750778816199</v>
      </c>
      <c r="AP6" s="55">
        <v>8</v>
      </c>
      <c r="AQ6" s="55"/>
      <c r="AR6" s="55">
        <v>2</v>
      </c>
      <c r="AS6" s="55">
        <v>227</v>
      </c>
      <c r="AT6" s="55">
        <f t="shared" ref="AT6" si="22">F6-AP6-AR6-AS6</f>
        <v>84</v>
      </c>
      <c r="AU6" s="58">
        <f t="shared" ref="AU6" si="23">IF($F6="","",((AP6+AQ6+AR6+AS6)/$F6))</f>
        <v>0.73831775700934577</v>
      </c>
      <c r="AV6" s="57">
        <f t="shared" ref="AV6" si="24">IF($F6="","",(AS6/$F6))</f>
        <v>0.70716510903426788</v>
      </c>
      <c r="AW6" s="55">
        <v>3</v>
      </c>
      <c r="AX6" s="55"/>
      <c r="AY6" s="55">
        <v>2</v>
      </c>
      <c r="AZ6" s="55">
        <v>229</v>
      </c>
      <c r="BA6" s="55">
        <f t="shared" ref="BA6" si="25">F6-AZ6-AW6</f>
        <v>89</v>
      </c>
      <c r="BB6" s="57">
        <f t="shared" ref="BB6" si="26">IF($F6="","",((AW6+AX6+AY6+AZ6)/$F6))</f>
        <v>0.7289719626168224</v>
      </c>
      <c r="BC6" s="57">
        <f t="shared" ref="BC6" si="27">IF($F6="","",(AZ6/$F6))</f>
        <v>0.71339563862928346</v>
      </c>
    </row>
    <row r="7" spans="1:55">
      <c r="B7" s="55" t="s">
        <v>22</v>
      </c>
      <c r="C7" s="73">
        <v>415</v>
      </c>
      <c r="D7" s="56">
        <v>2</v>
      </c>
      <c r="E7" s="56"/>
      <c r="F7" s="56">
        <f t="shared" si="0"/>
        <v>413</v>
      </c>
      <c r="G7" s="73">
        <v>365</v>
      </c>
      <c r="H7" s="55"/>
      <c r="I7" s="73">
        <v>7</v>
      </c>
      <c r="J7" s="55">
        <v>0</v>
      </c>
      <c r="K7" s="55">
        <f t="shared" si="1"/>
        <v>41</v>
      </c>
      <c r="L7" s="57">
        <f t="shared" si="2"/>
        <v>0.90072639225181594</v>
      </c>
      <c r="M7" s="57">
        <f t="shared" si="3"/>
        <v>0</v>
      </c>
      <c r="N7" s="73">
        <v>338</v>
      </c>
      <c r="O7" s="73"/>
      <c r="P7" s="55">
        <v>9</v>
      </c>
      <c r="Q7" s="55">
        <v>0</v>
      </c>
      <c r="R7" s="55">
        <f t="shared" si="4"/>
        <v>66</v>
      </c>
      <c r="S7" s="58">
        <f t="shared" si="5"/>
        <v>0.84019370460048426</v>
      </c>
      <c r="T7" s="57">
        <f t="shared" si="6"/>
        <v>0</v>
      </c>
      <c r="U7" s="73">
        <v>321</v>
      </c>
      <c r="V7" s="55"/>
      <c r="W7" s="73">
        <v>4</v>
      </c>
      <c r="X7" s="73">
        <v>7</v>
      </c>
      <c r="Y7" s="55">
        <f t="shared" si="7"/>
        <v>81</v>
      </c>
      <c r="Z7" s="57">
        <f t="shared" si="8"/>
        <v>0.80387409200968518</v>
      </c>
      <c r="AA7" s="57">
        <f t="shared" si="9"/>
        <v>1.6949152542372881E-2</v>
      </c>
      <c r="AB7" s="73">
        <v>182</v>
      </c>
      <c r="AC7" s="55"/>
      <c r="AD7" s="73">
        <v>6</v>
      </c>
      <c r="AE7" s="73">
        <v>132</v>
      </c>
      <c r="AF7" s="55">
        <f t="shared" si="10"/>
        <v>93</v>
      </c>
      <c r="AG7" s="58">
        <f t="shared" si="11"/>
        <v>0.77481840193704599</v>
      </c>
      <c r="AH7" s="57">
        <f t="shared" si="12"/>
        <v>0.31961259079903148</v>
      </c>
      <c r="AI7" s="55">
        <v>42</v>
      </c>
      <c r="AJ7" s="55"/>
      <c r="AK7" s="55">
        <v>2</v>
      </c>
      <c r="AL7" s="55">
        <v>273</v>
      </c>
      <c r="AM7" s="55">
        <f t="shared" si="13"/>
        <v>96</v>
      </c>
      <c r="AN7" s="57">
        <f t="shared" si="14"/>
        <v>0.76755447941888622</v>
      </c>
      <c r="AO7" s="57">
        <f t="shared" si="15"/>
        <v>0.66101694915254239</v>
      </c>
      <c r="AP7" s="55">
        <v>13</v>
      </c>
      <c r="AQ7" s="55"/>
      <c r="AR7" s="55">
        <v>3</v>
      </c>
      <c r="AS7" s="55">
        <v>299</v>
      </c>
      <c r="AT7" s="55">
        <f t="shared" ref="AT7" si="28">F7-AP7-AR7-AS7</f>
        <v>98</v>
      </c>
      <c r="AU7" s="58">
        <f t="shared" ref="AU7" si="29">IF($F7="","",((AP7+AQ7+AR7+AS7)/$F7))</f>
        <v>0.76271186440677963</v>
      </c>
      <c r="AV7" s="57">
        <f t="shared" ref="AV7" si="30">IF($F7="","",(AS7/$F7))</f>
        <v>0.72397094430992737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403</v>
      </c>
      <c r="D8" s="56">
        <v>2</v>
      </c>
      <c r="E8" s="56">
        <v>2</v>
      </c>
      <c r="F8" s="56">
        <f t="shared" si="0"/>
        <v>399</v>
      </c>
      <c r="G8" s="73">
        <v>347</v>
      </c>
      <c r="H8" s="55"/>
      <c r="I8" s="73">
        <v>11</v>
      </c>
      <c r="J8" s="55">
        <v>0</v>
      </c>
      <c r="K8" s="55">
        <f t="shared" si="1"/>
        <v>41</v>
      </c>
      <c r="L8" s="57">
        <f t="shared" si="2"/>
        <v>0.89724310776942351</v>
      </c>
      <c r="M8" s="57">
        <f t="shared" si="3"/>
        <v>0</v>
      </c>
      <c r="N8" s="73">
        <v>312</v>
      </c>
      <c r="O8" s="73"/>
      <c r="P8" s="55">
        <v>12</v>
      </c>
      <c r="Q8" s="55">
        <v>0</v>
      </c>
      <c r="R8" s="55">
        <f t="shared" si="4"/>
        <v>75</v>
      </c>
      <c r="S8" s="58">
        <f t="shared" si="5"/>
        <v>0.81203007518796988</v>
      </c>
      <c r="T8" s="57">
        <f t="shared" si="6"/>
        <v>0</v>
      </c>
      <c r="U8" s="73">
        <v>285</v>
      </c>
      <c r="V8" s="55"/>
      <c r="W8" s="73">
        <v>9</v>
      </c>
      <c r="X8" s="73">
        <v>11</v>
      </c>
      <c r="Y8" s="55">
        <f t="shared" si="7"/>
        <v>94</v>
      </c>
      <c r="Z8" s="57">
        <f t="shared" si="8"/>
        <v>0.76441102756892232</v>
      </c>
      <c r="AA8" s="57">
        <f t="shared" si="9"/>
        <v>2.7568922305764409E-2</v>
      </c>
      <c r="AB8" s="55">
        <v>157</v>
      </c>
      <c r="AC8" s="55"/>
      <c r="AD8" s="55">
        <v>5</v>
      </c>
      <c r="AE8" s="55">
        <v>130</v>
      </c>
      <c r="AF8" s="55">
        <f t="shared" si="10"/>
        <v>107</v>
      </c>
      <c r="AG8" s="58">
        <f t="shared" si="11"/>
        <v>0.73182957393483705</v>
      </c>
      <c r="AH8" s="57">
        <f t="shared" si="12"/>
        <v>0.32581453634085211</v>
      </c>
      <c r="AI8" s="55">
        <v>29</v>
      </c>
      <c r="AJ8" s="55"/>
      <c r="AK8" s="55">
        <v>3</v>
      </c>
      <c r="AL8" s="55">
        <v>255</v>
      </c>
      <c r="AM8" s="55">
        <f t="shared" ref="AM8" si="31">F8-AL8-AK8-AI8</f>
        <v>112</v>
      </c>
      <c r="AN8" s="57">
        <f t="shared" ref="AN8" si="32">IF($F8="","",((AI8+AJ8+AK8+AL8)/$F8))</f>
        <v>0.7192982456140351</v>
      </c>
      <c r="AO8" s="57">
        <f t="shared" ref="AO8" si="33">IF($F8="","",(AL8/$F8))</f>
        <v>0.63909774436090228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354</v>
      </c>
      <c r="D9" s="56">
        <v>1</v>
      </c>
      <c r="E9" s="56"/>
      <c r="F9" s="56">
        <f t="shared" si="0"/>
        <v>353</v>
      </c>
      <c r="G9" s="73">
        <v>302</v>
      </c>
      <c r="H9" s="55"/>
      <c r="I9" s="73">
        <v>9</v>
      </c>
      <c r="J9" s="55">
        <v>0</v>
      </c>
      <c r="K9" s="55">
        <f t="shared" si="1"/>
        <v>42</v>
      </c>
      <c r="L9" s="57">
        <f t="shared" si="2"/>
        <v>0.88101983002832862</v>
      </c>
      <c r="M9" s="57">
        <f t="shared" si="3"/>
        <v>0</v>
      </c>
      <c r="N9" s="73">
        <v>268</v>
      </c>
      <c r="O9" s="73"/>
      <c r="P9" s="55">
        <v>11</v>
      </c>
      <c r="Q9" s="55">
        <v>0</v>
      </c>
      <c r="R9" s="55">
        <f t="shared" si="4"/>
        <v>74</v>
      </c>
      <c r="S9" s="58">
        <f t="shared" si="5"/>
        <v>0.79036827195467418</v>
      </c>
      <c r="T9" s="57">
        <f t="shared" si="6"/>
        <v>0</v>
      </c>
      <c r="U9" s="55">
        <v>252</v>
      </c>
      <c r="V9" s="55"/>
      <c r="W9" s="55">
        <v>5</v>
      </c>
      <c r="X9" s="55">
        <v>11</v>
      </c>
      <c r="Y9" s="55">
        <f t="shared" si="7"/>
        <v>85</v>
      </c>
      <c r="Z9" s="57">
        <f t="shared" si="8"/>
        <v>0.75920679886685549</v>
      </c>
      <c r="AA9" s="57">
        <f t="shared" si="9"/>
        <v>3.1161473087818695E-2</v>
      </c>
      <c r="AB9" s="55">
        <v>134</v>
      </c>
      <c r="AC9" s="55"/>
      <c r="AD9" s="55">
        <v>5</v>
      </c>
      <c r="AE9" s="55">
        <v>120</v>
      </c>
      <c r="AF9" s="55">
        <f t="shared" si="10"/>
        <v>94</v>
      </c>
      <c r="AG9" s="58">
        <f t="shared" si="11"/>
        <v>0.73371104815864019</v>
      </c>
      <c r="AH9" s="57">
        <f t="shared" si="12"/>
        <v>0.33994334277620397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335</v>
      </c>
      <c r="D10" s="56">
        <v>2</v>
      </c>
      <c r="E10" s="56"/>
      <c r="F10" s="56">
        <f t="shared" si="0"/>
        <v>333</v>
      </c>
      <c r="G10" s="73">
        <v>280</v>
      </c>
      <c r="H10" s="55"/>
      <c r="I10" s="73">
        <v>6</v>
      </c>
      <c r="J10" s="55">
        <v>0</v>
      </c>
      <c r="K10" s="55">
        <f t="shared" si="1"/>
        <v>47</v>
      </c>
      <c r="L10" s="57">
        <f t="shared" si="2"/>
        <v>0.85885885885885882</v>
      </c>
      <c r="M10" s="57">
        <f t="shared" si="3"/>
        <v>0</v>
      </c>
      <c r="N10" s="55">
        <v>264</v>
      </c>
      <c r="O10" s="55"/>
      <c r="P10" s="55">
        <v>5</v>
      </c>
      <c r="Q10" s="55">
        <v>0</v>
      </c>
      <c r="R10" s="55">
        <f t="shared" si="4"/>
        <v>64</v>
      </c>
      <c r="S10" s="58">
        <f t="shared" si="5"/>
        <v>0.80780780780780781</v>
      </c>
      <c r="T10" s="57">
        <f t="shared" si="6"/>
        <v>0</v>
      </c>
      <c r="U10" s="55">
        <v>241</v>
      </c>
      <c r="V10" s="55"/>
      <c r="W10" s="55">
        <v>4</v>
      </c>
      <c r="X10" s="55">
        <v>9</v>
      </c>
      <c r="Y10" s="55">
        <f t="shared" si="7"/>
        <v>79</v>
      </c>
      <c r="Z10" s="57">
        <f t="shared" si="8"/>
        <v>0.76276276276276278</v>
      </c>
      <c r="AA10" s="57">
        <f t="shared" si="9"/>
        <v>2.7027027027027029E-2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388</v>
      </c>
      <c r="D11" s="56">
        <v>2</v>
      </c>
      <c r="E11" s="56"/>
      <c r="F11" s="56">
        <f t="shared" si="0"/>
        <v>386</v>
      </c>
      <c r="G11" s="55">
        <v>332</v>
      </c>
      <c r="H11" s="55"/>
      <c r="I11" s="55">
        <v>9</v>
      </c>
      <c r="J11" s="55">
        <v>0</v>
      </c>
      <c r="K11" s="55">
        <f t="shared" si="1"/>
        <v>45</v>
      </c>
      <c r="L11" s="57">
        <f t="shared" si="2"/>
        <v>0.88341968911917101</v>
      </c>
      <c r="M11" s="57">
        <f t="shared" si="3"/>
        <v>0</v>
      </c>
      <c r="N11" s="55">
        <v>297</v>
      </c>
      <c r="O11" s="55"/>
      <c r="P11" s="55">
        <v>8</v>
      </c>
      <c r="Q11" s="55">
        <v>0</v>
      </c>
      <c r="R11" s="55">
        <f t="shared" si="4"/>
        <v>81</v>
      </c>
      <c r="S11" s="58">
        <f t="shared" si="5"/>
        <v>0.7901554404145078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334</v>
      </c>
      <c r="D12" s="56">
        <v>1</v>
      </c>
      <c r="E12" s="56"/>
      <c r="F12" s="56">
        <f t="shared" si="0"/>
        <v>333</v>
      </c>
      <c r="G12" s="55">
        <v>283</v>
      </c>
      <c r="H12" s="55"/>
      <c r="I12" s="55">
        <v>4</v>
      </c>
      <c r="J12" s="55">
        <v>0</v>
      </c>
      <c r="K12" s="55">
        <f t="shared" si="1"/>
        <v>46</v>
      </c>
      <c r="L12" s="57">
        <f t="shared" si="2"/>
        <v>0.86186186186186187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338</v>
      </c>
      <c r="D13" s="56"/>
      <c r="E13" s="56"/>
      <c r="F13" s="56">
        <f t="shared" si="0"/>
        <v>338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Male Students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173</v>
      </c>
      <c r="D19" s="56"/>
      <c r="E19" s="73">
        <v>1</v>
      </c>
      <c r="F19" s="56">
        <f t="shared" ref="F19:F27" si="34">C19-D19-E19</f>
        <v>172</v>
      </c>
      <c r="G19" s="73">
        <v>152</v>
      </c>
      <c r="H19" s="55"/>
      <c r="I19" s="73">
        <v>7</v>
      </c>
      <c r="J19" s="78">
        <v>0</v>
      </c>
      <c r="K19" s="55">
        <f t="shared" ref="K19:K26" si="35">F19-I19-G19-J19</f>
        <v>13</v>
      </c>
      <c r="L19" s="57">
        <f t="shared" ref="L19:L26" si="36">IF($F19="","",((G19+H19+I19+J19)/$F19))</f>
        <v>0.92441860465116277</v>
      </c>
      <c r="M19" s="57">
        <f t="shared" ref="M19:M26" si="37">IF($F19="","",(J19/$F19))</f>
        <v>0</v>
      </c>
      <c r="N19" s="73">
        <v>118</v>
      </c>
      <c r="O19" s="55"/>
      <c r="P19" s="73">
        <v>5</v>
      </c>
      <c r="Q19" s="73">
        <v>20</v>
      </c>
      <c r="R19" s="55">
        <f t="shared" ref="R19:R25" si="38">F19-N19-O19-P19-Q19</f>
        <v>29</v>
      </c>
      <c r="S19" s="58">
        <f t="shared" ref="S19:S25" si="39">IF($F19="","",((N19+O19+P19+Q19)/$F19))</f>
        <v>0.83139534883720934</v>
      </c>
      <c r="T19" s="57">
        <f t="shared" ref="T19:T25" si="40">IF($F19="","",(Q19/$F19))</f>
        <v>0.11627906976744186</v>
      </c>
      <c r="U19" s="73">
        <v>55</v>
      </c>
      <c r="V19" s="55"/>
      <c r="W19" s="73">
        <v>1</v>
      </c>
      <c r="X19" s="73">
        <v>81</v>
      </c>
      <c r="Y19" s="55">
        <f t="shared" ref="Y19:Y24" si="41">F19-(U19+W19+X19)</f>
        <v>35</v>
      </c>
      <c r="Z19" s="57">
        <f t="shared" ref="Z19:Z24" si="42">IF($F19="","",((U19+V19+W19+X19)/$F19))</f>
        <v>0.79651162790697672</v>
      </c>
      <c r="AA19" s="57">
        <f t="shared" ref="AA19:AA24" si="43">IF($F19="","",(X19/$F19))</f>
        <v>0.47093023255813954</v>
      </c>
      <c r="AB19" s="73">
        <v>16</v>
      </c>
      <c r="AC19" s="55"/>
      <c r="AD19" s="78">
        <v>0</v>
      </c>
      <c r="AE19" s="73">
        <v>113</v>
      </c>
      <c r="AF19" s="55">
        <f t="shared" ref="AF19:AF23" si="44">F19-(AB19+AD19+AE19)</f>
        <v>43</v>
      </c>
      <c r="AG19" s="58">
        <f t="shared" ref="AG19:AG23" si="45">IF($F19="","",((AB19+AC19+AD19+AE19)/$F19))</f>
        <v>0.75</v>
      </c>
      <c r="AH19" s="57">
        <f t="shared" ref="AH19:AH23" si="46">IF($F19="","",(AE19/$F19))</f>
        <v>0.65697674418604646</v>
      </c>
      <c r="AI19" s="73">
        <v>1</v>
      </c>
      <c r="AJ19" s="55"/>
      <c r="AK19" s="78">
        <v>0</v>
      </c>
      <c r="AL19" s="73">
        <v>128</v>
      </c>
      <c r="AM19" s="55">
        <f t="shared" ref="AM19:AM21" si="47">F19-AL19-AK19-AI19</f>
        <v>43</v>
      </c>
      <c r="AN19" s="57">
        <f t="shared" ref="AN19:AN21" si="48">IF($F19="","",((AI19+AJ19+AK19+AL19)/$F19))</f>
        <v>0.75</v>
      </c>
      <c r="AO19" s="57">
        <f t="shared" ref="AO19:AO21" si="49">IF($F19="","",(AL19/$F19))</f>
        <v>0.7441860465116279</v>
      </c>
      <c r="AP19" s="73">
        <v>1</v>
      </c>
      <c r="AQ19" s="55"/>
      <c r="AR19" s="78">
        <v>0</v>
      </c>
      <c r="AS19" s="73">
        <v>129</v>
      </c>
      <c r="AT19" s="55">
        <f t="shared" ref="AT19" si="50">F19-AS19-AR19-AP19</f>
        <v>42</v>
      </c>
      <c r="AU19" s="58">
        <f t="shared" ref="AU19" si="51">IF($F19="","",((AP19+AQ19+AR19+AS19)/$F19))</f>
        <v>0.7558139534883721</v>
      </c>
      <c r="AV19" s="57">
        <f t="shared" ref="AV19" si="52">IF($F19="","",(AS19/$F19))</f>
        <v>0.75</v>
      </c>
      <c r="AW19" s="55">
        <v>1</v>
      </c>
      <c r="AX19" s="55"/>
      <c r="AY19" s="55">
        <v>0</v>
      </c>
      <c r="AZ19" s="55">
        <v>129</v>
      </c>
      <c r="BA19" s="55">
        <f t="shared" ref="BA19" si="53">F19-AZ19-AW19</f>
        <v>42</v>
      </c>
      <c r="BB19" s="57">
        <f t="shared" ref="BB19" si="54">IF($F19="","",((AW19+AX19+AY19+AZ19)/$F19))</f>
        <v>0.7558139534883721</v>
      </c>
      <c r="BC19" s="57">
        <f t="shared" ref="BC19" si="55">IF($F19="","",(AZ19/$F19))</f>
        <v>0.75</v>
      </c>
    </row>
    <row r="20" spans="2:55">
      <c r="B20" s="55" t="s">
        <v>21</v>
      </c>
      <c r="C20" s="73">
        <v>124</v>
      </c>
      <c r="D20" s="56">
        <v>1</v>
      </c>
      <c r="E20" s="56"/>
      <c r="F20" s="56">
        <f t="shared" si="34"/>
        <v>123</v>
      </c>
      <c r="G20" s="73">
        <v>103</v>
      </c>
      <c r="H20" s="55"/>
      <c r="I20" s="73">
        <v>6</v>
      </c>
      <c r="J20" s="78">
        <v>0</v>
      </c>
      <c r="K20" s="55">
        <f t="shared" si="35"/>
        <v>14</v>
      </c>
      <c r="L20" s="58">
        <f t="shared" si="36"/>
        <v>0.88617886178861793</v>
      </c>
      <c r="M20" s="57">
        <f t="shared" si="37"/>
        <v>0</v>
      </c>
      <c r="N20" s="73">
        <v>82</v>
      </c>
      <c r="O20" s="55"/>
      <c r="P20" s="73">
        <v>2</v>
      </c>
      <c r="Q20" s="73">
        <v>12</v>
      </c>
      <c r="R20" s="55">
        <f t="shared" si="38"/>
        <v>27</v>
      </c>
      <c r="S20" s="58">
        <f t="shared" si="39"/>
        <v>0.78048780487804881</v>
      </c>
      <c r="T20" s="57">
        <f t="shared" si="40"/>
        <v>9.7560975609756101E-2</v>
      </c>
      <c r="U20" s="73">
        <v>28</v>
      </c>
      <c r="V20" s="55"/>
      <c r="W20" s="73">
        <v>2</v>
      </c>
      <c r="X20" s="73">
        <v>65</v>
      </c>
      <c r="Y20" s="55">
        <f t="shared" si="41"/>
        <v>28</v>
      </c>
      <c r="Z20" s="58">
        <f t="shared" si="42"/>
        <v>0.77235772357723576</v>
      </c>
      <c r="AA20" s="57">
        <f t="shared" si="43"/>
        <v>0.52845528455284552</v>
      </c>
      <c r="AB20" s="73">
        <v>8</v>
      </c>
      <c r="AC20" s="55"/>
      <c r="AD20" s="73">
        <v>1</v>
      </c>
      <c r="AE20" s="73">
        <v>85</v>
      </c>
      <c r="AF20" s="55">
        <f t="shared" si="44"/>
        <v>29</v>
      </c>
      <c r="AG20" s="58">
        <f t="shared" si="45"/>
        <v>0.76422764227642281</v>
      </c>
      <c r="AH20" s="57">
        <f t="shared" si="46"/>
        <v>0.69105691056910568</v>
      </c>
      <c r="AI20" s="73">
        <v>3</v>
      </c>
      <c r="AJ20" s="55"/>
      <c r="AK20" s="78">
        <v>0</v>
      </c>
      <c r="AL20" s="73">
        <v>91</v>
      </c>
      <c r="AM20" s="55">
        <f t="shared" si="47"/>
        <v>29</v>
      </c>
      <c r="AN20" s="57">
        <f t="shared" si="48"/>
        <v>0.76422764227642281</v>
      </c>
      <c r="AO20" s="57">
        <f t="shared" si="49"/>
        <v>0.73983739837398377</v>
      </c>
      <c r="AP20" s="55">
        <v>1</v>
      </c>
      <c r="AQ20" s="55"/>
      <c r="AR20" s="55">
        <v>0</v>
      </c>
      <c r="AS20" s="55">
        <v>92</v>
      </c>
      <c r="AT20" s="55">
        <f t="shared" ref="AT20" si="56">F20-AS20-AR20-AP20</f>
        <v>30</v>
      </c>
      <c r="AU20" s="58">
        <f t="shared" ref="AU20" si="57">IF($F20="","",((AP20+AQ20+AR20+AS20)/$F20))</f>
        <v>0.75609756097560976</v>
      </c>
      <c r="AV20" s="57">
        <f t="shared" ref="AV20" si="58">IF($F20="","",(AS20/$F20))</f>
        <v>0.74796747967479671</v>
      </c>
      <c r="AW20" s="55">
        <v>0</v>
      </c>
      <c r="AX20" s="55"/>
      <c r="AY20" s="55">
        <v>0</v>
      </c>
      <c r="AZ20" s="55">
        <v>93</v>
      </c>
      <c r="BA20" s="55">
        <f t="shared" ref="BA20" si="59">F20-AZ20-AW20</f>
        <v>30</v>
      </c>
      <c r="BB20" s="57">
        <f t="shared" ref="BB20" si="60">IF($F20="","",((AW20+AX20+AY20+AZ20)/$F20))</f>
        <v>0.75609756097560976</v>
      </c>
      <c r="BC20" s="57">
        <f t="shared" ref="BC20" si="61">IF($F20="","",(AZ20/$F20))</f>
        <v>0.75609756097560976</v>
      </c>
    </row>
    <row r="21" spans="2:55">
      <c r="B21" s="55" t="s">
        <v>22</v>
      </c>
      <c r="C21" s="73">
        <v>154</v>
      </c>
      <c r="D21" s="56"/>
      <c r="E21" s="56"/>
      <c r="F21" s="56">
        <f t="shared" si="34"/>
        <v>154</v>
      </c>
      <c r="G21" s="73">
        <v>133</v>
      </c>
      <c r="H21" s="55"/>
      <c r="I21" s="73">
        <v>6</v>
      </c>
      <c r="J21" s="78">
        <v>0</v>
      </c>
      <c r="K21" s="55">
        <f t="shared" si="35"/>
        <v>15</v>
      </c>
      <c r="L21" s="57">
        <f t="shared" si="36"/>
        <v>0.90259740259740262</v>
      </c>
      <c r="M21" s="57">
        <f t="shared" si="37"/>
        <v>0</v>
      </c>
      <c r="N21" s="73">
        <v>105</v>
      </c>
      <c r="O21" s="55"/>
      <c r="P21" s="73">
        <v>5</v>
      </c>
      <c r="Q21" s="73">
        <v>25</v>
      </c>
      <c r="R21" s="55">
        <f t="shared" si="38"/>
        <v>19</v>
      </c>
      <c r="S21" s="58">
        <f t="shared" si="39"/>
        <v>0.87662337662337664</v>
      </c>
      <c r="T21" s="57">
        <f t="shared" si="40"/>
        <v>0.16233766233766234</v>
      </c>
      <c r="U21" s="73">
        <v>52</v>
      </c>
      <c r="V21" s="55"/>
      <c r="W21" s="73">
        <v>1</v>
      </c>
      <c r="X21" s="73">
        <v>75</v>
      </c>
      <c r="Y21" s="55">
        <f t="shared" si="41"/>
        <v>26</v>
      </c>
      <c r="Z21" s="58">
        <f t="shared" si="42"/>
        <v>0.83116883116883122</v>
      </c>
      <c r="AA21" s="57">
        <f t="shared" si="43"/>
        <v>0.48701298701298701</v>
      </c>
      <c r="AB21" s="73">
        <v>19</v>
      </c>
      <c r="AC21" s="55"/>
      <c r="AD21" s="73">
        <v>2</v>
      </c>
      <c r="AE21" s="73">
        <v>103</v>
      </c>
      <c r="AF21" s="55">
        <f t="shared" si="44"/>
        <v>30</v>
      </c>
      <c r="AG21" s="58">
        <f t="shared" si="45"/>
        <v>0.80519480519480524</v>
      </c>
      <c r="AH21" s="57">
        <f t="shared" si="46"/>
        <v>0.66883116883116878</v>
      </c>
      <c r="AI21" s="55">
        <v>5</v>
      </c>
      <c r="AJ21" s="55"/>
      <c r="AK21" s="55">
        <v>1</v>
      </c>
      <c r="AL21" s="55">
        <v>119</v>
      </c>
      <c r="AM21" s="55">
        <f t="shared" si="47"/>
        <v>29</v>
      </c>
      <c r="AN21" s="57">
        <f t="shared" si="48"/>
        <v>0.81168831168831168</v>
      </c>
      <c r="AO21" s="57">
        <f t="shared" si="49"/>
        <v>0.77272727272727271</v>
      </c>
      <c r="AP21" s="55">
        <v>5</v>
      </c>
      <c r="AQ21" s="55"/>
      <c r="AR21" s="55">
        <v>0</v>
      </c>
      <c r="AS21" s="55">
        <v>120</v>
      </c>
      <c r="AT21" s="55">
        <f t="shared" ref="AT21" si="62">F21-AS21-AR21-AP21</f>
        <v>29</v>
      </c>
      <c r="AU21" s="58">
        <f t="shared" ref="AU21" si="63">IF($F21="","",((AP21+AQ21+AR21+AS21)/$F21))</f>
        <v>0.81168831168831168</v>
      </c>
      <c r="AV21" s="57">
        <f t="shared" ref="AV21" si="64">IF($F21="","",(AS21/$F21))</f>
        <v>0.77922077922077926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122</v>
      </c>
      <c r="D22" s="56"/>
      <c r="E22" s="56"/>
      <c r="F22" s="56">
        <f t="shared" si="34"/>
        <v>122</v>
      </c>
      <c r="G22" s="73">
        <v>106</v>
      </c>
      <c r="H22" s="55"/>
      <c r="I22" s="73">
        <v>6</v>
      </c>
      <c r="J22" s="78">
        <v>0</v>
      </c>
      <c r="K22" s="55">
        <f t="shared" si="35"/>
        <v>10</v>
      </c>
      <c r="L22" s="57">
        <f t="shared" si="36"/>
        <v>0.91803278688524592</v>
      </c>
      <c r="M22" s="57">
        <f t="shared" si="37"/>
        <v>0</v>
      </c>
      <c r="N22" s="73">
        <v>85</v>
      </c>
      <c r="O22" s="55"/>
      <c r="P22" s="73">
        <v>4</v>
      </c>
      <c r="Q22" s="73">
        <v>14</v>
      </c>
      <c r="R22" s="55">
        <f t="shared" si="38"/>
        <v>19</v>
      </c>
      <c r="S22" s="58">
        <f t="shared" si="39"/>
        <v>0.84426229508196726</v>
      </c>
      <c r="T22" s="57">
        <f t="shared" si="40"/>
        <v>0.11475409836065574</v>
      </c>
      <c r="U22" s="73">
        <v>42</v>
      </c>
      <c r="V22" s="55"/>
      <c r="W22" s="73">
        <v>1</v>
      </c>
      <c r="X22" s="73">
        <v>56</v>
      </c>
      <c r="Y22" s="55">
        <f t="shared" si="41"/>
        <v>23</v>
      </c>
      <c r="Z22" s="58">
        <f t="shared" si="42"/>
        <v>0.81147540983606559</v>
      </c>
      <c r="AA22" s="57">
        <f t="shared" si="43"/>
        <v>0.45901639344262296</v>
      </c>
      <c r="AB22" s="55">
        <v>9</v>
      </c>
      <c r="AC22" s="55"/>
      <c r="AD22" s="55">
        <v>2</v>
      </c>
      <c r="AE22" s="55">
        <v>88</v>
      </c>
      <c r="AF22" s="55">
        <f t="shared" si="44"/>
        <v>23</v>
      </c>
      <c r="AG22" s="58">
        <f t="shared" si="45"/>
        <v>0.81147540983606559</v>
      </c>
      <c r="AH22" s="57">
        <f t="shared" si="46"/>
        <v>0.72131147540983609</v>
      </c>
      <c r="AI22" s="55">
        <v>2</v>
      </c>
      <c r="AJ22" s="55"/>
      <c r="AK22" s="55">
        <v>2</v>
      </c>
      <c r="AL22" s="55">
        <v>94</v>
      </c>
      <c r="AM22" s="55">
        <f t="shared" ref="AM22" si="65">F22-AL22-AK22-AI22</f>
        <v>24</v>
      </c>
      <c r="AN22" s="57">
        <f t="shared" ref="AN22" si="66">IF($F22="","",((AI22+AJ22+AK22+AL22)/$F22))</f>
        <v>0.80327868852459017</v>
      </c>
      <c r="AO22" s="57">
        <f t="shared" ref="AO22" si="67">IF($F22="","",(AL22/$F22))</f>
        <v>0.77049180327868849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96</v>
      </c>
      <c r="D23" s="56"/>
      <c r="E23" s="56"/>
      <c r="F23" s="56">
        <f t="shared" si="34"/>
        <v>96</v>
      </c>
      <c r="G23" s="73">
        <v>82</v>
      </c>
      <c r="H23" s="55"/>
      <c r="I23" s="73">
        <v>5</v>
      </c>
      <c r="J23" s="78">
        <v>0</v>
      </c>
      <c r="K23" s="55">
        <f t="shared" si="35"/>
        <v>9</v>
      </c>
      <c r="L23" s="57">
        <f t="shared" si="36"/>
        <v>0.90625</v>
      </c>
      <c r="M23" s="57">
        <f t="shared" si="37"/>
        <v>0</v>
      </c>
      <c r="N23" s="73">
        <v>71</v>
      </c>
      <c r="O23" s="55"/>
      <c r="P23" s="73">
        <v>1</v>
      </c>
      <c r="Q23" s="73">
        <v>10</v>
      </c>
      <c r="R23" s="55">
        <f t="shared" si="38"/>
        <v>14</v>
      </c>
      <c r="S23" s="58">
        <f t="shared" si="39"/>
        <v>0.85416666666666663</v>
      </c>
      <c r="T23" s="57">
        <f t="shared" si="40"/>
        <v>0.10416666666666667</v>
      </c>
      <c r="U23" s="55">
        <v>36</v>
      </c>
      <c r="V23" s="55"/>
      <c r="W23" s="55">
        <v>1</v>
      </c>
      <c r="X23" s="55">
        <v>44</v>
      </c>
      <c r="Y23" s="55">
        <f t="shared" si="41"/>
        <v>15</v>
      </c>
      <c r="Z23" s="58">
        <f t="shared" si="42"/>
        <v>0.84375</v>
      </c>
      <c r="AA23" s="57">
        <f t="shared" si="43"/>
        <v>0.45833333333333331</v>
      </c>
      <c r="AB23" s="55">
        <v>14</v>
      </c>
      <c r="AC23" s="55"/>
      <c r="AD23" s="55">
        <v>0</v>
      </c>
      <c r="AE23" s="55">
        <v>67</v>
      </c>
      <c r="AF23" s="55">
        <f t="shared" si="44"/>
        <v>15</v>
      </c>
      <c r="AG23" s="58">
        <f t="shared" si="45"/>
        <v>0.84375</v>
      </c>
      <c r="AH23" s="57">
        <f t="shared" si="46"/>
        <v>0.69791666666666663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87</v>
      </c>
      <c r="D24" s="56">
        <v>1</v>
      </c>
      <c r="E24" s="56"/>
      <c r="F24" s="56">
        <f t="shared" si="34"/>
        <v>86</v>
      </c>
      <c r="G24" s="73">
        <v>75</v>
      </c>
      <c r="H24" s="55"/>
      <c r="I24" s="73">
        <v>3</v>
      </c>
      <c r="J24" s="78">
        <v>0</v>
      </c>
      <c r="K24" s="55">
        <f t="shared" si="35"/>
        <v>8</v>
      </c>
      <c r="L24" s="57">
        <f t="shared" si="36"/>
        <v>0.90697674418604646</v>
      </c>
      <c r="M24" s="57">
        <f t="shared" si="37"/>
        <v>0</v>
      </c>
      <c r="N24" s="55">
        <v>62</v>
      </c>
      <c r="O24" s="55"/>
      <c r="P24" s="55">
        <v>0</v>
      </c>
      <c r="Q24" s="55">
        <v>9</v>
      </c>
      <c r="R24" s="55">
        <f t="shared" si="38"/>
        <v>15</v>
      </c>
      <c r="S24" s="58">
        <f t="shared" si="39"/>
        <v>0.82558139534883723</v>
      </c>
      <c r="T24" s="57">
        <f t="shared" si="40"/>
        <v>0.10465116279069768</v>
      </c>
      <c r="U24" s="55">
        <v>31</v>
      </c>
      <c r="V24" s="55"/>
      <c r="W24" s="55">
        <v>2</v>
      </c>
      <c r="X24" s="55">
        <v>39</v>
      </c>
      <c r="Y24" s="55">
        <f t="shared" si="41"/>
        <v>14</v>
      </c>
      <c r="Z24" s="58">
        <f t="shared" si="42"/>
        <v>0.83720930232558144</v>
      </c>
      <c r="AA24" s="57">
        <f t="shared" si="43"/>
        <v>0.45348837209302323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65</v>
      </c>
      <c r="D25" s="56">
        <v>1</v>
      </c>
      <c r="E25" s="56"/>
      <c r="F25" s="56">
        <f t="shared" si="34"/>
        <v>64</v>
      </c>
      <c r="G25" s="55">
        <v>60</v>
      </c>
      <c r="H25" s="55"/>
      <c r="I25" s="55">
        <v>0</v>
      </c>
      <c r="J25" s="55">
        <v>0</v>
      </c>
      <c r="K25" s="55">
        <f t="shared" si="35"/>
        <v>4</v>
      </c>
      <c r="L25" s="57">
        <f t="shared" si="36"/>
        <v>0.9375</v>
      </c>
      <c r="M25" s="57">
        <f t="shared" si="37"/>
        <v>0</v>
      </c>
      <c r="N25" s="55">
        <v>45</v>
      </c>
      <c r="O25" s="55"/>
      <c r="P25" s="55">
        <v>0</v>
      </c>
      <c r="Q25" s="55">
        <v>10</v>
      </c>
      <c r="R25" s="55">
        <f t="shared" si="38"/>
        <v>9</v>
      </c>
      <c r="S25" s="58">
        <f t="shared" si="39"/>
        <v>0.859375</v>
      </c>
      <c r="T25" s="57">
        <f t="shared" si="40"/>
        <v>0.15625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82</v>
      </c>
      <c r="D26" s="56"/>
      <c r="F26" s="56">
        <f t="shared" si="34"/>
        <v>82</v>
      </c>
      <c r="G26" s="73">
        <v>73</v>
      </c>
      <c r="I26" s="73">
        <v>1</v>
      </c>
      <c r="J26" s="78">
        <v>0</v>
      </c>
      <c r="K26" s="55">
        <f t="shared" si="35"/>
        <v>8</v>
      </c>
      <c r="L26" s="57">
        <f t="shared" si="36"/>
        <v>0.90243902439024393</v>
      </c>
      <c r="M26" s="57">
        <f t="shared" si="37"/>
        <v>0</v>
      </c>
    </row>
    <row r="27" spans="2:55">
      <c r="B27" s="55" t="s">
        <v>28</v>
      </c>
      <c r="C27" s="73">
        <v>100</v>
      </c>
      <c r="D27" s="56"/>
      <c r="F27" s="56">
        <f t="shared" si="34"/>
        <v>100</v>
      </c>
    </row>
    <row r="30" spans="2:55">
      <c r="B30" s="25" t="str">
        <f>"Graduate  Retention - "&amp;$A$1</f>
        <v>Graduate  Retention - Male Students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Male Students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Male Students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C68F-09E1-434D-B9EA-3E8596984526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61</v>
      </c>
    </row>
    <row r="2" spans="1:55">
      <c r="B2" s="25" t="str">
        <f>"Freshmen Retention - "&amp;$A$1</f>
        <v>Freshmen Retention - Female Students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167</v>
      </c>
      <c r="D5" s="56"/>
      <c r="E5" s="56"/>
      <c r="F5" s="56">
        <f t="shared" ref="F5:F13" si="0">C5-D5-E5</f>
        <v>167</v>
      </c>
      <c r="G5" s="73">
        <v>158</v>
      </c>
      <c r="H5" s="56"/>
      <c r="I5" s="73">
        <v>2</v>
      </c>
      <c r="J5" s="56">
        <v>0</v>
      </c>
      <c r="K5" s="56">
        <f t="shared" ref="K5:K12" si="1">F5-(G5+I5+J5)</f>
        <v>7</v>
      </c>
      <c r="L5" s="75">
        <f t="shared" ref="L5:L12" si="2">IF($F5="","",((G5+H5+I5+J5)/$F5))</f>
        <v>0.95808383233532934</v>
      </c>
      <c r="M5" s="75">
        <f t="shared" ref="M5:M12" si="3">IF($F5="","",(J5/$F5))</f>
        <v>0</v>
      </c>
      <c r="N5" s="73">
        <v>149</v>
      </c>
      <c r="O5" s="56"/>
      <c r="P5" s="73">
        <v>3</v>
      </c>
      <c r="Q5" s="55">
        <v>0</v>
      </c>
      <c r="R5" s="55">
        <f t="shared" ref="R5:R11" si="4">F5-Q5-P5-N5</f>
        <v>15</v>
      </c>
      <c r="S5" s="58">
        <f t="shared" ref="S5:S7" si="5">IF($F5="","",((N5+O5+P5+Q5)/$F5))</f>
        <v>0.91017964071856283</v>
      </c>
      <c r="T5" s="57">
        <f t="shared" ref="T5:T11" si="6">IF($F5="","",(Q5/$F5))</f>
        <v>0</v>
      </c>
      <c r="U5" s="79">
        <v>143</v>
      </c>
      <c r="V5" s="55"/>
      <c r="W5" s="77">
        <v>0</v>
      </c>
      <c r="X5" s="79">
        <v>2</v>
      </c>
      <c r="Y5" s="55">
        <f t="shared" ref="Y5:Y10" si="7">F5-(U5+W5+X5)</f>
        <v>22</v>
      </c>
      <c r="Z5" s="57">
        <f t="shared" ref="Z5:Z10" si="8">IF($F5="","",((U5+V5+W5+X5)/$F5))</f>
        <v>0.86826347305389218</v>
      </c>
      <c r="AA5" s="57">
        <f t="shared" ref="AA5:AA10" si="9">IF($F5="","",(X5/$F5))</f>
        <v>1.1976047904191617E-2</v>
      </c>
      <c r="AB5" s="79">
        <v>79</v>
      </c>
      <c r="AC5" s="55"/>
      <c r="AD5" s="79">
        <v>2</v>
      </c>
      <c r="AE5" s="79">
        <v>65</v>
      </c>
      <c r="AF5" s="55">
        <f t="shared" ref="AF5:AF9" si="10">F5-(AB5+AD5+AE5)</f>
        <v>21</v>
      </c>
      <c r="AG5" s="58">
        <f t="shared" ref="AG5:AG9" si="11">IF($F5="","",((AB5+AC5+AD5+AE5)/$F5))</f>
        <v>0.87425149700598803</v>
      </c>
      <c r="AH5" s="57">
        <f t="shared" ref="AH5:AH9" si="12">IF($F5="","",(AE5/$F5))</f>
        <v>0.38922155688622756</v>
      </c>
      <c r="AI5" s="79">
        <v>5</v>
      </c>
      <c r="AJ5" s="55"/>
      <c r="AK5" s="79">
        <v>1</v>
      </c>
      <c r="AL5" s="79">
        <v>137</v>
      </c>
      <c r="AM5" s="55">
        <f t="shared" ref="AM5:AM7" si="13">F5-AL5-AK5-AI5</f>
        <v>24</v>
      </c>
      <c r="AN5" s="57">
        <f t="shared" ref="AN5:AN7" si="14">IF($F5="","",((AI5+AJ5+AK5+AL5)/$F5))</f>
        <v>0.85628742514970058</v>
      </c>
      <c r="AO5" s="57">
        <f t="shared" ref="AO5:AO7" si="15">IF($F5="","",(AL5/$F5))</f>
        <v>0.82035928143712578</v>
      </c>
      <c r="AP5" s="79">
        <v>2</v>
      </c>
      <c r="AQ5" s="55"/>
      <c r="AR5" s="79">
        <v>1</v>
      </c>
      <c r="AS5" s="79">
        <v>140</v>
      </c>
      <c r="AT5" s="55">
        <f t="shared" ref="AT5" si="16">F5-AP5-AR5-AS5</f>
        <v>24</v>
      </c>
      <c r="AU5" s="58">
        <f t="shared" ref="AU5" si="17">IF($F5="","",((AP5+AQ5+AR5+AS5)/$F5))</f>
        <v>0.85628742514970058</v>
      </c>
      <c r="AV5" s="57">
        <f t="shared" ref="AV5" si="18">IF($F5="","",(AS5/$F5))</f>
        <v>0.83832335329341312</v>
      </c>
      <c r="AW5" s="55">
        <v>2</v>
      </c>
      <c r="AX5" s="55"/>
      <c r="AY5" s="55">
        <v>0</v>
      </c>
      <c r="AZ5" s="55">
        <v>141</v>
      </c>
      <c r="BA5" s="55">
        <f t="shared" ref="BA5" si="19">F5-AZ5-AW5</f>
        <v>24</v>
      </c>
      <c r="BB5" s="57">
        <f t="shared" ref="BB5" si="20">IF($F5="","",((AW5+AX5+AY5+AZ5)/$F5))</f>
        <v>0.85628742514970058</v>
      </c>
      <c r="BC5" s="57">
        <f t="shared" ref="BC5" si="21">IF($F5="","",(AZ5/$F5))</f>
        <v>0.84431137724550898</v>
      </c>
    </row>
    <row r="6" spans="1:55">
      <c r="B6" s="55" t="s">
        <v>21</v>
      </c>
      <c r="C6" s="73">
        <v>148</v>
      </c>
      <c r="D6" s="56">
        <v>1</v>
      </c>
      <c r="E6" s="56"/>
      <c r="F6" s="56">
        <f t="shared" si="0"/>
        <v>147</v>
      </c>
      <c r="G6" s="73">
        <v>127</v>
      </c>
      <c r="H6" s="56"/>
      <c r="I6" s="73">
        <v>4</v>
      </c>
      <c r="J6" s="56">
        <v>0</v>
      </c>
      <c r="K6" s="56">
        <f t="shared" si="1"/>
        <v>16</v>
      </c>
      <c r="L6" s="75">
        <f t="shared" si="2"/>
        <v>0.891156462585034</v>
      </c>
      <c r="M6" s="75">
        <f t="shared" si="3"/>
        <v>0</v>
      </c>
      <c r="N6" s="73">
        <v>118</v>
      </c>
      <c r="O6" s="56"/>
      <c r="P6" s="73">
        <v>4</v>
      </c>
      <c r="Q6" s="55">
        <v>0</v>
      </c>
      <c r="R6" s="55">
        <f t="shared" si="4"/>
        <v>25</v>
      </c>
      <c r="S6" s="58">
        <f t="shared" si="5"/>
        <v>0.82993197278911568</v>
      </c>
      <c r="T6" s="57">
        <f t="shared" si="6"/>
        <v>0</v>
      </c>
      <c r="U6" s="79">
        <v>116</v>
      </c>
      <c r="V6" s="55"/>
      <c r="W6" s="77">
        <v>0</v>
      </c>
      <c r="X6" s="79">
        <v>1</v>
      </c>
      <c r="Y6" s="55">
        <f t="shared" si="7"/>
        <v>30</v>
      </c>
      <c r="Z6" s="57">
        <f t="shared" si="8"/>
        <v>0.79591836734693877</v>
      </c>
      <c r="AA6" s="57">
        <f t="shared" si="9"/>
        <v>6.8027210884353739E-3</v>
      </c>
      <c r="AB6" s="79">
        <v>69</v>
      </c>
      <c r="AC6" s="55"/>
      <c r="AD6" s="79">
        <v>1</v>
      </c>
      <c r="AE6" s="79">
        <v>48</v>
      </c>
      <c r="AF6" s="55">
        <f t="shared" si="10"/>
        <v>29</v>
      </c>
      <c r="AG6" s="58">
        <f t="shared" si="11"/>
        <v>0.80272108843537415</v>
      </c>
      <c r="AH6" s="57">
        <f t="shared" si="12"/>
        <v>0.32653061224489793</v>
      </c>
      <c r="AI6" s="79">
        <v>9</v>
      </c>
      <c r="AJ6" s="55"/>
      <c r="AK6" s="79">
        <v>2</v>
      </c>
      <c r="AL6" s="79">
        <v>106</v>
      </c>
      <c r="AM6" s="55">
        <f t="shared" si="13"/>
        <v>30</v>
      </c>
      <c r="AN6" s="57">
        <f t="shared" si="14"/>
        <v>0.79591836734693877</v>
      </c>
      <c r="AO6" s="57">
        <f t="shared" si="15"/>
        <v>0.72108843537414968</v>
      </c>
      <c r="AP6" s="55">
        <v>2</v>
      </c>
      <c r="AQ6" s="55"/>
      <c r="AR6" s="55">
        <v>0</v>
      </c>
      <c r="AS6" s="55">
        <v>114</v>
      </c>
      <c r="AT6" s="55">
        <f t="shared" ref="AT6" si="22">F6-AP6-AR6-AS6</f>
        <v>31</v>
      </c>
      <c r="AU6" s="58">
        <f t="shared" ref="AU6" si="23">IF($F6="","",((AP6+AQ6+AR6+AS6)/$F6))</f>
        <v>0.78911564625850339</v>
      </c>
      <c r="AV6" s="57">
        <f t="shared" ref="AV6" si="24">IF($F6="","",(AS6/$F6))</f>
        <v>0.77551020408163263</v>
      </c>
      <c r="AW6" s="55">
        <v>1</v>
      </c>
      <c r="AX6" s="55"/>
      <c r="AY6" s="55">
        <v>0</v>
      </c>
      <c r="AZ6" s="55">
        <v>116</v>
      </c>
      <c r="BA6" s="55">
        <f t="shared" ref="BA6" si="25">F6-AZ6-AW6</f>
        <v>30</v>
      </c>
      <c r="BB6" s="57">
        <f t="shared" ref="BB6" si="26">IF($F6="","",((AW6+AX6+AY6+AZ6)/$F6))</f>
        <v>0.79591836734693877</v>
      </c>
      <c r="BC6" s="57">
        <f t="shared" ref="BC6" si="27">IF($F6="","",(AZ6/$F6))</f>
        <v>0.78911564625850339</v>
      </c>
    </row>
    <row r="7" spans="1:55">
      <c r="B7" s="55" t="s">
        <v>22</v>
      </c>
      <c r="C7" s="73">
        <v>193</v>
      </c>
      <c r="D7" s="56"/>
      <c r="E7" s="56"/>
      <c r="F7" s="56">
        <f t="shared" si="0"/>
        <v>193</v>
      </c>
      <c r="G7" s="73">
        <v>171</v>
      </c>
      <c r="H7" s="56"/>
      <c r="I7" s="73">
        <v>5</v>
      </c>
      <c r="J7" s="56">
        <v>0</v>
      </c>
      <c r="K7" s="56">
        <f t="shared" si="1"/>
        <v>17</v>
      </c>
      <c r="L7" s="75">
        <f t="shared" si="2"/>
        <v>0.91191709844559588</v>
      </c>
      <c r="M7" s="75">
        <f t="shared" si="3"/>
        <v>0</v>
      </c>
      <c r="N7" s="73">
        <v>167</v>
      </c>
      <c r="O7" s="56"/>
      <c r="P7" s="73">
        <v>3</v>
      </c>
      <c r="Q7" s="55">
        <v>0</v>
      </c>
      <c r="R7" s="55">
        <f t="shared" si="4"/>
        <v>23</v>
      </c>
      <c r="S7" s="58">
        <f t="shared" si="5"/>
        <v>0.88082901554404147</v>
      </c>
      <c r="T7" s="57">
        <f t="shared" si="6"/>
        <v>0</v>
      </c>
      <c r="U7" s="79">
        <v>163</v>
      </c>
      <c r="V7" s="55"/>
      <c r="W7" s="79">
        <v>2</v>
      </c>
      <c r="X7" s="79">
        <v>1</v>
      </c>
      <c r="Y7" s="55">
        <f t="shared" si="7"/>
        <v>27</v>
      </c>
      <c r="Z7" s="57">
        <f t="shared" si="8"/>
        <v>0.86010362694300513</v>
      </c>
      <c r="AA7" s="57">
        <f t="shared" si="9"/>
        <v>5.1813471502590676E-3</v>
      </c>
      <c r="AB7" s="79">
        <v>86</v>
      </c>
      <c r="AC7" s="55"/>
      <c r="AD7" s="79">
        <v>1</v>
      </c>
      <c r="AE7" s="79">
        <v>74</v>
      </c>
      <c r="AF7" s="55">
        <f t="shared" si="10"/>
        <v>32</v>
      </c>
      <c r="AG7" s="58">
        <f t="shared" si="11"/>
        <v>0.83419689119170981</v>
      </c>
      <c r="AH7" s="57">
        <f t="shared" si="12"/>
        <v>0.38341968911917096</v>
      </c>
      <c r="AI7" s="55">
        <v>15</v>
      </c>
      <c r="AJ7" s="55"/>
      <c r="AK7" s="55">
        <v>1</v>
      </c>
      <c r="AL7" s="55">
        <v>148</v>
      </c>
      <c r="AM7" s="55">
        <f t="shared" si="13"/>
        <v>29</v>
      </c>
      <c r="AN7" s="57">
        <f t="shared" si="14"/>
        <v>0.84974093264248707</v>
      </c>
      <c r="AO7" s="57">
        <f t="shared" si="15"/>
        <v>0.76683937823834192</v>
      </c>
      <c r="AP7" s="55">
        <v>6</v>
      </c>
      <c r="AQ7" s="55"/>
      <c r="AR7" s="55">
        <v>1</v>
      </c>
      <c r="AS7" s="55">
        <v>157</v>
      </c>
      <c r="AT7" s="55">
        <f t="shared" ref="AT7" si="28">F7-AP7-AR7-AS7</f>
        <v>29</v>
      </c>
      <c r="AU7" s="58">
        <f t="shared" ref="AU7" si="29">IF($F7="","",((AP7+AQ7+AR7+AS7)/$F7))</f>
        <v>0.84974093264248707</v>
      </c>
      <c r="AV7" s="57">
        <f t="shared" ref="AV7" si="30">IF($F7="","",(AS7/$F7))</f>
        <v>0.81347150259067358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179</v>
      </c>
      <c r="D8" s="56">
        <v>1</v>
      </c>
      <c r="E8" s="56"/>
      <c r="F8" s="56">
        <f t="shared" si="0"/>
        <v>178</v>
      </c>
      <c r="G8" s="73">
        <v>158</v>
      </c>
      <c r="H8" s="56"/>
      <c r="I8" s="73">
        <v>6</v>
      </c>
      <c r="J8" s="56">
        <v>0</v>
      </c>
      <c r="K8" s="56">
        <f t="shared" si="1"/>
        <v>14</v>
      </c>
      <c r="L8" s="75">
        <f t="shared" si="2"/>
        <v>0.9213483146067416</v>
      </c>
      <c r="M8" s="75">
        <f t="shared" si="3"/>
        <v>0</v>
      </c>
      <c r="N8" s="73">
        <v>153</v>
      </c>
      <c r="O8" s="56"/>
      <c r="P8" s="73">
        <v>4</v>
      </c>
      <c r="Q8" s="55">
        <v>0</v>
      </c>
      <c r="R8" s="55">
        <f t="shared" si="4"/>
        <v>21</v>
      </c>
      <c r="S8" s="58">
        <f>IF($F8="","",((N8+O8+P8+Q8)/$F8))</f>
        <v>0.8820224719101124</v>
      </c>
      <c r="T8" s="57">
        <f t="shared" si="6"/>
        <v>0</v>
      </c>
      <c r="U8" s="79">
        <v>138</v>
      </c>
      <c r="V8" s="55"/>
      <c r="W8" s="79">
        <v>4</v>
      </c>
      <c r="X8" s="79">
        <v>5</v>
      </c>
      <c r="Y8" s="55">
        <f t="shared" si="7"/>
        <v>31</v>
      </c>
      <c r="Z8" s="57">
        <f t="shared" si="8"/>
        <v>0.8258426966292135</v>
      </c>
      <c r="AA8" s="57">
        <f t="shared" si="9"/>
        <v>2.8089887640449437E-2</v>
      </c>
      <c r="AB8" s="55">
        <v>87</v>
      </c>
      <c r="AC8" s="55"/>
      <c r="AD8" s="55">
        <v>1</v>
      </c>
      <c r="AE8" s="55">
        <v>57</v>
      </c>
      <c r="AF8" s="55">
        <f t="shared" si="10"/>
        <v>33</v>
      </c>
      <c r="AG8" s="58">
        <f t="shared" si="11"/>
        <v>0.8146067415730337</v>
      </c>
      <c r="AH8" s="57">
        <f t="shared" si="12"/>
        <v>0.3202247191011236</v>
      </c>
      <c r="AI8" s="55">
        <v>14</v>
      </c>
      <c r="AJ8" s="55"/>
      <c r="AK8" s="55">
        <v>2</v>
      </c>
      <c r="AL8" s="55">
        <v>127</v>
      </c>
      <c r="AM8" s="55">
        <f t="shared" ref="AM8" si="31">F8-AL8-AK8-AI8</f>
        <v>35</v>
      </c>
      <c r="AN8" s="57">
        <f t="shared" ref="AN8" si="32">IF($F8="","",((AI8+AJ8+AK8+AL8)/$F8))</f>
        <v>0.8033707865168539</v>
      </c>
      <c r="AO8" s="57">
        <f t="shared" ref="AO8" si="33">IF($F8="","",(AL8/$F8))</f>
        <v>0.7134831460674157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158</v>
      </c>
      <c r="D9" s="56"/>
      <c r="E9" s="56"/>
      <c r="F9" s="56">
        <f t="shared" si="0"/>
        <v>158</v>
      </c>
      <c r="G9" s="73">
        <v>141</v>
      </c>
      <c r="H9" s="56"/>
      <c r="I9" s="73">
        <v>5</v>
      </c>
      <c r="J9" s="56">
        <v>0</v>
      </c>
      <c r="K9" s="56">
        <f t="shared" si="1"/>
        <v>12</v>
      </c>
      <c r="L9" s="75">
        <f t="shared" si="2"/>
        <v>0.92405063291139244</v>
      </c>
      <c r="M9" s="75">
        <f t="shared" si="3"/>
        <v>0</v>
      </c>
      <c r="N9" s="73">
        <v>125</v>
      </c>
      <c r="O9" s="56"/>
      <c r="P9" s="73">
        <v>5</v>
      </c>
      <c r="Q9" s="55">
        <v>0</v>
      </c>
      <c r="R9" s="55">
        <f t="shared" si="4"/>
        <v>28</v>
      </c>
      <c r="S9" s="58">
        <f>IF($F9="","",((N9+O9+P9+Q9)/$F9))</f>
        <v>0.82278481012658233</v>
      </c>
      <c r="T9" s="57">
        <f t="shared" si="6"/>
        <v>0</v>
      </c>
      <c r="U9" s="55">
        <v>116</v>
      </c>
      <c r="V9" s="55"/>
      <c r="W9" s="55">
        <v>1</v>
      </c>
      <c r="X9" s="55">
        <v>4</v>
      </c>
      <c r="Y9" s="55">
        <f t="shared" si="7"/>
        <v>37</v>
      </c>
      <c r="Z9" s="57">
        <f t="shared" si="8"/>
        <v>0.76582278481012656</v>
      </c>
      <c r="AA9" s="57">
        <f t="shared" si="9"/>
        <v>2.5316455696202531E-2</v>
      </c>
      <c r="AB9" s="55">
        <v>79</v>
      </c>
      <c r="AC9" s="55"/>
      <c r="AD9" s="55">
        <v>0</v>
      </c>
      <c r="AE9" s="55">
        <v>42</v>
      </c>
      <c r="AF9" s="55">
        <f t="shared" si="10"/>
        <v>37</v>
      </c>
      <c r="AG9" s="58">
        <f t="shared" si="11"/>
        <v>0.76582278481012656</v>
      </c>
      <c r="AH9" s="57">
        <f t="shared" si="12"/>
        <v>0.26582278481012656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160</v>
      </c>
      <c r="D10" s="56"/>
      <c r="E10" s="56"/>
      <c r="F10" s="56">
        <f t="shared" si="0"/>
        <v>160</v>
      </c>
      <c r="G10" s="73">
        <v>141</v>
      </c>
      <c r="H10" s="56"/>
      <c r="I10" s="73">
        <v>1</v>
      </c>
      <c r="J10" s="56">
        <v>0</v>
      </c>
      <c r="K10" s="56">
        <f t="shared" si="1"/>
        <v>18</v>
      </c>
      <c r="L10" s="75">
        <f t="shared" si="2"/>
        <v>0.88749999999999996</v>
      </c>
      <c r="M10" s="75">
        <f t="shared" si="3"/>
        <v>0</v>
      </c>
      <c r="N10" s="56">
        <v>131</v>
      </c>
      <c r="O10" s="56"/>
      <c r="P10" s="56">
        <v>2</v>
      </c>
      <c r="Q10" s="55">
        <v>0</v>
      </c>
      <c r="R10" s="55">
        <f t="shared" si="4"/>
        <v>27</v>
      </c>
      <c r="S10" s="58">
        <f>IF($F10="","",((N10+O10+P10+Q10)/$F10))</f>
        <v>0.83125000000000004</v>
      </c>
      <c r="T10" s="57">
        <f t="shared" si="6"/>
        <v>0</v>
      </c>
      <c r="U10" s="55">
        <v>124</v>
      </c>
      <c r="V10" s="55"/>
      <c r="W10" s="55">
        <v>2</v>
      </c>
      <c r="X10" s="55">
        <v>2</v>
      </c>
      <c r="Y10" s="55">
        <f t="shared" si="7"/>
        <v>32</v>
      </c>
      <c r="Z10" s="57">
        <f t="shared" si="8"/>
        <v>0.8</v>
      </c>
      <c r="AA10" s="57">
        <f t="shared" si="9"/>
        <v>1.2500000000000001E-2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217</v>
      </c>
      <c r="D11" s="56"/>
      <c r="E11" s="56"/>
      <c r="F11" s="56">
        <f t="shared" si="0"/>
        <v>217</v>
      </c>
      <c r="G11" s="56">
        <v>193</v>
      </c>
      <c r="H11" s="56"/>
      <c r="I11" s="56">
        <v>4</v>
      </c>
      <c r="J11" s="56">
        <v>0</v>
      </c>
      <c r="K11" s="56">
        <f t="shared" si="1"/>
        <v>20</v>
      </c>
      <c r="L11" s="75">
        <f t="shared" si="2"/>
        <v>0.90783410138248843</v>
      </c>
      <c r="M11" s="75">
        <f t="shared" si="3"/>
        <v>0</v>
      </c>
      <c r="N11" s="56">
        <v>183</v>
      </c>
      <c r="O11" s="56"/>
      <c r="P11" s="56">
        <v>5</v>
      </c>
      <c r="Q11" s="55">
        <v>0</v>
      </c>
      <c r="R11" s="55">
        <f t="shared" si="4"/>
        <v>29</v>
      </c>
      <c r="S11" s="58">
        <f>IF($F11="","",((N11+O11+P11+Q11)/$F11))</f>
        <v>0.86635944700460832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194</v>
      </c>
      <c r="D12" s="56"/>
      <c r="E12" s="56"/>
      <c r="F12" s="56">
        <f t="shared" si="0"/>
        <v>194</v>
      </c>
      <c r="G12" s="56">
        <v>171</v>
      </c>
      <c r="H12" s="56"/>
      <c r="I12" s="56">
        <v>4</v>
      </c>
      <c r="J12" s="56">
        <v>0</v>
      </c>
      <c r="K12" s="56">
        <f t="shared" si="1"/>
        <v>19</v>
      </c>
      <c r="L12" s="75">
        <f t="shared" si="2"/>
        <v>0.90206185567010311</v>
      </c>
      <c r="M12" s="75">
        <f t="shared" si="3"/>
        <v>0</v>
      </c>
      <c r="N12" s="56"/>
      <c r="O12" s="56"/>
      <c r="P12" s="56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176</v>
      </c>
      <c r="D13" s="56"/>
      <c r="E13" s="56"/>
      <c r="F13" s="56">
        <f t="shared" si="0"/>
        <v>176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Female Students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65">
        <v>68</v>
      </c>
      <c r="D19" s="56"/>
      <c r="E19" s="56"/>
      <c r="F19" s="56">
        <f t="shared" ref="F19:F27" si="34">C19-D19-E19</f>
        <v>68</v>
      </c>
      <c r="G19" s="79">
        <v>59</v>
      </c>
      <c r="H19" s="55"/>
      <c r="I19" s="79">
        <v>3</v>
      </c>
      <c r="J19" s="55">
        <v>0</v>
      </c>
      <c r="K19" s="55">
        <f t="shared" ref="K19:K26" si="35">F19-I19-G19-J19</f>
        <v>6</v>
      </c>
      <c r="L19" s="57">
        <f t="shared" ref="L19:L26" si="36">IF($F19="","",((G19+H19+I19+J19)/$F19))</f>
        <v>0.91176470588235292</v>
      </c>
      <c r="M19" s="57">
        <f t="shared" ref="M19:M26" si="37">IF($F19="","",(J19/$F19))</f>
        <v>0</v>
      </c>
      <c r="N19" s="79">
        <v>46</v>
      </c>
      <c r="O19" s="55"/>
      <c r="P19" s="79">
        <v>1</v>
      </c>
      <c r="Q19" s="79">
        <v>12</v>
      </c>
      <c r="R19" s="55">
        <f t="shared" ref="R19:R25" si="38">F19-N19-O19-P19-Q19</f>
        <v>9</v>
      </c>
      <c r="S19" s="58">
        <f t="shared" ref="S19:S25" si="39">IF($F19="","",((N19+O19+P19+Q19)/$F19))</f>
        <v>0.86764705882352944</v>
      </c>
      <c r="T19" s="57">
        <f t="shared" ref="T19:T25" si="40">IF($F19="","",(Q19/$F19))</f>
        <v>0.17647058823529413</v>
      </c>
      <c r="U19" s="79">
        <v>20</v>
      </c>
      <c r="V19" s="55"/>
      <c r="W19" s="77">
        <v>0</v>
      </c>
      <c r="X19" s="79">
        <v>35</v>
      </c>
      <c r="Y19" s="55">
        <f t="shared" ref="Y19:Y24" si="41">F19-(U19+W19+X19)</f>
        <v>13</v>
      </c>
      <c r="Z19" s="57">
        <f t="shared" ref="Z19:Z24" si="42">IF($F19="","",((U19+V19+W19+X19)/$F19))</f>
        <v>0.80882352941176472</v>
      </c>
      <c r="AA19" s="57">
        <f t="shared" ref="AA19:AA24" si="43">IF($F19="","",(X19/$F19))</f>
        <v>0.51470588235294112</v>
      </c>
      <c r="AB19" s="79">
        <v>5</v>
      </c>
      <c r="AC19" s="55"/>
      <c r="AD19" s="55">
        <v>0</v>
      </c>
      <c r="AE19" s="79">
        <v>50</v>
      </c>
      <c r="AF19" s="55">
        <f t="shared" ref="AF19:AF23" si="44">F19-(AB19+AD19+AE19)</f>
        <v>13</v>
      </c>
      <c r="AG19" s="58">
        <f t="shared" ref="AG19:AG23" si="45">IF($F19="","",((AB19+AC19+AD19+AE19)/$F19))</f>
        <v>0.80882352941176472</v>
      </c>
      <c r="AH19" s="57">
        <f t="shared" ref="AH19:AH23" si="46">IF($F19="","",(AE19/$F19))</f>
        <v>0.73529411764705888</v>
      </c>
      <c r="AI19" s="79">
        <v>1</v>
      </c>
      <c r="AJ19" s="55"/>
      <c r="AK19" s="55">
        <v>0</v>
      </c>
      <c r="AL19" s="79">
        <v>53</v>
      </c>
      <c r="AM19" s="55">
        <f t="shared" ref="AM19:AM21" si="47">F19-AL19-AK19-AI19</f>
        <v>14</v>
      </c>
      <c r="AN19" s="57">
        <f t="shared" ref="AN19:AN21" si="48">IF($F19="","",((AI19+AJ19+AK19+AL19)/$F19))</f>
        <v>0.79411764705882348</v>
      </c>
      <c r="AO19" s="57">
        <f t="shared" ref="AO19:AO21" si="49">IF($F19="","",(AL19/$F19))</f>
        <v>0.77941176470588236</v>
      </c>
      <c r="AP19" s="55">
        <v>0</v>
      </c>
      <c r="AQ19" s="55"/>
      <c r="AR19" s="55">
        <v>0</v>
      </c>
      <c r="AS19" s="79">
        <v>54</v>
      </c>
      <c r="AT19" s="55">
        <f t="shared" ref="AT19" si="50">F19-AS19-AR19-AP19</f>
        <v>14</v>
      </c>
      <c r="AU19" s="58">
        <f t="shared" ref="AU19" si="51">IF($F19="","",((AP19+AQ19+AR19+AS19)/$F19))</f>
        <v>0.79411764705882348</v>
      </c>
      <c r="AV19" s="57">
        <f t="shared" ref="AV19" si="52">IF($F19="","",(AS19/$F19))</f>
        <v>0.79411764705882348</v>
      </c>
      <c r="AW19" s="55">
        <v>0</v>
      </c>
      <c r="AX19" s="55"/>
      <c r="AY19" s="55">
        <v>0</v>
      </c>
      <c r="AZ19" s="55">
        <v>54</v>
      </c>
      <c r="BA19" s="55">
        <f t="shared" ref="BA19" si="53">F19-AZ19-AW19</f>
        <v>14</v>
      </c>
      <c r="BB19" s="57">
        <f t="shared" ref="BB19" si="54">IF($F19="","",((AW19+AX19+AY19+AZ19)/$F19))</f>
        <v>0.79411764705882348</v>
      </c>
      <c r="BC19" s="57">
        <f t="shared" ref="BC19" si="55">IF($F19="","",(AZ19/$F19))</f>
        <v>0.79411764705882348</v>
      </c>
    </row>
    <row r="20" spans="2:55">
      <c r="B20" s="55" t="s">
        <v>21</v>
      </c>
      <c r="C20" s="65">
        <v>72</v>
      </c>
      <c r="D20" s="56"/>
      <c r="E20" s="56"/>
      <c r="F20" s="56">
        <f t="shared" si="34"/>
        <v>72</v>
      </c>
      <c r="G20" s="79">
        <v>64</v>
      </c>
      <c r="H20" s="55"/>
      <c r="I20" s="79">
        <v>3</v>
      </c>
      <c r="J20" s="55">
        <v>0</v>
      </c>
      <c r="K20" s="55">
        <f t="shared" si="35"/>
        <v>5</v>
      </c>
      <c r="L20" s="58">
        <f t="shared" si="36"/>
        <v>0.93055555555555558</v>
      </c>
      <c r="M20" s="57">
        <f t="shared" si="37"/>
        <v>0</v>
      </c>
      <c r="N20" s="79">
        <v>52</v>
      </c>
      <c r="O20" s="55"/>
      <c r="P20" s="79">
        <v>2</v>
      </c>
      <c r="Q20" s="79">
        <v>8</v>
      </c>
      <c r="R20" s="55">
        <f t="shared" si="38"/>
        <v>10</v>
      </c>
      <c r="S20" s="58">
        <f t="shared" si="39"/>
        <v>0.86111111111111116</v>
      </c>
      <c r="T20" s="57">
        <f t="shared" si="40"/>
        <v>0.1111111111111111</v>
      </c>
      <c r="U20" s="79">
        <v>26</v>
      </c>
      <c r="V20" s="55"/>
      <c r="W20" s="77">
        <v>0</v>
      </c>
      <c r="X20" s="79">
        <v>36</v>
      </c>
      <c r="Y20" s="55">
        <f t="shared" si="41"/>
        <v>10</v>
      </c>
      <c r="Z20" s="58">
        <f t="shared" si="42"/>
        <v>0.86111111111111116</v>
      </c>
      <c r="AA20" s="57">
        <f t="shared" si="43"/>
        <v>0.5</v>
      </c>
      <c r="AB20" s="79">
        <v>6</v>
      </c>
      <c r="AC20" s="55"/>
      <c r="AD20" s="55">
        <v>0</v>
      </c>
      <c r="AE20" s="79">
        <v>54</v>
      </c>
      <c r="AF20" s="55">
        <f t="shared" si="44"/>
        <v>12</v>
      </c>
      <c r="AG20" s="58">
        <f t="shared" si="45"/>
        <v>0.83333333333333337</v>
      </c>
      <c r="AH20" s="57">
        <f t="shared" si="46"/>
        <v>0.75</v>
      </c>
      <c r="AI20" s="79">
        <v>1</v>
      </c>
      <c r="AJ20" s="55"/>
      <c r="AK20" s="55">
        <v>0</v>
      </c>
      <c r="AL20" s="79">
        <v>60</v>
      </c>
      <c r="AM20" s="55">
        <f t="shared" si="47"/>
        <v>11</v>
      </c>
      <c r="AN20" s="57">
        <f t="shared" si="48"/>
        <v>0.84722222222222221</v>
      </c>
      <c r="AO20" s="57">
        <f t="shared" si="49"/>
        <v>0.83333333333333337</v>
      </c>
      <c r="AP20" s="55">
        <v>1</v>
      </c>
      <c r="AQ20" s="55"/>
      <c r="AR20" s="55">
        <v>0</v>
      </c>
      <c r="AS20" s="55">
        <v>60</v>
      </c>
      <c r="AT20" s="55">
        <f t="shared" ref="AT20" si="56">F20-AS20-AR20-AP20</f>
        <v>11</v>
      </c>
      <c r="AU20" s="58">
        <f t="shared" ref="AU20" si="57">IF($F20="","",((AP20+AQ20+AR20+AS20)/$F20))</f>
        <v>0.84722222222222221</v>
      </c>
      <c r="AV20" s="57">
        <f t="shared" ref="AV20" si="58">IF($F20="","",(AS20/$F20))</f>
        <v>0.83333333333333337</v>
      </c>
      <c r="AW20" s="55">
        <v>0</v>
      </c>
      <c r="AX20" s="55"/>
      <c r="AY20" s="55">
        <v>0</v>
      </c>
      <c r="AZ20" s="55">
        <v>61</v>
      </c>
      <c r="BA20" s="55">
        <f t="shared" ref="BA20" si="59">F20-AZ20-AW20</f>
        <v>11</v>
      </c>
      <c r="BB20" s="57">
        <f t="shared" ref="BB20" si="60">IF($F20="","",((AW20+AX20+AY20+AZ20)/$F20))</f>
        <v>0.84722222222222221</v>
      </c>
      <c r="BC20" s="57">
        <f t="shared" ref="BC20" si="61">IF($F20="","",(AZ20/$F20))</f>
        <v>0.84722222222222221</v>
      </c>
    </row>
    <row r="21" spans="2:55">
      <c r="B21" s="55" t="s">
        <v>22</v>
      </c>
      <c r="C21" s="65">
        <v>65</v>
      </c>
      <c r="D21" s="56"/>
      <c r="E21" s="56"/>
      <c r="F21" s="56">
        <f t="shared" si="34"/>
        <v>65</v>
      </c>
      <c r="G21" s="79">
        <v>58</v>
      </c>
      <c r="H21" s="55"/>
      <c r="I21" s="79">
        <v>1</v>
      </c>
      <c r="J21" s="55">
        <v>0</v>
      </c>
      <c r="K21" s="55">
        <f t="shared" si="35"/>
        <v>6</v>
      </c>
      <c r="L21" s="57">
        <f t="shared" si="36"/>
        <v>0.90769230769230769</v>
      </c>
      <c r="M21" s="57">
        <f t="shared" si="37"/>
        <v>0</v>
      </c>
      <c r="N21" s="79">
        <v>50</v>
      </c>
      <c r="O21" s="55"/>
      <c r="P21" s="77">
        <v>0</v>
      </c>
      <c r="Q21" s="79">
        <v>7</v>
      </c>
      <c r="R21" s="55">
        <f t="shared" si="38"/>
        <v>8</v>
      </c>
      <c r="S21" s="58">
        <f t="shared" si="39"/>
        <v>0.87692307692307692</v>
      </c>
      <c r="T21" s="57">
        <f t="shared" si="40"/>
        <v>0.1076923076923077</v>
      </c>
      <c r="U21" s="79">
        <v>24</v>
      </c>
      <c r="V21" s="55"/>
      <c r="W21" s="77">
        <v>0</v>
      </c>
      <c r="X21" s="79">
        <v>31</v>
      </c>
      <c r="Y21" s="55">
        <f t="shared" si="41"/>
        <v>10</v>
      </c>
      <c r="Z21" s="58">
        <f t="shared" si="42"/>
        <v>0.84615384615384615</v>
      </c>
      <c r="AA21" s="57">
        <f t="shared" si="43"/>
        <v>0.47692307692307695</v>
      </c>
      <c r="AB21" s="79">
        <v>7</v>
      </c>
      <c r="AC21" s="55"/>
      <c r="AD21" s="55">
        <v>0</v>
      </c>
      <c r="AE21" s="79">
        <v>48</v>
      </c>
      <c r="AF21" s="55">
        <f t="shared" si="44"/>
        <v>10</v>
      </c>
      <c r="AG21" s="58">
        <f t="shared" si="45"/>
        <v>0.84615384615384615</v>
      </c>
      <c r="AH21" s="57">
        <f t="shared" si="46"/>
        <v>0.7384615384615385</v>
      </c>
      <c r="AI21" s="55">
        <v>2</v>
      </c>
      <c r="AJ21" s="55"/>
      <c r="AK21" s="55">
        <v>0</v>
      </c>
      <c r="AL21" s="55">
        <v>54</v>
      </c>
      <c r="AM21" s="55">
        <f t="shared" si="47"/>
        <v>9</v>
      </c>
      <c r="AN21" s="57">
        <f t="shared" si="48"/>
        <v>0.86153846153846159</v>
      </c>
      <c r="AO21" s="57">
        <f t="shared" si="49"/>
        <v>0.83076923076923082</v>
      </c>
      <c r="AP21" s="55">
        <v>1</v>
      </c>
      <c r="AQ21" s="55"/>
      <c r="AR21" s="55">
        <v>0</v>
      </c>
      <c r="AS21" s="55">
        <v>55</v>
      </c>
      <c r="AT21" s="55">
        <f t="shared" ref="AT21" si="62">F21-AS21-AR21-AP21</f>
        <v>9</v>
      </c>
      <c r="AU21" s="58">
        <f t="shared" ref="AU21" si="63">IF($F21="","",((AP21+AQ21+AR21+AS21)/$F21))</f>
        <v>0.86153846153846159</v>
      </c>
      <c r="AV21" s="57">
        <f t="shared" ref="AV21" si="64">IF($F21="","",(AS21/$F21))</f>
        <v>0.84615384615384615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65">
        <v>59</v>
      </c>
      <c r="D22" s="56"/>
      <c r="E22" s="56"/>
      <c r="F22" s="56">
        <f t="shared" si="34"/>
        <v>59</v>
      </c>
      <c r="G22" s="79">
        <v>52</v>
      </c>
      <c r="H22" s="55"/>
      <c r="I22" s="79">
        <v>1</v>
      </c>
      <c r="J22" s="55">
        <v>0</v>
      </c>
      <c r="K22" s="55">
        <f t="shared" si="35"/>
        <v>6</v>
      </c>
      <c r="L22" s="57">
        <f t="shared" si="36"/>
        <v>0.89830508474576276</v>
      </c>
      <c r="M22" s="57">
        <f t="shared" si="37"/>
        <v>0</v>
      </c>
      <c r="N22" s="79">
        <v>46</v>
      </c>
      <c r="O22" s="55"/>
      <c r="P22" s="79">
        <v>1</v>
      </c>
      <c r="Q22" s="79">
        <v>4</v>
      </c>
      <c r="R22" s="55">
        <f t="shared" si="38"/>
        <v>8</v>
      </c>
      <c r="S22" s="58">
        <f t="shared" si="39"/>
        <v>0.86440677966101698</v>
      </c>
      <c r="T22" s="57">
        <f t="shared" si="40"/>
        <v>6.7796610169491525E-2</v>
      </c>
      <c r="U22" s="79">
        <v>21</v>
      </c>
      <c r="V22" s="55"/>
      <c r="W22" s="79">
        <v>1</v>
      </c>
      <c r="X22" s="79">
        <v>27</v>
      </c>
      <c r="Y22" s="55">
        <f t="shared" si="41"/>
        <v>10</v>
      </c>
      <c r="Z22" s="58">
        <f t="shared" si="42"/>
        <v>0.83050847457627119</v>
      </c>
      <c r="AA22" s="57">
        <f t="shared" si="43"/>
        <v>0.4576271186440678</v>
      </c>
      <c r="AB22" s="55">
        <v>6</v>
      </c>
      <c r="AC22" s="55"/>
      <c r="AD22" s="55">
        <v>0</v>
      </c>
      <c r="AE22" s="55">
        <v>41</v>
      </c>
      <c r="AF22" s="55">
        <f t="shared" si="44"/>
        <v>12</v>
      </c>
      <c r="AG22" s="58">
        <f t="shared" si="45"/>
        <v>0.79661016949152541</v>
      </c>
      <c r="AH22" s="57">
        <f t="shared" si="46"/>
        <v>0.69491525423728817</v>
      </c>
      <c r="AI22" s="55">
        <v>1</v>
      </c>
      <c r="AJ22" s="55"/>
      <c r="AK22" s="55">
        <v>0</v>
      </c>
      <c r="AL22" s="55">
        <v>45</v>
      </c>
      <c r="AM22" s="55">
        <f t="shared" ref="AM22" si="65">F22-AL22-AK22-AI22</f>
        <v>13</v>
      </c>
      <c r="AN22" s="57">
        <f t="shared" ref="AN22" si="66">IF($F22="","",((AI22+AJ22+AK22+AL22)/$F22))</f>
        <v>0.77966101694915257</v>
      </c>
      <c r="AO22" s="57">
        <f t="shared" ref="AO22" si="67">IF($F22="","",(AL22/$F22))</f>
        <v>0.76271186440677963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65">
        <v>43</v>
      </c>
      <c r="D23" s="56"/>
      <c r="E23" s="56"/>
      <c r="F23" s="56">
        <f t="shared" si="34"/>
        <v>43</v>
      </c>
      <c r="G23" s="79">
        <v>38</v>
      </c>
      <c r="H23" s="55"/>
      <c r="I23" s="77">
        <v>0</v>
      </c>
      <c r="J23" s="55">
        <v>0</v>
      </c>
      <c r="K23" s="55">
        <f t="shared" si="35"/>
        <v>5</v>
      </c>
      <c r="L23" s="57">
        <f t="shared" si="36"/>
        <v>0.88372093023255816</v>
      </c>
      <c r="M23" s="57">
        <f t="shared" si="37"/>
        <v>0</v>
      </c>
      <c r="N23" s="79">
        <v>31</v>
      </c>
      <c r="O23" s="55"/>
      <c r="P23" s="79">
        <v>1</v>
      </c>
      <c r="Q23" s="79">
        <v>5</v>
      </c>
      <c r="R23" s="55">
        <f t="shared" si="38"/>
        <v>6</v>
      </c>
      <c r="S23" s="58">
        <f t="shared" si="39"/>
        <v>0.86046511627906974</v>
      </c>
      <c r="T23" s="57">
        <f t="shared" si="40"/>
        <v>0.11627906976744186</v>
      </c>
      <c r="U23" s="55">
        <v>13</v>
      </c>
      <c r="V23" s="55"/>
      <c r="W23" s="55">
        <v>0</v>
      </c>
      <c r="X23" s="55">
        <v>23</v>
      </c>
      <c r="Y23" s="55">
        <f t="shared" si="41"/>
        <v>7</v>
      </c>
      <c r="Z23" s="58">
        <f t="shared" si="42"/>
        <v>0.83720930232558144</v>
      </c>
      <c r="AA23" s="57">
        <f t="shared" si="43"/>
        <v>0.53488372093023251</v>
      </c>
      <c r="AB23" s="55">
        <v>6</v>
      </c>
      <c r="AC23" s="55"/>
      <c r="AD23" s="55">
        <v>0</v>
      </c>
      <c r="AE23" s="55">
        <v>30</v>
      </c>
      <c r="AF23" s="55">
        <f t="shared" si="44"/>
        <v>7</v>
      </c>
      <c r="AG23" s="58">
        <f t="shared" si="45"/>
        <v>0.83720930232558144</v>
      </c>
      <c r="AH23" s="57">
        <f t="shared" si="46"/>
        <v>0.69767441860465118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65">
        <v>41</v>
      </c>
      <c r="D24" s="56"/>
      <c r="E24" s="56"/>
      <c r="F24" s="56">
        <f t="shared" si="34"/>
        <v>41</v>
      </c>
      <c r="G24" s="79">
        <v>33</v>
      </c>
      <c r="H24" s="55"/>
      <c r="I24" s="79">
        <v>1</v>
      </c>
      <c r="J24" s="55">
        <v>0</v>
      </c>
      <c r="K24" s="55">
        <f t="shared" si="35"/>
        <v>7</v>
      </c>
      <c r="L24" s="57">
        <f t="shared" si="36"/>
        <v>0.82926829268292679</v>
      </c>
      <c r="M24" s="57">
        <f t="shared" si="37"/>
        <v>0</v>
      </c>
      <c r="N24" s="55">
        <v>27</v>
      </c>
      <c r="O24" s="55"/>
      <c r="P24" s="55">
        <v>1</v>
      </c>
      <c r="Q24" s="55">
        <v>5</v>
      </c>
      <c r="R24" s="55">
        <f t="shared" si="38"/>
        <v>8</v>
      </c>
      <c r="S24" s="58">
        <f t="shared" si="39"/>
        <v>0.80487804878048785</v>
      </c>
      <c r="T24" s="57">
        <f t="shared" si="40"/>
        <v>0.12195121951219512</v>
      </c>
      <c r="U24" s="55">
        <v>14</v>
      </c>
      <c r="V24" s="55"/>
      <c r="W24" s="55">
        <v>0</v>
      </c>
      <c r="X24" s="55">
        <v>18</v>
      </c>
      <c r="Y24" s="55">
        <f t="shared" si="41"/>
        <v>9</v>
      </c>
      <c r="Z24" s="58">
        <f t="shared" si="42"/>
        <v>0.78048780487804881</v>
      </c>
      <c r="AA24" s="57">
        <f t="shared" si="43"/>
        <v>0.43902439024390244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65">
        <v>46</v>
      </c>
      <c r="D25" s="56"/>
      <c r="E25" s="56"/>
      <c r="F25" s="56">
        <f t="shared" si="34"/>
        <v>46</v>
      </c>
      <c r="G25" s="55">
        <v>36</v>
      </c>
      <c r="H25" s="55"/>
      <c r="I25" s="55">
        <v>3</v>
      </c>
      <c r="J25" s="55">
        <v>0</v>
      </c>
      <c r="K25" s="55">
        <f t="shared" si="35"/>
        <v>7</v>
      </c>
      <c r="L25" s="57">
        <f t="shared" si="36"/>
        <v>0.84782608695652173</v>
      </c>
      <c r="M25" s="57">
        <f t="shared" si="37"/>
        <v>0</v>
      </c>
      <c r="N25" s="55">
        <v>32</v>
      </c>
      <c r="O25" s="55"/>
      <c r="P25" s="55">
        <v>1</v>
      </c>
      <c r="Q25" s="55">
        <v>4</v>
      </c>
      <c r="R25" s="55">
        <f t="shared" si="38"/>
        <v>9</v>
      </c>
      <c r="S25" s="58">
        <f t="shared" si="39"/>
        <v>0.80434782608695654</v>
      </c>
      <c r="T25" s="57">
        <f t="shared" si="40"/>
        <v>8.6956521739130432E-2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65">
        <v>36</v>
      </c>
      <c r="F26" s="56">
        <f t="shared" si="34"/>
        <v>36</v>
      </c>
      <c r="G26" s="79">
        <v>33</v>
      </c>
      <c r="I26" s="79">
        <v>1</v>
      </c>
      <c r="J26" s="55">
        <v>0</v>
      </c>
      <c r="K26" s="55">
        <f t="shared" si="35"/>
        <v>2</v>
      </c>
      <c r="L26" s="57">
        <f t="shared" si="36"/>
        <v>0.94444444444444442</v>
      </c>
      <c r="M26" s="57">
        <f t="shared" si="37"/>
        <v>0</v>
      </c>
    </row>
    <row r="27" spans="2:55">
      <c r="B27" s="55" t="s">
        <v>28</v>
      </c>
      <c r="C27" s="65">
        <v>55</v>
      </c>
      <c r="F27" s="56">
        <f t="shared" si="34"/>
        <v>55</v>
      </c>
    </row>
    <row r="30" spans="2:55">
      <c r="B30" s="25" t="str">
        <f>"Graduate  Retention - "&amp;$A$1</f>
        <v>Graduate  Retention - Female Students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Female Students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Female Students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35E40-B492-4018-8168-DB578127DB83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62</v>
      </c>
    </row>
    <row r="2" spans="1:55">
      <c r="B2" s="25" t="str">
        <f>"Freshmen Retention - "&amp;$A$1</f>
        <v>Freshmen Retention - Gender other or Unknown Students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0</v>
      </c>
      <c r="D5" s="56"/>
      <c r="E5" s="56"/>
      <c r="F5" s="56">
        <f t="shared" ref="F5:F13" si="0">C5-D5-E5</f>
        <v>0</v>
      </c>
      <c r="G5" s="73">
        <v>0</v>
      </c>
      <c r="H5" s="56"/>
      <c r="I5" s="73">
        <v>0</v>
      </c>
      <c r="J5" s="56">
        <v>0</v>
      </c>
      <c r="K5" s="56">
        <f t="shared" ref="K5:K12" si="1">F5-(G5+I5+J5)</f>
        <v>0</v>
      </c>
      <c r="L5" s="75" t="e">
        <f t="shared" ref="L5:L12" si="2">IF($F5="","",((G5+H5+I5+J5)/$F5))</f>
        <v>#DIV/0!</v>
      </c>
      <c r="M5" s="75" t="e">
        <f t="shared" ref="M5:M12" si="3">IF($F5="","",(J5/$F5))</f>
        <v>#DIV/0!</v>
      </c>
      <c r="N5" s="73">
        <v>0</v>
      </c>
      <c r="O5" s="56"/>
      <c r="P5" s="73">
        <v>0</v>
      </c>
      <c r="Q5" s="55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79">
        <v>0</v>
      </c>
      <c r="V5" s="55"/>
      <c r="W5" s="77">
        <v>0</v>
      </c>
      <c r="X5" s="79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79">
        <v>0</v>
      </c>
      <c r="AC5" s="55"/>
      <c r="AD5" s="79">
        <v>0</v>
      </c>
      <c r="AE5" s="79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79">
        <v>0</v>
      </c>
      <c r="AJ5" s="55"/>
      <c r="AK5" s="79">
        <v>0</v>
      </c>
      <c r="AL5" s="79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79">
        <v>0</v>
      </c>
      <c r="AQ5" s="55"/>
      <c r="AR5" s="79">
        <v>0</v>
      </c>
      <c r="AS5" s="79">
        <v>0</v>
      </c>
      <c r="AT5" s="55">
        <f t="shared" ref="AT5:AT6" si="16">F5-AP5-AR5-AS5</f>
        <v>0</v>
      </c>
      <c r="AU5" s="58" t="e">
        <f t="shared" ref="AU5:AU6" si="17">IF($F5="","",((AP5+AQ5+AR5+AS5)/$F5))</f>
        <v>#DIV/0!</v>
      </c>
      <c r="AV5" s="57" t="e">
        <f t="shared" ref="AV5:AV6" si="18">IF($F5="","",(AS5/$F5))</f>
        <v>#DIV/0!</v>
      </c>
      <c r="AW5" s="55">
        <v>0</v>
      </c>
      <c r="AX5" s="55"/>
      <c r="AY5" s="55">
        <v>0</v>
      </c>
      <c r="AZ5" s="55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55" t="s">
        <v>21</v>
      </c>
      <c r="C6" s="73">
        <v>0</v>
      </c>
      <c r="D6" s="56"/>
      <c r="E6" s="56"/>
      <c r="F6" s="56">
        <f t="shared" si="0"/>
        <v>0</v>
      </c>
      <c r="G6" s="73">
        <v>0</v>
      </c>
      <c r="H6" s="56"/>
      <c r="I6" s="73">
        <v>0</v>
      </c>
      <c r="J6" s="56">
        <v>0</v>
      </c>
      <c r="K6" s="56">
        <f t="shared" si="1"/>
        <v>0</v>
      </c>
      <c r="L6" s="75" t="e">
        <f t="shared" si="2"/>
        <v>#DIV/0!</v>
      </c>
      <c r="M6" s="75" t="e">
        <f t="shared" si="3"/>
        <v>#DIV/0!</v>
      </c>
      <c r="N6" s="73">
        <v>0</v>
      </c>
      <c r="O6" s="56"/>
      <c r="P6" s="73">
        <v>0</v>
      </c>
      <c r="Q6" s="55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79">
        <v>0</v>
      </c>
      <c r="V6" s="55"/>
      <c r="W6" s="77">
        <v>0</v>
      </c>
      <c r="X6" s="79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79">
        <v>0</v>
      </c>
      <c r="AC6" s="55"/>
      <c r="AD6" s="79">
        <v>0</v>
      </c>
      <c r="AE6" s="79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79">
        <v>0</v>
      </c>
      <c r="AJ6" s="55"/>
      <c r="AK6" s="79">
        <v>0</v>
      </c>
      <c r="AL6" s="79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55">
        <v>0</v>
      </c>
      <c r="AQ6" s="55"/>
      <c r="AR6" s="55">
        <v>0</v>
      </c>
      <c r="AS6" s="55">
        <v>0</v>
      </c>
      <c r="AT6" s="55">
        <f t="shared" si="16"/>
        <v>0</v>
      </c>
      <c r="AU6" s="58" t="e">
        <f t="shared" si="17"/>
        <v>#DIV/0!</v>
      </c>
      <c r="AV6" s="57" t="e">
        <f t="shared" si="18"/>
        <v>#DIV/0!</v>
      </c>
      <c r="AW6" s="55">
        <v>0</v>
      </c>
      <c r="AX6" s="55"/>
      <c r="AY6" s="55">
        <v>0</v>
      </c>
      <c r="AZ6" s="55">
        <v>0</v>
      </c>
      <c r="BA6" s="55">
        <f t="shared" ref="BA6" si="22">F6-AZ6-AW6</f>
        <v>0</v>
      </c>
      <c r="BB6" s="57" t="e">
        <f t="shared" ref="BB6" si="23">IF($F6="","",((AW6+AX6+AY6+AZ6)/$F6))</f>
        <v>#DIV/0!</v>
      </c>
      <c r="BC6" s="57" t="e">
        <f t="shared" ref="BC6" si="24">IF($F6="","",(AZ6/$F6))</f>
        <v>#DIV/0!</v>
      </c>
    </row>
    <row r="7" spans="1:55">
      <c r="B7" s="55" t="s">
        <v>22</v>
      </c>
      <c r="C7" s="73">
        <v>0</v>
      </c>
      <c r="D7" s="56"/>
      <c r="E7" s="56"/>
      <c r="F7" s="56">
        <f t="shared" si="0"/>
        <v>0</v>
      </c>
      <c r="G7" s="73">
        <v>0</v>
      </c>
      <c r="H7" s="56"/>
      <c r="I7" s="73">
        <v>0</v>
      </c>
      <c r="J7" s="56">
        <v>0</v>
      </c>
      <c r="K7" s="56">
        <f t="shared" si="1"/>
        <v>0</v>
      </c>
      <c r="L7" s="75" t="e">
        <f t="shared" si="2"/>
        <v>#DIV/0!</v>
      </c>
      <c r="M7" s="75" t="e">
        <f t="shared" si="3"/>
        <v>#DIV/0!</v>
      </c>
      <c r="N7" s="73">
        <v>0</v>
      </c>
      <c r="O7" s="56"/>
      <c r="P7" s="73">
        <v>0</v>
      </c>
      <c r="Q7" s="55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79">
        <v>0</v>
      </c>
      <c r="V7" s="55"/>
      <c r="W7" s="79">
        <v>0</v>
      </c>
      <c r="X7" s="79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79">
        <v>0</v>
      </c>
      <c r="AC7" s="55"/>
      <c r="AD7" s="79">
        <v>0</v>
      </c>
      <c r="AE7" s="79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55">
        <v>0</v>
      </c>
      <c r="AJ7" s="55"/>
      <c r="AK7" s="55">
        <v>0</v>
      </c>
      <c r="AL7" s="55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55">
        <v>0</v>
      </c>
      <c r="AQ7" s="55"/>
      <c r="AR7" s="55">
        <v>0</v>
      </c>
      <c r="AS7" s="55">
        <v>0</v>
      </c>
      <c r="AT7" s="55">
        <f t="shared" ref="AT7" si="25">F7-AP7-AR7-AS7</f>
        <v>0</v>
      </c>
      <c r="AU7" s="58" t="e">
        <f t="shared" ref="AU7" si="26">IF($F7="","",((AP7+AQ7+AR7+AS7)/$F7))</f>
        <v>#DIV/0!</v>
      </c>
      <c r="AV7" s="57" t="e">
        <f t="shared" ref="AV7" si="27">IF($F7="","",(AS7/$F7))</f>
        <v>#DIV/0!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0</v>
      </c>
      <c r="D8" s="56"/>
      <c r="E8" s="56"/>
      <c r="F8" s="56">
        <f t="shared" si="0"/>
        <v>0</v>
      </c>
      <c r="G8" s="73">
        <v>0</v>
      </c>
      <c r="H8" s="56"/>
      <c r="I8" s="73">
        <v>0</v>
      </c>
      <c r="J8" s="56">
        <v>0</v>
      </c>
      <c r="K8" s="56">
        <f t="shared" si="1"/>
        <v>0</v>
      </c>
      <c r="L8" s="75" t="e">
        <f t="shared" si="2"/>
        <v>#DIV/0!</v>
      </c>
      <c r="M8" s="75" t="e">
        <f t="shared" si="3"/>
        <v>#DIV/0!</v>
      </c>
      <c r="N8" s="73">
        <v>0</v>
      </c>
      <c r="O8" s="56"/>
      <c r="P8" s="73">
        <v>0</v>
      </c>
      <c r="Q8" s="55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79">
        <v>0</v>
      </c>
      <c r="V8" s="55"/>
      <c r="W8" s="79">
        <v>0</v>
      </c>
      <c r="X8" s="79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55">
        <v>0</v>
      </c>
      <c r="AC8" s="55"/>
      <c r="AD8" s="55">
        <v>0</v>
      </c>
      <c r="AE8" s="55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55">
        <v>0</v>
      </c>
      <c r="AJ8" s="55"/>
      <c r="AK8" s="55">
        <v>0</v>
      </c>
      <c r="AL8" s="55">
        <v>0</v>
      </c>
      <c r="AM8" s="55">
        <f t="shared" ref="AM8" si="28">F8-AL8-AK8-AI8</f>
        <v>0</v>
      </c>
      <c r="AN8" s="57" t="e">
        <f t="shared" ref="AN8" si="29">IF($F8="","",((AI8+AJ8+AK8+AL8)/$F8))</f>
        <v>#DIV/0!</v>
      </c>
      <c r="AO8" s="57" t="e">
        <f t="shared" ref="AO8" si="30">IF($F8="","",(AL8/$F8))</f>
        <v>#DIV/0!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0</v>
      </c>
      <c r="D9" s="56"/>
      <c r="E9" s="56"/>
      <c r="F9" s="56">
        <f t="shared" si="0"/>
        <v>0</v>
      </c>
      <c r="G9" s="73">
        <v>0</v>
      </c>
      <c r="H9" s="56"/>
      <c r="I9" s="73">
        <v>0</v>
      </c>
      <c r="J9" s="56">
        <v>0</v>
      </c>
      <c r="K9" s="56">
        <f t="shared" si="1"/>
        <v>0</v>
      </c>
      <c r="L9" s="75" t="e">
        <f t="shared" si="2"/>
        <v>#DIV/0!</v>
      </c>
      <c r="M9" s="75" t="e">
        <f t="shared" si="3"/>
        <v>#DIV/0!</v>
      </c>
      <c r="N9" s="73">
        <v>0</v>
      </c>
      <c r="O9" s="56"/>
      <c r="P9" s="73">
        <v>0</v>
      </c>
      <c r="Q9" s="55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55">
        <v>0</v>
      </c>
      <c r="V9" s="55"/>
      <c r="W9" s="55">
        <v>0</v>
      </c>
      <c r="X9" s="55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55">
        <v>0</v>
      </c>
      <c r="AC9" s="55"/>
      <c r="AD9" s="55">
        <v>0</v>
      </c>
      <c r="AE9" s="55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0</v>
      </c>
      <c r="D10" s="56"/>
      <c r="E10" s="56"/>
      <c r="F10" s="56">
        <f t="shared" si="0"/>
        <v>0</v>
      </c>
      <c r="G10" s="73">
        <v>0</v>
      </c>
      <c r="H10" s="56"/>
      <c r="I10" s="73">
        <v>0</v>
      </c>
      <c r="J10" s="56">
        <v>0</v>
      </c>
      <c r="K10" s="56">
        <f t="shared" si="1"/>
        <v>0</v>
      </c>
      <c r="L10" s="75" t="e">
        <f t="shared" si="2"/>
        <v>#DIV/0!</v>
      </c>
      <c r="M10" s="75" t="e">
        <f t="shared" si="3"/>
        <v>#DIV/0!</v>
      </c>
      <c r="N10" s="56">
        <v>0</v>
      </c>
      <c r="O10" s="56"/>
      <c r="P10" s="56">
        <v>0</v>
      </c>
      <c r="Q10" s="55">
        <v>0</v>
      </c>
      <c r="R10" s="55">
        <f t="shared" si="4"/>
        <v>0</v>
      </c>
      <c r="S10" s="58" t="e">
        <f>IF($F10="","",((N10+O10+P10+Q10)/$F10))</f>
        <v>#DIV/0!</v>
      </c>
      <c r="T10" s="57" t="e">
        <f t="shared" si="6"/>
        <v>#DIV/0!</v>
      </c>
      <c r="U10" s="55">
        <v>0</v>
      </c>
      <c r="V10" s="55"/>
      <c r="W10" s="55">
        <v>0</v>
      </c>
      <c r="X10" s="55">
        <v>0</v>
      </c>
      <c r="Y10" s="55">
        <f t="shared" si="7"/>
        <v>0</v>
      </c>
      <c r="Z10" s="57" t="e">
        <f t="shared" si="8"/>
        <v>#DIV/0!</v>
      </c>
      <c r="AA10" s="57" t="e">
        <f t="shared" si="9"/>
        <v>#DIV/0!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0</v>
      </c>
      <c r="D11" s="56"/>
      <c r="E11" s="56"/>
      <c r="F11" s="56">
        <f t="shared" si="0"/>
        <v>0</v>
      </c>
      <c r="G11" s="56">
        <v>0</v>
      </c>
      <c r="H11" s="56"/>
      <c r="I11" s="56">
        <v>0</v>
      </c>
      <c r="J11" s="56">
        <v>0</v>
      </c>
      <c r="K11" s="56">
        <f t="shared" si="1"/>
        <v>0</v>
      </c>
      <c r="L11" s="75" t="e">
        <f t="shared" si="2"/>
        <v>#DIV/0!</v>
      </c>
      <c r="M11" s="75" t="e">
        <f t="shared" si="3"/>
        <v>#DIV/0!</v>
      </c>
      <c r="N11" s="56">
        <v>0</v>
      </c>
      <c r="O11" s="56"/>
      <c r="P11" s="56">
        <v>0</v>
      </c>
      <c r="Q11" s="55">
        <v>0</v>
      </c>
      <c r="R11" s="55">
        <f t="shared" si="4"/>
        <v>0</v>
      </c>
      <c r="S11" s="58" t="e">
        <f>IF($F11="","",((N11+O11+P11+Q11)/$F11))</f>
        <v>#DIV/0!</v>
      </c>
      <c r="T11" s="57" t="e">
        <f t="shared" si="6"/>
        <v>#DIV/0!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0</v>
      </c>
      <c r="D12" s="56"/>
      <c r="E12" s="56"/>
      <c r="F12" s="56">
        <f t="shared" si="0"/>
        <v>0</v>
      </c>
      <c r="G12" s="56">
        <v>0</v>
      </c>
      <c r="H12" s="56"/>
      <c r="I12" s="56">
        <v>0</v>
      </c>
      <c r="J12" s="56">
        <v>0</v>
      </c>
      <c r="K12" s="56">
        <f t="shared" si="1"/>
        <v>0</v>
      </c>
      <c r="L12" s="75" t="e">
        <f t="shared" si="2"/>
        <v>#DIV/0!</v>
      </c>
      <c r="M12" s="75" t="e">
        <f t="shared" si="3"/>
        <v>#DIV/0!</v>
      </c>
      <c r="N12" s="56"/>
      <c r="O12" s="56"/>
      <c r="P12" s="56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1</v>
      </c>
      <c r="D13" s="56"/>
      <c r="E13" s="56"/>
      <c r="F13" s="56">
        <f t="shared" si="0"/>
        <v>1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Gender other or Unknown Students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65">
        <v>0</v>
      </c>
      <c r="D19" s="56"/>
      <c r="E19" s="56"/>
      <c r="F19" s="56">
        <f t="shared" ref="F19:F27" si="31">C19-D19-E19</f>
        <v>0</v>
      </c>
      <c r="G19" s="79">
        <v>0</v>
      </c>
      <c r="H19" s="55"/>
      <c r="I19" s="79">
        <v>0</v>
      </c>
      <c r="J19" s="55">
        <v>0</v>
      </c>
      <c r="K19" s="55">
        <f t="shared" ref="K19:K26" si="32">F19-I19-G19-J19</f>
        <v>0</v>
      </c>
      <c r="L19" s="57" t="e">
        <f t="shared" ref="L19:L26" si="33">IF($F19="","",((G19+H19+I19+J19)/$F19))</f>
        <v>#DIV/0!</v>
      </c>
      <c r="M19" s="57" t="e">
        <f t="shared" ref="M19:M26" si="34">IF($F19="","",(J19/$F19))</f>
        <v>#DIV/0!</v>
      </c>
      <c r="N19" s="79">
        <v>0</v>
      </c>
      <c r="O19" s="55"/>
      <c r="P19" s="79">
        <v>0</v>
      </c>
      <c r="Q19" s="79">
        <v>0</v>
      </c>
      <c r="R19" s="55">
        <f t="shared" ref="R19:R25" si="35">F19-N19-O19-P19-Q19</f>
        <v>0</v>
      </c>
      <c r="S19" s="58" t="e">
        <f t="shared" ref="S19:S25" si="36">IF($F19="","",((N19+O19+P19+Q19)/$F19))</f>
        <v>#DIV/0!</v>
      </c>
      <c r="T19" s="57" t="e">
        <f t="shared" ref="T19:T25" si="37">IF($F19="","",(Q19/$F19))</f>
        <v>#DIV/0!</v>
      </c>
      <c r="U19" s="79">
        <v>0</v>
      </c>
      <c r="V19" s="55"/>
      <c r="W19" s="77">
        <v>0</v>
      </c>
      <c r="X19" s="79">
        <v>0</v>
      </c>
      <c r="Y19" s="55">
        <f t="shared" ref="Y19:Y24" si="38">F19-(U19+W19+X19)</f>
        <v>0</v>
      </c>
      <c r="Z19" s="57" t="e">
        <f t="shared" ref="Z19:Z24" si="39">IF($F19="","",((U19+V19+W19+X19)/$F19))</f>
        <v>#DIV/0!</v>
      </c>
      <c r="AA19" s="57" t="e">
        <f t="shared" ref="AA19:AA24" si="40">IF($F19="","",(X19/$F19))</f>
        <v>#DIV/0!</v>
      </c>
      <c r="AB19" s="79">
        <v>0</v>
      </c>
      <c r="AC19" s="55"/>
      <c r="AD19" s="55">
        <v>0</v>
      </c>
      <c r="AE19" s="79">
        <v>0</v>
      </c>
      <c r="AF19" s="55">
        <f t="shared" ref="AF19:AF23" si="41">F19-(AB19+AD19+AE19)</f>
        <v>0</v>
      </c>
      <c r="AG19" s="58" t="e">
        <f t="shared" ref="AG19:AG23" si="42">IF($F19="","",((AB19+AC19+AD19+AE19)/$F19))</f>
        <v>#DIV/0!</v>
      </c>
      <c r="AH19" s="57" t="e">
        <f t="shared" ref="AH19:AH23" si="43">IF($F19="","",(AE19/$F19))</f>
        <v>#DIV/0!</v>
      </c>
      <c r="AI19" s="79">
        <v>0</v>
      </c>
      <c r="AJ19" s="55"/>
      <c r="AK19" s="55">
        <v>0</v>
      </c>
      <c r="AL19" s="79">
        <v>0</v>
      </c>
      <c r="AM19" s="55">
        <f t="shared" ref="AM19:AM21" si="44">F19-AL19-AK19-AI19</f>
        <v>0</v>
      </c>
      <c r="AN19" s="57" t="e">
        <f t="shared" ref="AN19:AN21" si="45">IF($F19="","",((AI19+AJ19+AK19+AL19)/$F19))</f>
        <v>#DIV/0!</v>
      </c>
      <c r="AO19" s="57" t="e">
        <f t="shared" ref="AO19:AO21" si="46">IF($F19="","",(AL19/$F19))</f>
        <v>#DIV/0!</v>
      </c>
      <c r="AP19" s="55">
        <v>0</v>
      </c>
      <c r="AQ19" s="55"/>
      <c r="AR19" s="55">
        <v>0</v>
      </c>
      <c r="AS19" s="79">
        <v>0</v>
      </c>
      <c r="AT19" s="55">
        <f t="shared" ref="AT19:AT20" si="47">F19-AS19-AR19-AP19</f>
        <v>0</v>
      </c>
      <c r="AU19" s="58" t="e">
        <f t="shared" ref="AU19:AU20" si="48">IF($F19="","",((AP19+AQ19+AR19+AS19)/$F19))</f>
        <v>#DIV/0!</v>
      </c>
      <c r="AV19" s="57" t="e">
        <f t="shared" ref="AV19:AV20" si="49">IF($F19="","",(AS19/$F19))</f>
        <v>#DIV/0!</v>
      </c>
      <c r="AW19" s="55">
        <v>0</v>
      </c>
      <c r="AX19" s="55"/>
      <c r="AY19" s="55">
        <v>0</v>
      </c>
      <c r="AZ19" s="55">
        <v>0</v>
      </c>
      <c r="BA19" s="55">
        <f t="shared" ref="BA19" si="50">F19-AZ19-AW19</f>
        <v>0</v>
      </c>
      <c r="BB19" s="57" t="e">
        <f t="shared" ref="BB19" si="51">IF($F19="","",((AW19+AX19+AY19+AZ19)/$F19))</f>
        <v>#DIV/0!</v>
      </c>
      <c r="BC19" s="57" t="e">
        <f t="shared" ref="BC19" si="52">IF($F19="","",(AZ19/$F19))</f>
        <v>#DIV/0!</v>
      </c>
    </row>
    <row r="20" spans="2:55">
      <c r="B20" s="55" t="s">
        <v>21</v>
      </c>
      <c r="C20" s="65">
        <v>0</v>
      </c>
      <c r="D20" s="56"/>
      <c r="E20" s="56"/>
      <c r="F20" s="56">
        <f t="shared" si="31"/>
        <v>0</v>
      </c>
      <c r="G20" s="79">
        <v>0</v>
      </c>
      <c r="H20" s="55"/>
      <c r="I20" s="79">
        <v>0</v>
      </c>
      <c r="J20" s="55">
        <v>0</v>
      </c>
      <c r="K20" s="55">
        <f t="shared" si="32"/>
        <v>0</v>
      </c>
      <c r="L20" s="58" t="e">
        <f t="shared" si="33"/>
        <v>#DIV/0!</v>
      </c>
      <c r="M20" s="57" t="e">
        <f t="shared" si="34"/>
        <v>#DIV/0!</v>
      </c>
      <c r="N20" s="79">
        <v>0</v>
      </c>
      <c r="O20" s="55"/>
      <c r="P20" s="79">
        <v>0</v>
      </c>
      <c r="Q20" s="79">
        <v>0</v>
      </c>
      <c r="R20" s="55">
        <f t="shared" si="35"/>
        <v>0</v>
      </c>
      <c r="S20" s="58" t="e">
        <f t="shared" si="36"/>
        <v>#DIV/0!</v>
      </c>
      <c r="T20" s="57" t="e">
        <f t="shared" si="37"/>
        <v>#DIV/0!</v>
      </c>
      <c r="U20" s="79">
        <v>0</v>
      </c>
      <c r="V20" s="55"/>
      <c r="W20" s="77">
        <v>0</v>
      </c>
      <c r="X20" s="79">
        <v>0</v>
      </c>
      <c r="Y20" s="55">
        <f t="shared" si="38"/>
        <v>0</v>
      </c>
      <c r="Z20" s="58" t="e">
        <f t="shared" si="39"/>
        <v>#DIV/0!</v>
      </c>
      <c r="AA20" s="57" t="e">
        <f t="shared" si="40"/>
        <v>#DIV/0!</v>
      </c>
      <c r="AB20" s="79">
        <v>0</v>
      </c>
      <c r="AC20" s="55"/>
      <c r="AD20" s="55">
        <v>0</v>
      </c>
      <c r="AE20" s="79">
        <v>0</v>
      </c>
      <c r="AF20" s="55">
        <f t="shared" si="41"/>
        <v>0</v>
      </c>
      <c r="AG20" s="58" t="e">
        <f t="shared" si="42"/>
        <v>#DIV/0!</v>
      </c>
      <c r="AH20" s="57" t="e">
        <f t="shared" si="43"/>
        <v>#DIV/0!</v>
      </c>
      <c r="AI20" s="79">
        <v>0</v>
      </c>
      <c r="AJ20" s="55"/>
      <c r="AK20" s="55">
        <v>0</v>
      </c>
      <c r="AL20" s="79">
        <v>0</v>
      </c>
      <c r="AM20" s="55">
        <f t="shared" si="44"/>
        <v>0</v>
      </c>
      <c r="AN20" s="57" t="e">
        <f t="shared" si="45"/>
        <v>#DIV/0!</v>
      </c>
      <c r="AO20" s="57" t="e">
        <f t="shared" si="46"/>
        <v>#DIV/0!</v>
      </c>
      <c r="AP20" s="55">
        <v>0</v>
      </c>
      <c r="AQ20" s="55"/>
      <c r="AR20" s="55">
        <v>0</v>
      </c>
      <c r="AS20" s="55">
        <v>0</v>
      </c>
      <c r="AT20" s="55">
        <f t="shared" si="47"/>
        <v>0</v>
      </c>
      <c r="AU20" s="58" t="e">
        <f t="shared" si="48"/>
        <v>#DIV/0!</v>
      </c>
      <c r="AV20" s="57" t="e">
        <f t="shared" si="49"/>
        <v>#DIV/0!</v>
      </c>
      <c r="AW20" s="55">
        <v>0</v>
      </c>
      <c r="AX20" s="55"/>
      <c r="AY20" s="55">
        <v>0</v>
      </c>
      <c r="AZ20" s="55">
        <v>0</v>
      </c>
      <c r="BA20" s="55">
        <f t="shared" ref="BA20" si="53">F20-AZ20-AW20</f>
        <v>0</v>
      </c>
      <c r="BB20" s="57" t="e">
        <f t="shared" ref="BB20" si="54">IF($F20="","",((AW20+AX20+AY20+AZ20)/$F20))</f>
        <v>#DIV/0!</v>
      </c>
      <c r="BC20" s="57" t="e">
        <f t="shared" ref="BC20" si="55">IF($F20="","",(AZ20/$F20))</f>
        <v>#DIV/0!</v>
      </c>
    </row>
    <row r="21" spans="2:55">
      <c r="B21" s="55" t="s">
        <v>22</v>
      </c>
      <c r="C21" s="65">
        <v>0</v>
      </c>
      <c r="D21" s="56"/>
      <c r="E21" s="56"/>
      <c r="F21" s="56">
        <f t="shared" si="31"/>
        <v>0</v>
      </c>
      <c r="G21" s="79">
        <v>0</v>
      </c>
      <c r="H21" s="55"/>
      <c r="I21" s="79">
        <v>0</v>
      </c>
      <c r="J21" s="55">
        <v>0</v>
      </c>
      <c r="K21" s="55">
        <f t="shared" si="32"/>
        <v>0</v>
      </c>
      <c r="L21" s="57" t="e">
        <f t="shared" si="33"/>
        <v>#DIV/0!</v>
      </c>
      <c r="M21" s="57" t="e">
        <f t="shared" si="34"/>
        <v>#DIV/0!</v>
      </c>
      <c r="N21" s="79">
        <v>0</v>
      </c>
      <c r="O21" s="55"/>
      <c r="P21" s="77">
        <v>0</v>
      </c>
      <c r="Q21" s="79">
        <v>0</v>
      </c>
      <c r="R21" s="55">
        <f t="shared" si="35"/>
        <v>0</v>
      </c>
      <c r="S21" s="58" t="e">
        <f t="shared" si="36"/>
        <v>#DIV/0!</v>
      </c>
      <c r="T21" s="57" t="e">
        <f t="shared" si="37"/>
        <v>#DIV/0!</v>
      </c>
      <c r="U21" s="79">
        <v>0</v>
      </c>
      <c r="V21" s="55"/>
      <c r="W21" s="77">
        <v>0</v>
      </c>
      <c r="X21" s="79">
        <v>0</v>
      </c>
      <c r="Y21" s="55">
        <f t="shared" si="38"/>
        <v>0</v>
      </c>
      <c r="Z21" s="58" t="e">
        <f t="shared" si="39"/>
        <v>#DIV/0!</v>
      </c>
      <c r="AA21" s="57" t="e">
        <f t="shared" si="40"/>
        <v>#DIV/0!</v>
      </c>
      <c r="AB21" s="79">
        <v>0</v>
      </c>
      <c r="AC21" s="55"/>
      <c r="AD21" s="55">
        <v>0</v>
      </c>
      <c r="AE21" s="79">
        <v>0</v>
      </c>
      <c r="AF21" s="55">
        <f t="shared" si="41"/>
        <v>0</v>
      </c>
      <c r="AG21" s="58" t="e">
        <f t="shared" si="42"/>
        <v>#DIV/0!</v>
      </c>
      <c r="AH21" s="57" t="e">
        <f t="shared" si="43"/>
        <v>#DIV/0!</v>
      </c>
      <c r="AI21" s="55">
        <v>0</v>
      </c>
      <c r="AJ21" s="55"/>
      <c r="AK21" s="55">
        <v>0</v>
      </c>
      <c r="AL21" s="55">
        <v>0</v>
      </c>
      <c r="AM21" s="55">
        <f t="shared" si="44"/>
        <v>0</v>
      </c>
      <c r="AN21" s="57" t="e">
        <f t="shared" si="45"/>
        <v>#DIV/0!</v>
      </c>
      <c r="AO21" s="57" t="e">
        <f t="shared" si="46"/>
        <v>#DIV/0!</v>
      </c>
      <c r="AP21" s="55">
        <v>0</v>
      </c>
      <c r="AQ21" s="55"/>
      <c r="AR21" s="55">
        <v>0</v>
      </c>
      <c r="AS21" s="55">
        <v>0</v>
      </c>
      <c r="AT21" s="55">
        <f t="shared" ref="AT21" si="56">F21-AS21-AR21-AP21</f>
        <v>0</v>
      </c>
      <c r="AU21" s="58" t="e">
        <f t="shared" ref="AU21" si="57">IF($F21="","",((AP21+AQ21+AR21+AS21)/$F21))</f>
        <v>#DIV/0!</v>
      </c>
      <c r="AV21" s="57" t="e">
        <f t="shared" ref="AV21" si="58">IF($F21="","",(AS21/$F21))</f>
        <v>#DIV/0!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65">
        <v>0</v>
      </c>
      <c r="D22" s="56"/>
      <c r="E22" s="56"/>
      <c r="F22" s="56">
        <f t="shared" si="31"/>
        <v>0</v>
      </c>
      <c r="G22" s="79">
        <v>0</v>
      </c>
      <c r="H22" s="55"/>
      <c r="I22" s="79">
        <v>0</v>
      </c>
      <c r="J22" s="55">
        <v>0</v>
      </c>
      <c r="K22" s="55">
        <f t="shared" si="32"/>
        <v>0</v>
      </c>
      <c r="L22" s="57" t="e">
        <f t="shared" si="33"/>
        <v>#DIV/0!</v>
      </c>
      <c r="M22" s="57" t="e">
        <f t="shared" si="34"/>
        <v>#DIV/0!</v>
      </c>
      <c r="N22" s="79">
        <v>0</v>
      </c>
      <c r="O22" s="55"/>
      <c r="P22" s="79">
        <v>0</v>
      </c>
      <c r="Q22" s="79">
        <v>0</v>
      </c>
      <c r="R22" s="55">
        <f t="shared" si="35"/>
        <v>0</v>
      </c>
      <c r="S22" s="58" t="e">
        <f t="shared" si="36"/>
        <v>#DIV/0!</v>
      </c>
      <c r="T22" s="57" t="e">
        <f t="shared" si="37"/>
        <v>#DIV/0!</v>
      </c>
      <c r="U22" s="79">
        <v>0</v>
      </c>
      <c r="V22" s="55"/>
      <c r="W22" s="79">
        <v>0</v>
      </c>
      <c r="X22" s="79">
        <v>0</v>
      </c>
      <c r="Y22" s="55">
        <f t="shared" si="38"/>
        <v>0</v>
      </c>
      <c r="Z22" s="58" t="e">
        <f t="shared" si="39"/>
        <v>#DIV/0!</v>
      </c>
      <c r="AA22" s="57" t="e">
        <f t="shared" si="40"/>
        <v>#DIV/0!</v>
      </c>
      <c r="AB22" s="55">
        <v>0</v>
      </c>
      <c r="AC22" s="55"/>
      <c r="AD22" s="55">
        <v>0</v>
      </c>
      <c r="AE22" s="55">
        <v>0</v>
      </c>
      <c r="AF22" s="55">
        <f t="shared" si="41"/>
        <v>0</v>
      </c>
      <c r="AG22" s="58" t="e">
        <f t="shared" si="42"/>
        <v>#DIV/0!</v>
      </c>
      <c r="AH22" s="57" t="e">
        <f t="shared" si="43"/>
        <v>#DIV/0!</v>
      </c>
      <c r="AI22" s="55">
        <v>0</v>
      </c>
      <c r="AJ22" s="55"/>
      <c r="AK22" s="55">
        <v>0</v>
      </c>
      <c r="AL22" s="55">
        <v>0</v>
      </c>
      <c r="AM22" s="55">
        <f t="shared" ref="AM22" si="59">F22-AL22-AK22-AI22</f>
        <v>0</v>
      </c>
      <c r="AN22" s="57" t="e">
        <f t="shared" ref="AN22" si="60">IF($F22="","",((AI22+AJ22+AK22+AL22)/$F22))</f>
        <v>#DIV/0!</v>
      </c>
      <c r="AO22" s="57" t="e">
        <f t="shared" ref="AO22" si="61">IF($F22="","",(AL22/$F22))</f>
        <v>#DIV/0!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65">
        <v>1</v>
      </c>
      <c r="D23" s="56"/>
      <c r="E23" s="56"/>
      <c r="F23" s="56">
        <f t="shared" si="31"/>
        <v>1</v>
      </c>
      <c r="G23" s="79">
        <v>1</v>
      </c>
      <c r="H23" s="55"/>
      <c r="I23" s="77">
        <v>0</v>
      </c>
      <c r="J23" s="55">
        <v>0</v>
      </c>
      <c r="K23" s="55">
        <f t="shared" si="32"/>
        <v>0</v>
      </c>
      <c r="L23" s="57">
        <f t="shared" si="33"/>
        <v>1</v>
      </c>
      <c r="M23" s="57">
        <f t="shared" si="34"/>
        <v>0</v>
      </c>
      <c r="N23" s="79">
        <v>1</v>
      </c>
      <c r="O23" s="55"/>
      <c r="P23" s="79">
        <v>0</v>
      </c>
      <c r="Q23" s="79">
        <v>0</v>
      </c>
      <c r="R23" s="55">
        <f t="shared" si="35"/>
        <v>0</v>
      </c>
      <c r="S23" s="58">
        <f t="shared" si="36"/>
        <v>1</v>
      </c>
      <c r="T23" s="57">
        <f t="shared" si="37"/>
        <v>0</v>
      </c>
      <c r="U23" s="55">
        <v>0</v>
      </c>
      <c r="V23" s="55"/>
      <c r="W23" s="55">
        <v>0</v>
      </c>
      <c r="X23" s="55">
        <v>0</v>
      </c>
      <c r="Y23" s="55">
        <f t="shared" si="38"/>
        <v>1</v>
      </c>
      <c r="Z23" s="58">
        <f t="shared" si="39"/>
        <v>0</v>
      </c>
      <c r="AA23" s="57">
        <f t="shared" si="40"/>
        <v>0</v>
      </c>
      <c r="AB23" s="55">
        <v>0</v>
      </c>
      <c r="AC23" s="55"/>
      <c r="AD23" s="55">
        <v>0</v>
      </c>
      <c r="AE23" s="55">
        <v>0</v>
      </c>
      <c r="AF23" s="55">
        <f t="shared" si="41"/>
        <v>1</v>
      </c>
      <c r="AG23" s="58">
        <f t="shared" si="42"/>
        <v>0</v>
      </c>
      <c r="AH23" s="57">
        <f t="shared" si="43"/>
        <v>0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65">
        <v>1</v>
      </c>
      <c r="D24" s="56"/>
      <c r="E24" s="56"/>
      <c r="F24" s="56">
        <f t="shared" si="31"/>
        <v>1</v>
      </c>
      <c r="G24" s="79">
        <v>1</v>
      </c>
      <c r="H24" s="55"/>
      <c r="I24" s="79">
        <v>0</v>
      </c>
      <c r="J24" s="55">
        <v>0</v>
      </c>
      <c r="K24" s="55">
        <f t="shared" si="32"/>
        <v>0</v>
      </c>
      <c r="L24" s="57">
        <f t="shared" si="33"/>
        <v>1</v>
      </c>
      <c r="M24" s="57">
        <f t="shared" si="34"/>
        <v>0</v>
      </c>
      <c r="N24" s="55">
        <v>1</v>
      </c>
      <c r="O24" s="55"/>
      <c r="P24" s="55">
        <v>0</v>
      </c>
      <c r="Q24" s="55">
        <v>0</v>
      </c>
      <c r="R24" s="55">
        <f t="shared" si="35"/>
        <v>0</v>
      </c>
      <c r="S24" s="58">
        <f t="shared" si="36"/>
        <v>1</v>
      </c>
      <c r="T24" s="57">
        <f t="shared" si="37"/>
        <v>0</v>
      </c>
      <c r="U24" s="55">
        <v>0</v>
      </c>
      <c r="V24" s="55"/>
      <c r="W24" s="55">
        <v>0</v>
      </c>
      <c r="X24" s="55">
        <v>1</v>
      </c>
      <c r="Y24" s="55">
        <f t="shared" si="38"/>
        <v>0</v>
      </c>
      <c r="Z24" s="58">
        <f t="shared" si="39"/>
        <v>1</v>
      </c>
      <c r="AA24" s="57">
        <f t="shared" si="40"/>
        <v>1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65">
        <v>0</v>
      </c>
      <c r="D25" s="56"/>
      <c r="E25" s="56"/>
      <c r="F25" s="56">
        <f t="shared" si="31"/>
        <v>0</v>
      </c>
      <c r="G25" s="55">
        <v>0</v>
      </c>
      <c r="H25" s="55"/>
      <c r="I25" s="55">
        <v>0</v>
      </c>
      <c r="J25" s="55">
        <v>0</v>
      </c>
      <c r="K25" s="55">
        <f t="shared" si="32"/>
        <v>0</v>
      </c>
      <c r="L25" s="57" t="e">
        <f t="shared" si="33"/>
        <v>#DIV/0!</v>
      </c>
      <c r="M25" s="57" t="e">
        <f t="shared" si="34"/>
        <v>#DIV/0!</v>
      </c>
      <c r="N25" s="55">
        <v>0</v>
      </c>
      <c r="O25" s="55"/>
      <c r="P25" s="55">
        <v>0</v>
      </c>
      <c r="Q25" s="55">
        <v>0</v>
      </c>
      <c r="R25" s="55">
        <f t="shared" si="35"/>
        <v>0</v>
      </c>
      <c r="S25" s="58" t="e">
        <f t="shared" si="36"/>
        <v>#DIV/0!</v>
      </c>
      <c r="T25" s="57" t="e">
        <f t="shared" si="37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65">
        <v>12</v>
      </c>
      <c r="F26" s="56">
        <f t="shared" si="31"/>
        <v>12</v>
      </c>
      <c r="G26" s="79">
        <v>10</v>
      </c>
      <c r="I26" s="79">
        <v>0</v>
      </c>
      <c r="J26" s="55">
        <v>0</v>
      </c>
      <c r="K26" s="55">
        <f t="shared" si="32"/>
        <v>2</v>
      </c>
      <c r="L26" s="57">
        <f t="shared" si="33"/>
        <v>0.83333333333333337</v>
      </c>
      <c r="M26" s="57">
        <f t="shared" si="34"/>
        <v>0</v>
      </c>
    </row>
    <row r="27" spans="2:55">
      <c r="B27" s="55" t="s">
        <v>28</v>
      </c>
      <c r="C27" s="65">
        <v>1</v>
      </c>
      <c r="F27" s="56">
        <f t="shared" si="31"/>
        <v>1</v>
      </c>
    </row>
    <row r="30" spans="2:55">
      <c r="B30" s="25" t="str">
        <f>"Graduate  Retention - "&amp;$A$1</f>
        <v>Graduate  Retention - Gender other or Unknown Students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2">IF($F33="","",((G33+H33+I33+J33)/$F33))</f>
        <v>#DIV/0!</v>
      </c>
      <c r="M33" s="57" t="e">
        <f t="shared" ref="M33:M39" si="63">IF($F33="","",(J33/$F33))</f>
        <v>#DIV/0!</v>
      </c>
      <c r="N33" s="55"/>
      <c r="O33" s="55"/>
      <c r="P33" s="55"/>
      <c r="Q33" s="55"/>
      <c r="R33" s="55">
        <f t="shared" ref="R33:R38" si="64">$F33-(N33+P33+Q33)</f>
        <v>0</v>
      </c>
      <c r="S33" s="58" t="e">
        <f t="shared" ref="S33:S37" si="65">IF($F33="","",((N33+O33+P33+Q33)/$F33))</f>
        <v>#DIV/0!</v>
      </c>
      <c r="T33" s="57" t="e">
        <f t="shared" ref="T33:T38" si="66">IF($F33="","",(Q33/$F33))</f>
        <v>#DIV/0!</v>
      </c>
      <c r="U33" s="55"/>
      <c r="V33" s="55"/>
      <c r="W33" s="55"/>
      <c r="X33" s="55"/>
      <c r="Y33" s="55">
        <f t="shared" ref="Y33:Y37" si="67">$F33-(U33+W33+X33)</f>
        <v>0</v>
      </c>
      <c r="Z33" s="57" t="e">
        <f t="shared" ref="Z33:Z40" si="68">IF($F33="","",((U33+V33+W33+X33)/$F33))</f>
        <v>#DIV/0!</v>
      </c>
      <c r="AA33" s="57" t="e">
        <f t="shared" ref="AA33:AA40" si="69">IF($F33="","",(X33/$F33))</f>
        <v>#DIV/0!</v>
      </c>
      <c r="AB33" s="55"/>
      <c r="AC33" s="55"/>
      <c r="AD33" s="55"/>
      <c r="AE33" s="55"/>
      <c r="AF33" s="55">
        <f t="shared" ref="AF33:AF36" si="70">$F33-(AB33+AD33+AE33)</f>
        <v>0</v>
      </c>
      <c r="AG33" s="58" t="e">
        <f t="shared" ref="AG33:AG40" si="71">IF($F33="","",((AB33+AC33+AD33+AE33)/$F33))</f>
        <v>#DIV/0!</v>
      </c>
      <c r="AH33" s="57" t="e">
        <f t="shared" ref="AH33:AH40" si="72">IF($F33="","",(AE33/$F33))</f>
        <v>#DIV/0!</v>
      </c>
      <c r="AI33" s="55"/>
      <c r="AJ33" s="55"/>
      <c r="AK33" s="55"/>
      <c r="AL33" s="55"/>
      <c r="AM33" s="55">
        <f t="shared" ref="AM33:AM36" si="73">$F33-(AI33+AK33+AL33)</f>
        <v>0</v>
      </c>
      <c r="AN33" s="57" t="e">
        <f t="shared" ref="AN33:AN40" si="74">IF($F33="","",((AI33+AJ33+AK33+AL33)/$F33))</f>
        <v>#DIV/0!</v>
      </c>
      <c r="AO33" s="57" t="e">
        <f t="shared" ref="AO33:AO40" si="75">IF($F33="","",(AL33/$F33))</f>
        <v>#DIV/0!</v>
      </c>
      <c r="AP33" s="55"/>
      <c r="AQ33" s="55"/>
      <c r="AR33" s="55"/>
      <c r="AS33" s="55"/>
      <c r="AT33" s="55">
        <f t="shared" ref="AT33:AT36" si="76">$F33-(AP33+AR33+AS33)</f>
        <v>0</v>
      </c>
      <c r="AU33" s="58" t="e">
        <f t="shared" ref="AU33:AU40" si="77">IF($F33="","",((AP33+AQ33+AR33+AS33)/$F33))</f>
        <v>#DIV/0!</v>
      </c>
      <c r="AV33" s="57" t="e">
        <f t="shared" ref="AV33:AV40" si="78">IF($F33="","",(AS33/$F33))</f>
        <v>#DIV/0!</v>
      </c>
      <c r="AW33" s="55"/>
      <c r="AX33" s="55"/>
      <c r="AY33" s="55"/>
      <c r="AZ33" s="55"/>
      <c r="BA33" s="55">
        <f t="shared" ref="BA33:BA36" si="79">$F33-(AW33+AY33+AZ33)</f>
        <v>0</v>
      </c>
      <c r="BB33" s="57" t="e">
        <f t="shared" ref="BB33:BB40" si="80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1">C34-D34-E34</f>
        <v>0</v>
      </c>
      <c r="G34" s="55"/>
      <c r="H34" s="55"/>
      <c r="I34" s="55"/>
      <c r="J34" s="55"/>
      <c r="K34" s="55">
        <f t="shared" ref="K34:K39" si="82">$F34-(G34+I34+J34)</f>
        <v>0</v>
      </c>
      <c r="L34" s="57" t="e">
        <f t="shared" si="62"/>
        <v>#DIV/0!</v>
      </c>
      <c r="M34" s="57" t="e">
        <f t="shared" si="63"/>
        <v>#DIV/0!</v>
      </c>
      <c r="N34" s="55"/>
      <c r="O34" s="55"/>
      <c r="P34" s="55"/>
      <c r="Q34" s="55"/>
      <c r="R34" s="55">
        <f t="shared" si="64"/>
        <v>0</v>
      </c>
      <c r="S34" s="58" t="e">
        <f t="shared" si="65"/>
        <v>#DIV/0!</v>
      </c>
      <c r="T34" s="57" t="e">
        <f t="shared" si="66"/>
        <v>#DIV/0!</v>
      </c>
      <c r="U34" s="55"/>
      <c r="V34" s="55"/>
      <c r="W34" s="55"/>
      <c r="X34" s="55"/>
      <c r="Y34" s="55">
        <f t="shared" si="67"/>
        <v>0</v>
      </c>
      <c r="Z34" s="57" t="e">
        <f t="shared" si="68"/>
        <v>#DIV/0!</v>
      </c>
      <c r="AA34" s="57" t="e">
        <f t="shared" si="69"/>
        <v>#DIV/0!</v>
      </c>
      <c r="AB34" s="55"/>
      <c r="AC34" s="55"/>
      <c r="AD34" s="55"/>
      <c r="AE34" s="55"/>
      <c r="AF34" s="55">
        <f t="shared" si="70"/>
        <v>0</v>
      </c>
      <c r="AG34" s="58" t="e">
        <f t="shared" si="71"/>
        <v>#DIV/0!</v>
      </c>
      <c r="AH34" s="57" t="e">
        <f t="shared" si="72"/>
        <v>#DIV/0!</v>
      </c>
      <c r="AI34" s="55"/>
      <c r="AJ34" s="55"/>
      <c r="AK34" s="55"/>
      <c r="AL34" s="55"/>
      <c r="AM34" s="55">
        <f t="shared" si="73"/>
        <v>0</v>
      </c>
      <c r="AN34" s="57" t="e">
        <f t="shared" si="74"/>
        <v>#DIV/0!</v>
      </c>
      <c r="AO34" s="57" t="e">
        <f t="shared" si="75"/>
        <v>#DIV/0!</v>
      </c>
      <c r="AP34" s="55"/>
      <c r="AQ34" s="55"/>
      <c r="AR34" s="55"/>
      <c r="AS34" s="55"/>
      <c r="AT34" s="55">
        <f t="shared" si="76"/>
        <v>0</v>
      </c>
      <c r="AU34" s="58" t="e">
        <f t="shared" si="77"/>
        <v>#DIV/0!</v>
      </c>
      <c r="AV34" s="57" t="e">
        <f t="shared" si="78"/>
        <v>#DIV/0!</v>
      </c>
      <c r="AW34" s="55"/>
      <c r="AX34" s="55"/>
      <c r="AY34" s="55"/>
      <c r="AZ34" s="55"/>
      <c r="BA34" s="55">
        <f t="shared" si="79"/>
        <v>0</v>
      </c>
      <c r="BB34" s="57" t="e">
        <f t="shared" si="80"/>
        <v>#DIV/0!</v>
      </c>
      <c r="BC34" s="57" t="e">
        <f t="shared" ref="BC34:BC40" si="83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1"/>
        <v>0</v>
      </c>
      <c r="G35" s="55"/>
      <c r="H35" s="55"/>
      <c r="I35" s="55"/>
      <c r="J35" s="55"/>
      <c r="K35" s="55">
        <f t="shared" si="82"/>
        <v>0</v>
      </c>
      <c r="L35" s="57" t="e">
        <f t="shared" si="62"/>
        <v>#DIV/0!</v>
      </c>
      <c r="M35" s="57" t="e">
        <f t="shared" si="63"/>
        <v>#DIV/0!</v>
      </c>
      <c r="N35" s="55"/>
      <c r="O35" s="55"/>
      <c r="P35" s="55"/>
      <c r="Q35" s="55"/>
      <c r="R35" s="55">
        <f t="shared" si="64"/>
        <v>0</v>
      </c>
      <c r="S35" s="58" t="e">
        <f t="shared" si="65"/>
        <v>#DIV/0!</v>
      </c>
      <c r="T35" s="57" t="e">
        <f t="shared" si="66"/>
        <v>#DIV/0!</v>
      </c>
      <c r="U35" s="55"/>
      <c r="V35" s="55"/>
      <c r="W35" s="55"/>
      <c r="X35" s="55"/>
      <c r="Y35" s="55">
        <f t="shared" si="67"/>
        <v>0</v>
      </c>
      <c r="Z35" s="57" t="e">
        <f t="shared" si="68"/>
        <v>#DIV/0!</v>
      </c>
      <c r="AA35" s="57" t="e">
        <f t="shared" si="69"/>
        <v>#DIV/0!</v>
      </c>
      <c r="AB35" s="55"/>
      <c r="AC35" s="55"/>
      <c r="AD35" s="55"/>
      <c r="AE35" s="55"/>
      <c r="AF35" s="55">
        <f t="shared" si="70"/>
        <v>0</v>
      </c>
      <c r="AG35" s="58" t="e">
        <f t="shared" si="71"/>
        <v>#DIV/0!</v>
      </c>
      <c r="AH35" s="57" t="e">
        <f t="shared" si="72"/>
        <v>#DIV/0!</v>
      </c>
      <c r="AI35" s="55"/>
      <c r="AJ35" s="55"/>
      <c r="AK35" s="55"/>
      <c r="AL35" s="55"/>
      <c r="AM35" s="55">
        <f t="shared" si="73"/>
        <v>0</v>
      </c>
      <c r="AN35" s="57" t="e">
        <f t="shared" si="74"/>
        <v>#DIV/0!</v>
      </c>
      <c r="AO35" s="57" t="e">
        <f t="shared" si="75"/>
        <v>#DIV/0!</v>
      </c>
      <c r="AP35" s="55"/>
      <c r="AQ35" s="55"/>
      <c r="AR35" s="55"/>
      <c r="AS35" s="55"/>
      <c r="AT35" s="55">
        <f t="shared" si="76"/>
        <v>0</v>
      </c>
      <c r="AU35" s="58" t="e">
        <f t="shared" si="77"/>
        <v>#DIV/0!</v>
      </c>
      <c r="AV35" s="57" t="e">
        <f t="shared" si="78"/>
        <v>#DIV/0!</v>
      </c>
      <c r="AW35" s="55"/>
      <c r="AX35" s="55"/>
      <c r="AY35" s="55"/>
      <c r="AZ35" s="55"/>
      <c r="BA35" s="55">
        <f t="shared" si="79"/>
        <v>0</v>
      </c>
      <c r="BB35" s="57" t="e">
        <f t="shared" si="80"/>
        <v>#DIV/0!</v>
      </c>
      <c r="BC35" s="57" t="e">
        <f t="shared" si="83"/>
        <v>#DIV/0!</v>
      </c>
    </row>
    <row r="36" spans="2:55">
      <c r="B36" s="55" t="s">
        <v>22</v>
      </c>
      <c r="C36" s="56"/>
      <c r="D36" s="56"/>
      <c r="E36" s="56"/>
      <c r="F36" s="56">
        <f t="shared" si="81"/>
        <v>0</v>
      </c>
      <c r="G36" s="55"/>
      <c r="H36" s="55"/>
      <c r="I36" s="55"/>
      <c r="J36" s="55"/>
      <c r="K36" s="55">
        <f t="shared" si="82"/>
        <v>0</v>
      </c>
      <c r="L36" s="57" t="e">
        <f t="shared" si="62"/>
        <v>#DIV/0!</v>
      </c>
      <c r="M36" s="57" t="e">
        <f t="shared" si="63"/>
        <v>#DIV/0!</v>
      </c>
      <c r="N36" s="55"/>
      <c r="O36" s="55"/>
      <c r="P36" s="55"/>
      <c r="Q36" s="55"/>
      <c r="R36" s="55">
        <f t="shared" si="64"/>
        <v>0</v>
      </c>
      <c r="S36" s="58" t="e">
        <f t="shared" si="65"/>
        <v>#DIV/0!</v>
      </c>
      <c r="T36" s="57" t="e">
        <f t="shared" si="66"/>
        <v>#DIV/0!</v>
      </c>
      <c r="U36" s="55"/>
      <c r="V36" s="55"/>
      <c r="W36" s="55"/>
      <c r="X36" s="55"/>
      <c r="Y36" s="55">
        <f t="shared" si="67"/>
        <v>0</v>
      </c>
      <c r="Z36" s="57" t="e">
        <f t="shared" si="68"/>
        <v>#DIV/0!</v>
      </c>
      <c r="AA36" s="57" t="e">
        <f t="shared" si="69"/>
        <v>#DIV/0!</v>
      </c>
      <c r="AB36" s="55"/>
      <c r="AC36" s="55"/>
      <c r="AD36" s="55"/>
      <c r="AE36" s="55"/>
      <c r="AF36" s="55">
        <f t="shared" si="70"/>
        <v>0</v>
      </c>
      <c r="AG36" s="58" t="e">
        <f t="shared" si="71"/>
        <v>#DIV/0!</v>
      </c>
      <c r="AH36" s="57" t="e">
        <f t="shared" si="72"/>
        <v>#DIV/0!</v>
      </c>
      <c r="AI36" s="55"/>
      <c r="AJ36" s="55"/>
      <c r="AK36" s="55"/>
      <c r="AL36" s="55"/>
      <c r="AM36" s="55">
        <f t="shared" si="73"/>
        <v>0</v>
      </c>
      <c r="AN36" s="57" t="e">
        <f t="shared" si="74"/>
        <v>#DIV/0!</v>
      </c>
      <c r="AO36" s="57" t="e">
        <f t="shared" si="75"/>
        <v>#DIV/0!</v>
      </c>
      <c r="AP36" s="55"/>
      <c r="AQ36" s="55"/>
      <c r="AR36" s="55"/>
      <c r="AS36" s="55"/>
      <c r="AT36" s="55">
        <f t="shared" si="76"/>
        <v>0</v>
      </c>
      <c r="AU36" s="58" t="e">
        <f t="shared" si="77"/>
        <v>#DIV/0!</v>
      </c>
      <c r="AV36" s="57" t="e">
        <f t="shared" si="78"/>
        <v>#DIV/0!</v>
      </c>
      <c r="AW36" s="55"/>
      <c r="AX36" s="55"/>
      <c r="AY36" s="55"/>
      <c r="AZ36" s="55"/>
      <c r="BA36" s="55">
        <f t="shared" si="79"/>
        <v>0</v>
      </c>
      <c r="BB36" s="57" t="e">
        <f t="shared" si="80"/>
        <v>#DIV/0!</v>
      </c>
      <c r="BC36" s="57" t="e">
        <f t="shared" si="83"/>
        <v>#DIV/0!</v>
      </c>
    </row>
    <row r="37" spans="2:55">
      <c r="B37" s="55" t="s">
        <v>23</v>
      </c>
      <c r="C37" s="56"/>
      <c r="D37" s="56"/>
      <c r="E37" s="56"/>
      <c r="F37" s="56">
        <f t="shared" si="81"/>
        <v>0</v>
      </c>
      <c r="G37" s="55"/>
      <c r="H37" s="55"/>
      <c r="I37" s="55"/>
      <c r="J37" s="55"/>
      <c r="K37" s="55">
        <f t="shared" si="82"/>
        <v>0</v>
      </c>
      <c r="L37" s="57" t="e">
        <f t="shared" si="62"/>
        <v>#DIV/0!</v>
      </c>
      <c r="M37" s="57" t="e">
        <f t="shared" si="63"/>
        <v>#DIV/0!</v>
      </c>
      <c r="N37" s="55"/>
      <c r="O37" s="55"/>
      <c r="P37" s="55"/>
      <c r="Q37" s="55"/>
      <c r="R37" s="55">
        <f t="shared" si="64"/>
        <v>0</v>
      </c>
      <c r="S37" s="58" t="e">
        <f t="shared" si="65"/>
        <v>#DIV/0!</v>
      </c>
      <c r="T37" s="57" t="e">
        <f t="shared" si="66"/>
        <v>#DIV/0!</v>
      </c>
      <c r="U37" s="55"/>
      <c r="V37" s="55"/>
      <c r="W37" s="55"/>
      <c r="X37" s="55"/>
      <c r="Y37" s="55">
        <f t="shared" si="67"/>
        <v>0</v>
      </c>
      <c r="Z37" s="57" t="e">
        <f t="shared" si="68"/>
        <v>#DIV/0!</v>
      </c>
      <c r="AA37" s="57" t="e">
        <f t="shared" si="69"/>
        <v>#DIV/0!</v>
      </c>
      <c r="AB37" s="55"/>
      <c r="AC37" s="55"/>
      <c r="AD37" s="55"/>
      <c r="AE37" s="55"/>
      <c r="AF37" s="55"/>
      <c r="AG37" s="58" t="e">
        <f t="shared" si="71"/>
        <v>#DIV/0!</v>
      </c>
      <c r="AH37" s="57" t="e">
        <f t="shared" si="72"/>
        <v>#DIV/0!</v>
      </c>
      <c r="AI37" s="55"/>
      <c r="AJ37" s="55"/>
      <c r="AK37" s="55"/>
      <c r="AL37" s="55"/>
      <c r="AM37" s="55"/>
      <c r="AN37" s="57" t="e">
        <f t="shared" si="74"/>
        <v>#DIV/0!</v>
      </c>
      <c r="AO37" s="57" t="e">
        <f t="shared" si="75"/>
        <v>#DIV/0!</v>
      </c>
      <c r="AP37" s="55"/>
      <c r="AQ37" s="55"/>
      <c r="AR37" s="55"/>
      <c r="AS37" s="55"/>
      <c r="AT37" s="55"/>
      <c r="AU37" s="58" t="e">
        <f t="shared" si="77"/>
        <v>#DIV/0!</v>
      </c>
      <c r="AV37" s="57" t="e">
        <f t="shared" si="78"/>
        <v>#DIV/0!</v>
      </c>
      <c r="AW37" s="55"/>
      <c r="AX37" s="55"/>
      <c r="AY37" s="55"/>
      <c r="AZ37" s="55"/>
      <c r="BA37" s="55"/>
      <c r="BB37" s="57" t="e">
        <f t="shared" si="80"/>
        <v>#DIV/0!</v>
      </c>
      <c r="BC37" s="57" t="e">
        <f t="shared" si="83"/>
        <v>#DIV/0!</v>
      </c>
    </row>
    <row r="38" spans="2:55">
      <c r="B38" s="55" t="s">
        <v>24</v>
      </c>
      <c r="C38" s="56"/>
      <c r="D38" s="56"/>
      <c r="E38" s="56"/>
      <c r="F38" s="56">
        <f t="shared" si="81"/>
        <v>0</v>
      </c>
      <c r="G38" s="55"/>
      <c r="H38" s="55"/>
      <c r="I38" s="55"/>
      <c r="J38" s="55"/>
      <c r="K38" s="55">
        <f t="shared" si="82"/>
        <v>0</v>
      </c>
      <c r="L38" s="57" t="e">
        <f t="shared" si="62"/>
        <v>#DIV/0!</v>
      </c>
      <c r="M38" s="57" t="e">
        <f t="shared" si="63"/>
        <v>#DIV/0!</v>
      </c>
      <c r="N38" s="55"/>
      <c r="O38" s="55"/>
      <c r="P38" s="55"/>
      <c r="Q38" s="55"/>
      <c r="R38" s="55">
        <f t="shared" si="64"/>
        <v>0</v>
      </c>
      <c r="S38" s="58" t="e">
        <f>IF($F38="","",((N38+O38+P38+Q38)/$F38))</f>
        <v>#DIV/0!</v>
      </c>
      <c r="T38" s="57" t="e">
        <f t="shared" si="66"/>
        <v>#DIV/0!</v>
      </c>
      <c r="U38" s="55"/>
      <c r="V38" s="55"/>
      <c r="W38" s="55"/>
      <c r="X38" s="55"/>
      <c r="Y38" s="55"/>
      <c r="Z38" s="57" t="e">
        <f t="shared" si="68"/>
        <v>#DIV/0!</v>
      </c>
      <c r="AA38" s="57" t="e">
        <f t="shared" si="69"/>
        <v>#DIV/0!</v>
      </c>
      <c r="AB38" s="55"/>
      <c r="AC38" s="55"/>
      <c r="AD38" s="55"/>
      <c r="AE38" s="55"/>
      <c r="AF38" s="55"/>
      <c r="AG38" s="58" t="e">
        <f t="shared" si="71"/>
        <v>#DIV/0!</v>
      </c>
      <c r="AH38" s="57" t="e">
        <f t="shared" si="72"/>
        <v>#DIV/0!</v>
      </c>
      <c r="AI38" s="55"/>
      <c r="AJ38" s="55"/>
      <c r="AK38" s="55"/>
      <c r="AL38" s="55"/>
      <c r="AM38" s="55"/>
      <c r="AN38" s="57" t="e">
        <f t="shared" si="74"/>
        <v>#DIV/0!</v>
      </c>
      <c r="AO38" s="57" t="e">
        <f t="shared" si="75"/>
        <v>#DIV/0!</v>
      </c>
      <c r="AP38" s="55"/>
      <c r="AQ38" s="55"/>
      <c r="AR38" s="55"/>
      <c r="AS38" s="55"/>
      <c r="AT38" s="55"/>
      <c r="AU38" s="58" t="e">
        <f t="shared" si="77"/>
        <v>#DIV/0!</v>
      </c>
      <c r="AV38" s="57" t="e">
        <f t="shared" si="78"/>
        <v>#DIV/0!</v>
      </c>
      <c r="AW38" s="55"/>
      <c r="AX38" s="55"/>
      <c r="AY38" s="55"/>
      <c r="AZ38" s="55"/>
      <c r="BA38" s="55"/>
      <c r="BB38" s="57" t="e">
        <f t="shared" si="80"/>
        <v>#DIV/0!</v>
      </c>
      <c r="BC38" s="57" t="e">
        <f t="shared" si="83"/>
        <v>#DIV/0!</v>
      </c>
    </row>
    <row r="39" spans="2:55">
      <c r="B39" s="55" t="s">
        <v>25</v>
      </c>
      <c r="C39" s="56"/>
      <c r="D39" s="56"/>
      <c r="E39" s="56"/>
      <c r="F39" s="56">
        <f t="shared" si="81"/>
        <v>0</v>
      </c>
      <c r="G39" s="55"/>
      <c r="H39" s="55"/>
      <c r="I39" s="55"/>
      <c r="J39" s="55"/>
      <c r="K39" s="55">
        <f t="shared" si="82"/>
        <v>0</v>
      </c>
      <c r="L39" s="57" t="e">
        <f t="shared" si="62"/>
        <v>#DIV/0!</v>
      </c>
      <c r="M39" s="57" t="e">
        <f t="shared" si="63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68"/>
        <v>#DIV/0!</v>
      </c>
      <c r="AA39" s="57" t="e">
        <f t="shared" si="69"/>
        <v>#DIV/0!</v>
      </c>
      <c r="AB39" s="55"/>
      <c r="AC39" s="55"/>
      <c r="AD39" s="55"/>
      <c r="AE39" s="55"/>
      <c r="AF39" s="55"/>
      <c r="AG39" s="58" t="e">
        <f t="shared" si="71"/>
        <v>#DIV/0!</v>
      </c>
      <c r="AH39" s="57" t="e">
        <f t="shared" si="72"/>
        <v>#DIV/0!</v>
      </c>
      <c r="AI39" s="55"/>
      <c r="AJ39" s="55"/>
      <c r="AK39" s="55"/>
      <c r="AL39" s="55"/>
      <c r="AM39" s="55"/>
      <c r="AN39" s="57" t="e">
        <f t="shared" si="74"/>
        <v>#DIV/0!</v>
      </c>
      <c r="AO39" s="57" t="e">
        <f t="shared" si="75"/>
        <v>#DIV/0!</v>
      </c>
      <c r="AP39" s="55"/>
      <c r="AQ39" s="55"/>
      <c r="AR39" s="55"/>
      <c r="AS39" s="55"/>
      <c r="AT39" s="55"/>
      <c r="AU39" s="58" t="e">
        <f t="shared" si="77"/>
        <v>#DIV/0!</v>
      </c>
      <c r="AV39" s="57" t="e">
        <f t="shared" si="78"/>
        <v>#DIV/0!</v>
      </c>
      <c r="AW39" s="55"/>
      <c r="AX39" s="55"/>
      <c r="AY39" s="55"/>
      <c r="AZ39" s="55"/>
      <c r="BA39" s="55"/>
      <c r="BB39" s="57" t="e">
        <f t="shared" si="80"/>
        <v>#DIV/0!</v>
      </c>
      <c r="BC39" s="57" t="e">
        <f t="shared" si="83"/>
        <v>#DIV/0!</v>
      </c>
    </row>
    <row r="40" spans="2:55">
      <c r="B40" s="55" t="s">
        <v>26</v>
      </c>
      <c r="C40" s="56"/>
      <c r="F40" s="56">
        <f t="shared" si="81"/>
        <v>0</v>
      </c>
      <c r="Z40" s="57" t="e">
        <f t="shared" si="68"/>
        <v>#DIV/0!</v>
      </c>
      <c r="AA40" s="57" t="e">
        <f t="shared" si="69"/>
        <v>#DIV/0!</v>
      </c>
      <c r="AG40" s="58" t="e">
        <f t="shared" si="71"/>
        <v>#DIV/0!</v>
      </c>
      <c r="AH40" s="57" t="e">
        <f t="shared" si="72"/>
        <v>#DIV/0!</v>
      </c>
      <c r="AN40" s="57" t="e">
        <f t="shared" si="74"/>
        <v>#DIV/0!</v>
      </c>
      <c r="AO40" s="57" t="e">
        <f t="shared" si="75"/>
        <v>#DIV/0!</v>
      </c>
      <c r="AU40" s="58" t="e">
        <f t="shared" si="77"/>
        <v>#DIV/0!</v>
      </c>
      <c r="AV40" s="57" t="e">
        <f t="shared" si="78"/>
        <v>#DIV/0!</v>
      </c>
      <c r="BB40" s="57" t="e">
        <f t="shared" si="80"/>
        <v>#DIV/0!</v>
      </c>
      <c r="BC40" s="57" t="e">
        <f t="shared" si="83"/>
        <v>#DIV/0!</v>
      </c>
    </row>
    <row r="43" spans="2:55">
      <c r="B43" s="25" t="str">
        <f>"Graduate PHD/JD Retention - "&amp;$A$1</f>
        <v>Graduate PHD/JD Retention - Gender other or Unknown Students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84">C46-D46-E46</f>
        <v>0</v>
      </c>
      <c r="G46" s="55"/>
      <c r="H46" s="55"/>
      <c r="I46" s="55"/>
      <c r="J46" s="55"/>
      <c r="K46" s="55">
        <f t="shared" ref="K46:K52" si="85">$F46-(G46+I46+J46)</f>
        <v>0</v>
      </c>
      <c r="L46" s="57" t="e">
        <f t="shared" ref="L46:L52" si="86">IF($F46="","",((G46+H46+I46+J46)/$F46))</f>
        <v>#DIV/0!</v>
      </c>
      <c r="M46" s="57" t="e">
        <f t="shared" ref="M46:M52" si="87">IF($F46="","",(J46/$F46))</f>
        <v>#DIV/0!</v>
      </c>
      <c r="N46" s="55"/>
      <c r="O46" s="55"/>
      <c r="P46" s="55"/>
      <c r="Q46" s="55"/>
      <c r="R46" s="55">
        <f t="shared" ref="R46:R51" si="88">$F46-(N46+P46+Q46)</f>
        <v>0</v>
      </c>
      <c r="S46" s="58" t="e">
        <f t="shared" ref="S46:S51" si="89">IF($F46="","",((N46+O46+P46+Q46)/$F46))</f>
        <v>#DIV/0!</v>
      </c>
      <c r="T46" s="57" t="e">
        <f t="shared" ref="T46:T51" si="90">IF($F46="","",(Q46/$F46))</f>
        <v>#DIV/0!</v>
      </c>
      <c r="U46" s="55"/>
      <c r="V46" s="55"/>
      <c r="W46" s="55"/>
      <c r="X46" s="55"/>
      <c r="Y46" s="55">
        <f t="shared" ref="Y46:Y50" si="91">$F46-(U46+W46+X46)</f>
        <v>0</v>
      </c>
      <c r="Z46" s="57" t="e">
        <f t="shared" ref="Z46:Z51" si="92">IF($F46="","",((U46+V46+W46+X46)/$F46))</f>
        <v>#DIV/0!</v>
      </c>
      <c r="AA46" s="57" t="e">
        <f t="shared" ref="AA46:AA51" si="93">IF($F46="","",(X46/$F46))</f>
        <v>#DIV/0!</v>
      </c>
      <c r="AB46" s="55"/>
      <c r="AC46" s="55"/>
      <c r="AD46" s="55"/>
      <c r="AE46" s="55"/>
      <c r="AF46" s="55">
        <f t="shared" ref="AF46:AF49" si="94">$F46-(AB46+AD46+AE46)</f>
        <v>0</v>
      </c>
      <c r="AG46" s="58" t="e">
        <f t="shared" ref="AG46:AG51" si="95">IF($F46="","",((AB46+AC46+AD46+AE46)/$F46))</f>
        <v>#DIV/0!</v>
      </c>
      <c r="AH46" s="57" t="e">
        <f t="shared" ref="AH46:AH51" si="96">IF($F46="","",(AE46/$F46))</f>
        <v>#DIV/0!</v>
      </c>
      <c r="AI46" s="55"/>
      <c r="AJ46" s="55"/>
      <c r="AK46" s="55"/>
      <c r="AL46" s="55"/>
      <c r="AM46" s="55">
        <f t="shared" ref="AM46:AM49" si="97">$F46-(AI46+AK46+AL46)</f>
        <v>0</v>
      </c>
      <c r="AN46" s="57" t="e">
        <f t="shared" ref="AN46:AN51" si="98">IF($F46="","",((AI46+AJ46+AK46+AL46)/$F46))</f>
        <v>#DIV/0!</v>
      </c>
      <c r="AO46" s="57" t="e">
        <f t="shared" ref="AO46:AO51" si="99">IF($F46="","",(AL46/$F46))</f>
        <v>#DIV/0!</v>
      </c>
      <c r="AP46" s="55"/>
      <c r="AQ46" s="55"/>
      <c r="AR46" s="55"/>
      <c r="AS46" s="55"/>
      <c r="AT46" s="55">
        <f t="shared" ref="AT46:AT49" si="100">$F46-(AP46+AR46+AS46)</f>
        <v>0</v>
      </c>
      <c r="AU46" s="58" t="e">
        <f t="shared" ref="AU46:AU51" si="101">IF($F46="","",((AP46+AQ46+AR46+AS46)/$F46))</f>
        <v>#DIV/0!</v>
      </c>
      <c r="AV46" s="57" t="e">
        <f t="shared" ref="AV46:AV51" si="102">IF($F46="","",(AS46/$F46))</f>
        <v>#DIV/0!</v>
      </c>
      <c r="AW46" s="55"/>
      <c r="AX46" s="55"/>
      <c r="AY46" s="55"/>
      <c r="AZ46" s="55"/>
      <c r="BA46" s="55">
        <f t="shared" ref="BA46:BA49" si="103">$F46-(AW46+AY46+AZ46)</f>
        <v>0</v>
      </c>
      <c r="BB46" s="57" t="e">
        <f t="shared" ref="BB46:BB51" si="104">IF($F46="","",((AW46+AX46+AY46+AZ46)/$F46))</f>
        <v>#DIV/0!</v>
      </c>
      <c r="BC46" s="57" t="e">
        <f t="shared" ref="BC46:BC51" si="105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84"/>
        <v>0</v>
      </c>
      <c r="G47" s="55"/>
      <c r="H47" s="55"/>
      <c r="I47" s="55"/>
      <c r="J47" s="55"/>
      <c r="K47" s="55">
        <f t="shared" si="85"/>
        <v>0</v>
      </c>
      <c r="L47" s="57" t="e">
        <f t="shared" si="86"/>
        <v>#DIV/0!</v>
      </c>
      <c r="M47" s="57" t="e">
        <f t="shared" si="87"/>
        <v>#DIV/0!</v>
      </c>
      <c r="N47" s="55"/>
      <c r="O47" s="55"/>
      <c r="P47" s="55"/>
      <c r="Q47" s="55"/>
      <c r="R47" s="55">
        <f t="shared" si="88"/>
        <v>0</v>
      </c>
      <c r="S47" s="58" t="e">
        <f t="shared" si="89"/>
        <v>#DIV/0!</v>
      </c>
      <c r="T47" s="57" t="e">
        <f t="shared" si="90"/>
        <v>#DIV/0!</v>
      </c>
      <c r="U47" s="55"/>
      <c r="V47" s="55"/>
      <c r="W47" s="55"/>
      <c r="X47" s="55"/>
      <c r="Y47" s="55">
        <f t="shared" si="91"/>
        <v>0</v>
      </c>
      <c r="Z47" s="57" t="e">
        <f t="shared" si="92"/>
        <v>#DIV/0!</v>
      </c>
      <c r="AA47" s="57" t="e">
        <f t="shared" si="93"/>
        <v>#DIV/0!</v>
      </c>
      <c r="AB47" s="55"/>
      <c r="AC47" s="55"/>
      <c r="AD47" s="55"/>
      <c r="AE47" s="55"/>
      <c r="AF47" s="55">
        <f t="shared" si="94"/>
        <v>0</v>
      </c>
      <c r="AG47" s="58" t="e">
        <f t="shared" si="95"/>
        <v>#DIV/0!</v>
      </c>
      <c r="AH47" s="57" t="e">
        <f t="shared" si="96"/>
        <v>#DIV/0!</v>
      </c>
      <c r="AI47" s="55"/>
      <c r="AJ47" s="55"/>
      <c r="AK47" s="55"/>
      <c r="AL47" s="55"/>
      <c r="AM47" s="55">
        <f t="shared" si="97"/>
        <v>0</v>
      </c>
      <c r="AN47" s="57" t="e">
        <f t="shared" si="98"/>
        <v>#DIV/0!</v>
      </c>
      <c r="AO47" s="57" t="e">
        <f t="shared" si="99"/>
        <v>#DIV/0!</v>
      </c>
      <c r="AP47" s="55"/>
      <c r="AQ47" s="55"/>
      <c r="AR47" s="55"/>
      <c r="AS47" s="55"/>
      <c r="AT47" s="55">
        <f t="shared" si="100"/>
        <v>0</v>
      </c>
      <c r="AU47" s="58" t="e">
        <f t="shared" si="101"/>
        <v>#DIV/0!</v>
      </c>
      <c r="AV47" s="57" t="e">
        <f t="shared" si="102"/>
        <v>#DIV/0!</v>
      </c>
      <c r="AW47" s="55"/>
      <c r="AX47" s="55"/>
      <c r="AY47" s="55"/>
      <c r="AZ47" s="55"/>
      <c r="BA47" s="55">
        <f t="shared" si="103"/>
        <v>0</v>
      </c>
      <c r="BB47" s="57" t="e">
        <f t="shared" si="104"/>
        <v>#DIV/0!</v>
      </c>
      <c r="BC47" s="57" t="e">
        <f t="shared" si="105"/>
        <v>#DIV/0!</v>
      </c>
    </row>
    <row r="48" spans="2:55">
      <c r="B48" s="55" t="s">
        <v>21</v>
      </c>
      <c r="C48" s="56"/>
      <c r="D48" s="56"/>
      <c r="E48" s="56"/>
      <c r="F48" s="56">
        <f t="shared" si="84"/>
        <v>0</v>
      </c>
      <c r="G48" s="55"/>
      <c r="H48" s="55"/>
      <c r="I48" s="55"/>
      <c r="J48" s="55"/>
      <c r="K48" s="55">
        <f t="shared" si="85"/>
        <v>0</v>
      </c>
      <c r="L48" s="57" t="e">
        <f t="shared" si="86"/>
        <v>#DIV/0!</v>
      </c>
      <c r="M48" s="57" t="e">
        <f t="shared" si="87"/>
        <v>#DIV/0!</v>
      </c>
      <c r="N48" s="55"/>
      <c r="O48" s="55"/>
      <c r="P48" s="55"/>
      <c r="Q48" s="55"/>
      <c r="R48" s="55">
        <f t="shared" si="88"/>
        <v>0</v>
      </c>
      <c r="S48" s="58" t="e">
        <f t="shared" si="89"/>
        <v>#DIV/0!</v>
      </c>
      <c r="T48" s="57" t="e">
        <f t="shared" si="90"/>
        <v>#DIV/0!</v>
      </c>
      <c r="U48" s="55"/>
      <c r="V48" s="55"/>
      <c r="W48" s="55"/>
      <c r="X48" s="55"/>
      <c r="Y48" s="55">
        <f t="shared" si="91"/>
        <v>0</v>
      </c>
      <c r="Z48" s="57" t="e">
        <f t="shared" si="92"/>
        <v>#DIV/0!</v>
      </c>
      <c r="AA48" s="57" t="e">
        <f t="shared" si="93"/>
        <v>#DIV/0!</v>
      </c>
      <c r="AB48" s="55"/>
      <c r="AC48" s="55"/>
      <c r="AD48" s="55"/>
      <c r="AE48" s="55"/>
      <c r="AF48" s="55">
        <f t="shared" si="94"/>
        <v>0</v>
      </c>
      <c r="AG48" s="58" t="e">
        <f t="shared" si="95"/>
        <v>#DIV/0!</v>
      </c>
      <c r="AH48" s="57" t="e">
        <f t="shared" si="96"/>
        <v>#DIV/0!</v>
      </c>
      <c r="AI48" s="55"/>
      <c r="AJ48" s="55"/>
      <c r="AK48" s="55"/>
      <c r="AL48" s="55"/>
      <c r="AM48" s="55">
        <f t="shared" si="97"/>
        <v>0</v>
      </c>
      <c r="AN48" s="57" t="e">
        <f t="shared" si="98"/>
        <v>#DIV/0!</v>
      </c>
      <c r="AO48" s="57" t="e">
        <f t="shared" si="99"/>
        <v>#DIV/0!</v>
      </c>
      <c r="AP48" s="55"/>
      <c r="AQ48" s="55"/>
      <c r="AR48" s="55"/>
      <c r="AS48" s="55"/>
      <c r="AT48" s="55">
        <f t="shared" si="100"/>
        <v>0</v>
      </c>
      <c r="AU48" s="58" t="e">
        <f t="shared" si="101"/>
        <v>#DIV/0!</v>
      </c>
      <c r="AV48" s="57" t="e">
        <f t="shared" si="102"/>
        <v>#DIV/0!</v>
      </c>
      <c r="AW48" s="55"/>
      <c r="AX48" s="55"/>
      <c r="AY48" s="55"/>
      <c r="AZ48" s="55"/>
      <c r="BA48" s="55">
        <f t="shared" si="103"/>
        <v>0</v>
      </c>
      <c r="BB48" s="57" t="e">
        <f t="shared" si="104"/>
        <v>#DIV/0!</v>
      </c>
      <c r="BC48" s="57" t="e">
        <f t="shared" si="105"/>
        <v>#DIV/0!</v>
      </c>
    </row>
    <row r="49" spans="2:55">
      <c r="B49" s="55" t="s">
        <v>22</v>
      </c>
      <c r="C49" s="56"/>
      <c r="D49" s="56"/>
      <c r="E49" s="56"/>
      <c r="F49" s="56">
        <f t="shared" si="84"/>
        <v>0</v>
      </c>
      <c r="G49" s="55"/>
      <c r="H49" s="55"/>
      <c r="I49" s="55"/>
      <c r="J49" s="55"/>
      <c r="K49" s="55">
        <f t="shared" si="85"/>
        <v>0</v>
      </c>
      <c r="L49" s="57" t="e">
        <f t="shared" si="86"/>
        <v>#DIV/0!</v>
      </c>
      <c r="M49" s="57" t="e">
        <f t="shared" si="87"/>
        <v>#DIV/0!</v>
      </c>
      <c r="N49" s="55"/>
      <c r="O49" s="55"/>
      <c r="P49" s="55"/>
      <c r="Q49" s="55"/>
      <c r="R49" s="55">
        <f t="shared" si="88"/>
        <v>0</v>
      </c>
      <c r="S49" s="58" t="e">
        <f t="shared" si="89"/>
        <v>#DIV/0!</v>
      </c>
      <c r="T49" s="57" t="e">
        <f t="shared" si="90"/>
        <v>#DIV/0!</v>
      </c>
      <c r="U49" s="55"/>
      <c r="V49" s="55"/>
      <c r="W49" s="55"/>
      <c r="X49" s="55"/>
      <c r="Y49" s="55">
        <f t="shared" si="91"/>
        <v>0</v>
      </c>
      <c r="Z49" s="57" t="e">
        <f t="shared" si="92"/>
        <v>#DIV/0!</v>
      </c>
      <c r="AA49" s="57" t="e">
        <f t="shared" si="93"/>
        <v>#DIV/0!</v>
      </c>
      <c r="AB49" s="55"/>
      <c r="AC49" s="55"/>
      <c r="AD49" s="55"/>
      <c r="AE49" s="55"/>
      <c r="AF49" s="55">
        <f t="shared" si="94"/>
        <v>0</v>
      </c>
      <c r="AG49" s="58" t="e">
        <f t="shared" si="95"/>
        <v>#DIV/0!</v>
      </c>
      <c r="AH49" s="57" t="e">
        <f t="shared" si="96"/>
        <v>#DIV/0!</v>
      </c>
      <c r="AI49" s="55"/>
      <c r="AJ49" s="55"/>
      <c r="AK49" s="55"/>
      <c r="AL49" s="55"/>
      <c r="AM49" s="55">
        <f t="shared" si="97"/>
        <v>0</v>
      </c>
      <c r="AN49" s="57" t="e">
        <f t="shared" si="98"/>
        <v>#DIV/0!</v>
      </c>
      <c r="AO49" s="57" t="e">
        <f t="shared" si="99"/>
        <v>#DIV/0!</v>
      </c>
      <c r="AP49" s="55"/>
      <c r="AQ49" s="55"/>
      <c r="AR49" s="55"/>
      <c r="AS49" s="55"/>
      <c r="AT49" s="55">
        <f t="shared" si="100"/>
        <v>0</v>
      </c>
      <c r="AU49" s="58" t="e">
        <f t="shared" si="101"/>
        <v>#DIV/0!</v>
      </c>
      <c r="AV49" s="57" t="e">
        <f t="shared" si="102"/>
        <v>#DIV/0!</v>
      </c>
      <c r="AW49" s="55"/>
      <c r="AX49" s="55"/>
      <c r="AY49" s="55"/>
      <c r="AZ49" s="55"/>
      <c r="BA49" s="55">
        <f t="shared" si="103"/>
        <v>0</v>
      </c>
      <c r="BB49" s="57" t="e">
        <f t="shared" si="104"/>
        <v>#DIV/0!</v>
      </c>
      <c r="BC49" s="57" t="e">
        <f t="shared" si="105"/>
        <v>#DIV/0!</v>
      </c>
    </row>
    <row r="50" spans="2:55">
      <c r="B50" s="55" t="s">
        <v>23</v>
      </c>
      <c r="C50" s="56"/>
      <c r="D50" s="56"/>
      <c r="E50" s="56"/>
      <c r="F50" s="56">
        <f t="shared" si="84"/>
        <v>0</v>
      </c>
      <c r="G50" s="55"/>
      <c r="H50" s="55"/>
      <c r="I50" s="55"/>
      <c r="J50" s="55"/>
      <c r="K50" s="55">
        <f t="shared" si="85"/>
        <v>0</v>
      </c>
      <c r="L50" s="57" t="e">
        <f t="shared" si="86"/>
        <v>#DIV/0!</v>
      </c>
      <c r="M50" s="57" t="e">
        <f t="shared" si="87"/>
        <v>#DIV/0!</v>
      </c>
      <c r="N50" s="55"/>
      <c r="O50" s="55"/>
      <c r="P50" s="55"/>
      <c r="Q50" s="55"/>
      <c r="R50" s="55">
        <f t="shared" si="88"/>
        <v>0</v>
      </c>
      <c r="S50" s="58" t="e">
        <f t="shared" si="89"/>
        <v>#DIV/0!</v>
      </c>
      <c r="T50" s="57" t="e">
        <f t="shared" si="90"/>
        <v>#DIV/0!</v>
      </c>
      <c r="U50" s="55"/>
      <c r="V50" s="55"/>
      <c r="W50" s="55"/>
      <c r="X50" s="55"/>
      <c r="Y50" s="55">
        <f t="shared" si="91"/>
        <v>0</v>
      </c>
      <c r="Z50" s="57" t="e">
        <f t="shared" si="92"/>
        <v>#DIV/0!</v>
      </c>
      <c r="AA50" s="57" t="e">
        <f t="shared" si="93"/>
        <v>#DIV/0!</v>
      </c>
      <c r="AB50" s="55"/>
      <c r="AC50" s="55"/>
      <c r="AD50" s="55"/>
      <c r="AE50" s="55"/>
      <c r="AF50" s="55"/>
      <c r="AG50" s="58" t="e">
        <f t="shared" si="95"/>
        <v>#DIV/0!</v>
      </c>
      <c r="AH50" s="57" t="e">
        <f t="shared" si="96"/>
        <v>#DIV/0!</v>
      </c>
      <c r="AI50" s="55"/>
      <c r="AJ50" s="55"/>
      <c r="AK50" s="55"/>
      <c r="AL50" s="55"/>
      <c r="AM50" s="55"/>
      <c r="AN50" s="57" t="e">
        <f t="shared" si="98"/>
        <v>#DIV/0!</v>
      </c>
      <c r="AO50" s="57" t="e">
        <f t="shared" si="99"/>
        <v>#DIV/0!</v>
      </c>
      <c r="AP50" s="55"/>
      <c r="AQ50" s="55"/>
      <c r="AR50" s="55"/>
      <c r="AS50" s="55"/>
      <c r="AT50" s="55"/>
      <c r="AU50" s="58" t="e">
        <f t="shared" si="101"/>
        <v>#DIV/0!</v>
      </c>
      <c r="AV50" s="57" t="e">
        <f t="shared" si="102"/>
        <v>#DIV/0!</v>
      </c>
      <c r="AW50" s="55"/>
      <c r="AX50" s="55"/>
      <c r="AY50" s="55"/>
      <c r="AZ50" s="55"/>
      <c r="BA50" s="55"/>
      <c r="BB50" s="57" t="e">
        <f t="shared" si="104"/>
        <v>#DIV/0!</v>
      </c>
      <c r="BC50" s="57" t="e">
        <f t="shared" si="105"/>
        <v>#DIV/0!</v>
      </c>
    </row>
    <row r="51" spans="2:55">
      <c r="B51" s="55" t="s">
        <v>24</v>
      </c>
      <c r="C51" s="56"/>
      <c r="F51" s="56">
        <f t="shared" si="84"/>
        <v>0</v>
      </c>
      <c r="G51" s="55"/>
      <c r="I51" s="55"/>
      <c r="J51" s="55"/>
      <c r="K51" s="55">
        <f t="shared" si="85"/>
        <v>0</v>
      </c>
      <c r="L51" s="57" t="e">
        <f t="shared" si="86"/>
        <v>#DIV/0!</v>
      </c>
      <c r="M51" s="57" t="e">
        <f t="shared" si="87"/>
        <v>#DIV/0!</v>
      </c>
      <c r="N51" s="55"/>
      <c r="P51" s="55"/>
      <c r="Q51" s="55"/>
      <c r="R51" s="55">
        <f t="shared" si="88"/>
        <v>0</v>
      </c>
      <c r="S51" s="58" t="e">
        <f t="shared" si="89"/>
        <v>#DIV/0!</v>
      </c>
      <c r="T51" s="57" t="e">
        <f t="shared" si="90"/>
        <v>#DIV/0!</v>
      </c>
      <c r="Z51" s="57" t="e">
        <f t="shared" si="92"/>
        <v>#DIV/0!</v>
      </c>
      <c r="AA51" s="57" t="e">
        <f t="shared" si="93"/>
        <v>#DIV/0!</v>
      </c>
      <c r="AG51" s="58" t="e">
        <f t="shared" si="95"/>
        <v>#DIV/0!</v>
      </c>
      <c r="AH51" s="57" t="e">
        <f t="shared" si="96"/>
        <v>#DIV/0!</v>
      </c>
      <c r="AN51" s="57" t="e">
        <f t="shared" si="98"/>
        <v>#DIV/0!</v>
      </c>
      <c r="AO51" s="57" t="e">
        <f t="shared" si="99"/>
        <v>#DIV/0!</v>
      </c>
      <c r="AU51" s="58" t="e">
        <f t="shared" si="101"/>
        <v>#DIV/0!</v>
      </c>
      <c r="AV51" s="57" t="e">
        <f t="shared" si="102"/>
        <v>#DIV/0!</v>
      </c>
      <c r="BB51" s="57" t="e">
        <f t="shared" si="104"/>
        <v>#DIV/0!</v>
      </c>
      <c r="BC51" s="57" t="e">
        <f t="shared" si="105"/>
        <v>#DIV/0!</v>
      </c>
    </row>
    <row r="52" spans="2:55">
      <c r="B52" s="55" t="s">
        <v>25</v>
      </c>
      <c r="C52" s="56"/>
      <c r="F52" s="56">
        <f t="shared" si="84"/>
        <v>0</v>
      </c>
      <c r="G52" s="55"/>
      <c r="I52" s="55"/>
      <c r="J52" s="55"/>
      <c r="K52" s="55">
        <f t="shared" si="85"/>
        <v>0</v>
      </c>
      <c r="L52" s="57" t="e">
        <f t="shared" si="86"/>
        <v>#DIV/0!</v>
      </c>
      <c r="M52" s="57" t="e">
        <f t="shared" si="87"/>
        <v>#DIV/0!</v>
      </c>
    </row>
    <row r="53" spans="2:55">
      <c r="B53" s="55" t="s">
        <v>26</v>
      </c>
      <c r="C53" s="56"/>
      <c r="F53" s="56">
        <f t="shared" si="84"/>
        <v>0</v>
      </c>
    </row>
    <row r="54" spans="2:55">
      <c r="B54" s="55"/>
    </row>
    <row r="56" spans="2:55">
      <c r="B56" s="25" t="str">
        <f>"Graduate MASTER Retention - "&amp;$A$1</f>
        <v>Graduate MASTER Retention - Gender other or Unknown Students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06">C59-D59-E59</f>
        <v>0</v>
      </c>
      <c r="G59" s="55"/>
      <c r="H59" s="55"/>
      <c r="I59" s="55"/>
      <c r="J59" s="55"/>
      <c r="K59" s="55">
        <f t="shared" ref="K59:K64" si="107">$F59-(G59+I59+J59)</f>
        <v>0</v>
      </c>
      <c r="L59" s="57" t="e">
        <f t="shared" ref="L59:L65" si="108">IF($F59="","",((G59+H59+I59+J59)/$F59))</f>
        <v>#DIV/0!</v>
      </c>
      <c r="M59" s="57" t="e">
        <f t="shared" ref="M59:M65" si="109">IF($F59="","",(J59/$F59))</f>
        <v>#DIV/0!</v>
      </c>
      <c r="N59" s="55"/>
      <c r="O59" s="55"/>
      <c r="P59" s="55"/>
      <c r="Q59" s="55"/>
      <c r="R59" s="55">
        <f t="shared" ref="R59:R64" si="110">$F59-(N59+P59+Q59)</f>
        <v>0</v>
      </c>
      <c r="S59" s="58" t="e">
        <f t="shared" ref="S59:S64" si="111">IF($F59="","",((N59+O59+P59+Q59)/$F59))</f>
        <v>#DIV/0!</v>
      </c>
      <c r="T59" s="57" t="e">
        <f t="shared" ref="T59:T64" si="112">IF($F59="","",(Q59/$F59))</f>
        <v>#DIV/0!</v>
      </c>
      <c r="U59" s="55"/>
      <c r="V59" s="55"/>
      <c r="W59" s="55"/>
      <c r="X59" s="55"/>
      <c r="Y59" s="55">
        <f t="shared" ref="Y59:Y63" si="113">$F59-(U59+W59+X59)</f>
        <v>0</v>
      </c>
      <c r="Z59" s="57" t="e">
        <f t="shared" ref="Z59:Z64" si="114">IF($F59="","",((U59+V59+W59+X59)/$F59))</f>
        <v>#DIV/0!</v>
      </c>
      <c r="AA59" s="57" t="e">
        <f t="shared" ref="AA59:AA64" si="115">IF($F59="","",(X59/$F59))</f>
        <v>#DIV/0!</v>
      </c>
      <c r="AB59" s="55"/>
      <c r="AC59" s="55"/>
      <c r="AD59" s="55"/>
      <c r="AE59" s="55"/>
      <c r="AF59" s="55">
        <f t="shared" ref="AF59:AF62" si="116">$F59-(AB59+AD59+AE59)</f>
        <v>0</v>
      </c>
      <c r="AG59" s="58" t="e">
        <f t="shared" ref="AG59:AG64" si="117">IF($F59="","",((AB59+AC59+AD59+AE59)/$F59))</f>
        <v>#DIV/0!</v>
      </c>
      <c r="AH59" s="57" t="e">
        <f t="shared" ref="AH59:AH64" si="118">IF($F59="","",(AE59/$F59))</f>
        <v>#DIV/0!</v>
      </c>
      <c r="AI59" s="55"/>
      <c r="AJ59" s="55"/>
      <c r="AK59" s="55"/>
      <c r="AL59" s="55"/>
      <c r="AM59" s="55">
        <f t="shared" ref="AM59:AM62" si="119">$F59-(AI59+AK59+AL59)</f>
        <v>0</v>
      </c>
      <c r="AN59" s="57" t="e">
        <f t="shared" ref="AN59:AN64" si="120">IF($F59="","",((AI59+AJ59+AK59+AL59)/$F59))</f>
        <v>#DIV/0!</v>
      </c>
      <c r="AO59" s="57" t="e">
        <f t="shared" ref="AO59:AO64" si="121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2">IF($F59="","",((AP59+AQ59+AR59+AS59)/$F59))</f>
        <v>#DIV/0!</v>
      </c>
      <c r="AV59" s="57" t="e">
        <f t="shared" ref="AV59:AV64" si="123">IF($F59="","",(AS59/$F59))</f>
        <v>#DIV/0!</v>
      </c>
      <c r="AW59" s="55"/>
      <c r="AX59" s="55"/>
      <c r="AY59" s="55"/>
      <c r="AZ59" s="55"/>
      <c r="BA59" s="55">
        <f t="shared" ref="BA59:BA62" si="124">$F59-(AW59+AY59+AZ59)</f>
        <v>0</v>
      </c>
      <c r="BB59" s="57" t="e">
        <f t="shared" ref="BB59:BB64" si="125">IF($F59="","",((AW59+AX59+AY59+AZ59)/$F59))</f>
        <v>#DIV/0!</v>
      </c>
      <c r="BC59" s="57" t="e">
        <f t="shared" ref="BC59:BC64" si="126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06"/>
        <v>0</v>
      </c>
      <c r="G60" s="55"/>
      <c r="H60" s="55"/>
      <c r="I60" s="55"/>
      <c r="J60" s="55"/>
      <c r="K60" s="55">
        <f t="shared" si="107"/>
        <v>0</v>
      </c>
      <c r="L60" s="57" t="e">
        <f t="shared" si="108"/>
        <v>#DIV/0!</v>
      </c>
      <c r="M60" s="57" t="e">
        <f t="shared" si="109"/>
        <v>#DIV/0!</v>
      </c>
      <c r="N60" s="55"/>
      <c r="O60" s="55"/>
      <c r="P60" s="55"/>
      <c r="Q60" s="55"/>
      <c r="R60" s="55">
        <f t="shared" si="110"/>
        <v>0</v>
      </c>
      <c r="S60" s="58" t="e">
        <f t="shared" si="111"/>
        <v>#DIV/0!</v>
      </c>
      <c r="T60" s="57" t="e">
        <f t="shared" si="112"/>
        <v>#DIV/0!</v>
      </c>
      <c r="U60" s="55"/>
      <c r="V60" s="55"/>
      <c r="W60" s="55"/>
      <c r="X60" s="55"/>
      <c r="Y60" s="55">
        <f t="shared" si="113"/>
        <v>0</v>
      </c>
      <c r="Z60" s="57" t="e">
        <f t="shared" si="114"/>
        <v>#DIV/0!</v>
      </c>
      <c r="AA60" s="57" t="e">
        <f t="shared" si="115"/>
        <v>#DIV/0!</v>
      </c>
      <c r="AB60" s="55"/>
      <c r="AC60" s="55"/>
      <c r="AD60" s="55"/>
      <c r="AE60" s="55"/>
      <c r="AF60" s="55">
        <f t="shared" si="116"/>
        <v>0</v>
      </c>
      <c r="AG60" s="58" t="e">
        <f t="shared" si="117"/>
        <v>#DIV/0!</v>
      </c>
      <c r="AH60" s="57" t="e">
        <f t="shared" si="118"/>
        <v>#DIV/0!</v>
      </c>
      <c r="AI60" s="55"/>
      <c r="AJ60" s="55"/>
      <c r="AK60" s="55"/>
      <c r="AL60" s="55"/>
      <c r="AM60" s="55">
        <f t="shared" si="119"/>
        <v>0</v>
      </c>
      <c r="AN60" s="57" t="e">
        <f t="shared" si="120"/>
        <v>#DIV/0!</v>
      </c>
      <c r="AO60" s="57" t="e">
        <f t="shared" si="121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2"/>
        <v>#DIV/0!</v>
      </c>
      <c r="AV60" s="57" t="e">
        <f t="shared" si="123"/>
        <v>#DIV/0!</v>
      </c>
      <c r="AW60" s="55"/>
      <c r="AX60" s="55"/>
      <c r="AY60" s="55"/>
      <c r="AZ60" s="55"/>
      <c r="BA60" s="55">
        <f t="shared" si="124"/>
        <v>0</v>
      </c>
      <c r="BB60" s="57" t="e">
        <f t="shared" si="125"/>
        <v>#DIV/0!</v>
      </c>
      <c r="BC60" s="57" t="e">
        <f t="shared" si="126"/>
        <v>#DIV/0!</v>
      </c>
    </row>
    <row r="61" spans="2:55">
      <c r="B61" s="55" t="s">
        <v>21</v>
      </c>
      <c r="C61" s="56"/>
      <c r="D61" s="56"/>
      <c r="E61" s="56"/>
      <c r="F61" s="56">
        <f t="shared" si="106"/>
        <v>0</v>
      </c>
      <c r="G61" s="55"/>
      <c r="H61" s="55"/>
      <c r="I61" s="55"/>
      <c r="J61" s="55"/>
      <c r="K61" s="55">
        <f t="shared" si="107"/>
        <v>0</v>
      </c>
      <c r="L61" s="57" t="e">
        <f t="shared" si="108"/>
        <v>#DIV/0!</v>
      </c>
      <c r="M61" s="57" t="e">
        <f t="shared" si="109"/>
        <v>#DIV/0!</v>
      </c>
      <c r="N61" s="55"/>
      <c r="O61" s="55"/>
      <c r="P61" s="55"/>
      <c r="Q61" s="55"/>
      <c r="R61" s="55">
        <f t="shared" si="110"/>
        <v>0</v>
      </c>
      <c r="S61" s="58" t="e">
        <f t="shared" si="111"/>
        <v>#DIV/0!</v>
      </c>
      <c r="T61" s="57" t="e">
        <f t="shared" si="112"/>
        <v>#DIV/0!</v>
      </c>
      <c r="U61" s="55"/>
      <c r="V61" s="55"/>
      <c r="W61" s="55"/>
      <c r="X61" s="55"/>
      <c r="Y61" s="55">
        <f t="shared" si="113"/>
        <v>0</v>
      </c>
      <c r="Z61" s="57" t="e">
        <f t="shared" si="114"/>
        <v>#DIV/0!</v>
      </c>
      <c r="AA61" s="57" t="e">
        <f t="shared" si="115"/>
        <v>#DIV/0!</v>
      </c>
      <c r="AB61" s="55"/>
      <c r="AC61" s="55"/>
      <c r="AD61" s="55"/>
      <c r="AE61" s="55"/>
      <c r="AF61" s="55">
        <f t="shared" si="116"/>
        <v>0</v>
      </c>
      <c r="AG61" s="58" t="e">
        <f t="shared" si="117"/>
        <v>#DIV/0!</v>
      </c>
      <c r="AH61" s="57" t="e">
        <f t="shared" si="118"/>
        <v>#DIV/0!</v>
      </c>
      <c r="AI61" s="55"/>
      <c r="AJ61" s="55"/>
      <c r="AK61" s="55"/>
      <c r="AL61" s="55"/>
      <c r="AM61" s="55">
        <f t="shared" si="119"/>
        <v>0</v>
      </c>
      <c r="AN61" s="57" t="e">
        <f t="shared" si="120"/>
        <v>#DIV/0!</v>
      </c>
      <c r="AO61" s="57" t="e">
        <f t="shared" si="121"/>
        <v>#DIV/0!</v>
      </c>
      <c r="AP61" s="55"/>
      <c r="AQ61" s="55"/>
      <c r="AR61" s="55"/>
      <c r="AS61" s="55"/>
      <c r="AT61" s="55">
        <f t="shared" ref="AT61:AT62" si="127">$F61-(AP61+AR61+AS61)</f>
        <v>0</v>
      </c>
      <c r="AU61" s="58" t="e">
        <f t="shared" si="122"/>
        <v>#DIV/0!</v>
      </c>
      <c r="AV61" s="57" t="e">
        <f t="shared" si="123"/>
        <v>#DIV/0!</v>
      </c>
      <c r="AW61" s="55"/>
      <c r="AX61" s="55"/>
      <c r="AY61" s="55"/>
      <c r="AZ61" s="55"/>
      <c r="BA61" s="55">
        <f t="shared" si="124"/>
        <v>0</v>
      </c>
      <c r="BB61" s="57" t="e">
        <f t="shared" si="125"/>
        <v>#DIV/0!</v>
      </c>
      <c r="BC61" s="57" t="e">
        <f t="shared" si="126"/>
        <v>#DIV/0!</v>
      </c>
    </row>
    <row r="62" spans="2:55">
      <c r="B62" s="55" t="s">
        <v>22</v>
      </c>
      <c r="C62" s="56"/>
      <c r="D62" s="56"/>
      <c r="E62" s="56"/>
      <c r="F62" s="56">
        <f t="shared" si="106"/>
        <v>0</v>
      </c>
      <c r="G62" s="55"/>
      <c r="H62" s="55"/>
      <c r="I62" s="55"/>
      <c r="J62" s="55"/>
      <c r="K62" s="55">
        <f t="shared" si="107"/>
        <v>0</v>
      </c>
      <c r="L62" s="57" t="e">
        <f t="shared" si="108"/>
        <v>#DIV/0!</v>
      </c>
      <c r="M62" s="57" t="e">
        <f t="shared" si="109"/>
        <v>#DIV/0!</v>
      </c>
      <c r="N62" s="55"/>
      <c r="O62" s="55"/>
      <c r="P62" s="55"/>
      <c r="Q62" s="55"/>
      <c r="R62" s="55">
        <f t="shared" si="110"/>
        <v>0</v>
      </c>
      <c r="S62" s="58" t="e">
        <f t="shared" si="111"/>
        <v>#DIV/0!</v>
      </c>
      <c r="T62" s="57" t="e">
        <f t="shared" si="112"/>
        <v>#DIV/0!</v>
      </c>
      <c r="U62" s="55"/>
      <c r="V62" s="55"/>
      <c r="W62" s="55"/>
      <c r="X62" s="55"/>
      <c r="Y62" s="55">
        <f t="shared" si="113"/>
        <v>0</v>
      </c>
      <c r="Z62" s="57" t="e">
        <f t="shared" si="114"/>
        <v>#DIV/0!</v>
      </c>
      <c r="AA62" s="57" t="e">
        <f t="shared" si="115"/>
        <v>#DIV/0!</v>
      </c>
      <c r="AB62" s="55"/>
      <c r="AC62" s="55"/>
      <c r="AD62" s="55"/>
      <c r="AE62" s="55"/>
      <c r="AF62" s="55">
        <f t="shared" si="116"/>
        <v>0</v>
      </c>
      <c r="AG62" s="58" t="e">
        <f t="shared" si="117"/>
        <v>#DIV/0!</v>
      </c>
      <c r="AH62" s="57" t="e">
        <f t="shared" si="118"/>
        <v>#DIV/0!</v>
      </c>
      <c r="AI62" s="55"/>
      <c r="AJ62" s="55"/>
      <c r="AK62" s="55"/>
      <c r="AL62" s="55"/>
      <c r="AM62" s="55">
        <f t="shared" si="119"/>
        <v>0</v>
      </c>
      <c r="AN62" s="57" t="e">
        <f t="shared" si="120"/>
        <v>#DIV/0!</v>
      </c>
      <c r="AO62" s="57" t="e">
        <f t="shared" si="121"/>
        <v>#DIV/0!</v>
      </c>
      <c r="AP62" s="55"/>
      <c r="AQ62" s="55"/>
      <c r="AR62" s="55"/>
      <c r="AS62" s="55"/>
      <c r="AT62" s="55">
        <f t="shared" si="127"/>
        <v>0</v>
      </c>
      <c r="AU62" s="58" t="e">
        <f t="shared" si="122"/>
        <v>#DIV/0!</v>
      </c>
      <c r="AV62" s="57" t="e">
        <f t="shared" si="123"/>
        <v>#DIV/0!</v>
      </c>
      <c r="AW62" s="55"/>
      <c r="AX62" s="55"/>
      <c r="AY62" s="55"/>
      <c r="AZ62" s="55"/>
      <c r="BA62" s="55">
        <f t="shared" si="124"/>
        <v>0</v>
      </c>
      <c r="BB62" s="57" t="e">
        <f t="shared" si="125"/>
        <v>#DIV/0!</v>
      </c>
      <c r="BC62" s="57" t="e">
        <f t="shared" si="126"/>
        <v>#DIV/0!</v>
      </c>
    </row>
    <row r="63" spans="2:55">
      <c r="B63" s="55" t="s">
        <v>23</v>
      </c>
      <c r="C63" s="56"/>
      <c r="D63" s="56"/>
      <c r="E63" s="56"/>
      <c r="F63" s="56">
        <f t="shared" si="106"/>
        <v>0</v>
      </c>
      <c r="G63" s="55"/>
      <c r="H63" s="55"/>
      <c r="I63" s="55"/>
      <c r="J63" s="55"/>
      <c r="K63" s="55">
        <f t="shared" si="107"/>
        <v>0</v>
      </c>
      <c r="L63" s="57" t="e">
        <f t="shared" si="108"/>
        <v>#DIV/0!</v>
      </c>
      <c r="M63" s="57" t="e">
        <f t="shared" si="109"/>
        <v>#DIV/0!</v>
      </c>
      <c r="N63" s="55"/>
      <c r="O63" s="55"/>
      <c r="P63" s="55"/>
      <c r="Q63" s="55"/>
      <c r="R63" s="55">
        <f t="shared" si="110"/>
        <v>0</v>
      </c>
      <c r="S63" s="58" t="e">
        <f t="shared" si="111"/>
        <v>#DIV/0!</v>
      </c>
      <c r="T63" s="57" t="e">
        <f t="shared" si="112"/>
        <v>#DIV/0!</v>
      </c>
      <c r="U63" s="55"/>
      <c r="V63" s="55"/>
      <c r="W63" s="55"/>
      <c r="X63" s="55"/>
      <c r="Y63" s="55">
        <f t="shared" si="113"/>
        <v>0</v>
      </c>
      <c r="Z63" s="57" t="e">
        <f t="shared" si="114"/>
        <v>#DIV/0!</v>
      </c>
      <c r="AA63" s="57" t="e">
        <f t="shared" si="115"/>
        <v>#DIV/0!</v>
      </c>
      <c r="AB63" s="55"/>
      <c r="AC63" s="55"/>
      <c r="AD63" s="55"/>
      <c r="AE63" s="55"/>
      <c r="AF63" s="55"/>
      <c r="AG63" s="58" t="e">
        <f t="shared" si="117"/>
        <v>#DIV/0!</v>
      </c>
      <c r="AH63" s="57" t="e">
        <f t="shared" si="118"/>
        <v>#DIV/0!</v>
      </c>
      <c r="AI63" s="55"/>
      <c r="AJ63" s="55"/>
      <c r="AK63" s="55"/>
      <c r="AL63" s="55"/>
      <c r="AM63" s="55"/>
      <c r="AN63" s="57" t="e">
        <f t="shared" si="120"/>
        <v>#DIV/0!</v>
      </c>
      <c r="AO63" s="57" t="e">
        <f t="shared" si="121"/>
        <v>#DIV/0!</v>
      </c>
      <c r="AP63" s="55"/>
      <c r="AQ63" s="55"/>
      <c r="AR63" s="55"/>
      <c r="AS63" s="55"/>
      <c r="AT63" s="55"/>
      <c r="AU63" s="58" t="e">
        <f t="shared" si="122"/>
        <v>#DIV/0!</v>
      </c>
      <c r="AV63" s="57" t="e">
        <f t="shared" si="123"/>
        <v>#DIV/0!</v>
      </c>
      <c r="AW63" s="55"/>
      <c r="AX63" s="55"/>
      <c r="AY63" s="55"/>
      <c r="AZ63" s="55"/>
      <c r="BA63" s="55"/>
      <c r="BB63" s="57" t="e">
        <f t="shared" si="125"/>
        <v>#DIV/0!</v>
      </c>
      <c r="BC63" s="57" t="e">
        <f t="shared" si="126"/>
        <v>#DIV/0!</v>
      </c>
    </row>
    <row r="64" spans="2:55">
      <c r="B64" s="55" t="s">
        <v>24</v>
      </c>
      <c r="C64" s="56"/>
      <c r="F64" s="56">
        <f t="shared" si="106"/>
        <v>0</v>
      </c>
      <c r="G64" s="55"/>
      <c r="I64" s="55"/>
      <c r="J64" s="55"/>
      <c r="K64" s="55">
        <f t="shared" si="107"/>
        <v>0</v>
      </c>
      <c r="L64" s="57" t="e">
        <f t="shared" si="108"/>
        <v>#DIV/0!</v>
      </c>
      <c r="M64" s="57" t="e">
        <f t="shared" si="109"/>
        <v>#DIV/0!</v>
      </c>
      <c r="N64" s="55"/>
      <c r="P64" s="55"/>
      <c r="Q64" s="55"/>
      <c r="R64" s="55">
        <f t="shared" si="110"/>
        <v>0</v>
      </c>
      <c r="S64" s="58" t="e">
        <f t="shared" si="111"/>
        <v>#DIV/0!</v>
      </c>
      <c r="T64" s="57" t="e">
        <f t="shared" si="112"/>
        <v>#DIV/0!</v>
      </c>
      <c r="Z64" s="57" t="e">
        <f t="shared" si="114"/>
        <v>#DIV/0!</v>
      </c>
      <c r="AA64" s="57" t="e">
        <f t="shared" si="115"/>
        <v>#DIV/0!</v>
      </c>
      <c r="AG64" s="58" t="e">
        <f t="shared" si="117"/>
        <v>#DIV/0!</v>
      </c>
      <c r="AH64" s="57" t="e">
        <f t="shared" si="118"/>
        <v>#DIV/0!</v>
      </c>
      <c r="AN64" s="57" t="e">
        <f t="shared" si="120"/>
        <v>#DIV/0!</v>
      </c>
      <c r="AO64" s="57" t="e">
        <f t="shared" si="121"/>
        <v>#DIV/0!</v>
      </c>
      <c r="AU64" s="58" t="e">
        <f t="shared" si="122"/>
        <v>#DIV/0!</v>
      </c>
      <c r="AV64" s="57" t="e">
        <f t="shared" si="123"/>
        <v>#DIV/0!</v>
      </c>
      <c r="BB64" s="57" t="e">
        <f t="shared" si="125"/>
        <v>#DIV/0!</v>
      </c>
      <c r="BC64" s="57" t="e">
        <f t="shared" si="126"/>
        <v>#DIV/0!</v>
      </c>
    </row>
    <row r="65" spans="2:13">
      <c r="B65" s="55" t="s">
        <v>25</v>
      </c>
      <c r="C65" s="56"/>
      <c r="F65" s="56">
        <f t="shared" si="106"/>
        <v>0</v>
      </c>
      <c r="G65" s="55"/>
      <c r="I65" s="55"/>
      <c r="J65" s="55"/>
      <c r="K65" s="55">
        <f>$F65-(G65+I65+J65)</f>
        <v>0</v>
      </c>
      <c r="L65" s="57" t="e">
        <f t="shared" si="108"/>
        <v>#DIV/0!</v>
      </c>
      <c r="M65" s="57" t="e">
        <f t="shared" si="109"/>
        <v>#DIV/0!</v>
      </c>
    </row>
    <row r="66" spans="2:13">
      <c r="B66" s="55" t="s">
        <v>26</v>
      </c>
      <c r="C66" s="56"/>
      <c r="F66" s="56">
        <f t="shared" si="106"/>
        <v>0</v>
      </c>
    </row>
  </sheetData>
  <mergeCells count="60">
    <mergeCell ref="AW57:BC57"/>
    <mergeCell ref="B57:B58"/>
    <mergeCell ref="C57:C58"/>
    <mergeCell ref="D57:D58"/>
    <mergeCell ref="E57:E58"/>
    <mergeCell ref="F57:F58"/>
    <mergeCell ref="G57:M57"/>
    <mergeCell ref="N57:T57"/>
    <mergeCell ref="U57:AA57"/>
    <mergeCell ref="AB57:AH57"/>
    <mergeCell ref="AI57:AO57"/>
    <mergeCell ref="AP57:AV57"/>
    <mergeCell ref="AW44:BC44"/>
    <mergeCell ref="B44:B45"/>
    <mergeCell ref="C44:C45"/>
    <mergeCell ref="D44:D45"/>
    <mergeCell ref="E44:E45"/>
    <mergeCell ref="F44:F45"/>
    <mergeCell ref="G44:M44"/>
    <mergeCell ref="N44:T44"/>
    <mergeCell ref="U44:AA44"/>
    <mergeCell ref="AB44:AH44"/>
    <mergeCell ref="AI44:AO44"/>
    <mergeCell ref="AP44:AV44"/>
    <mergeCell ref="AW31:BC31"/>
    <mergeCell ref="B31:B32"/>
    <mergeCell ref="C31:C32"/>
    <mergeCell ref="D31:D32"/>
    <mergeCell ref="E31:E32"/>
    <mergeCell ref="F31:F32"/>
    <mergeCell ref="G31:M31"/>
    <mergeCell ref="N31:T31"/>
    <mergeCell ref="U31:AA31"/>
    <mergeCell ref="AB31:AH31"/>
    <mergeCell ref="AI31:AO31"/>
    <mergeCell ref="AP31:AV31"/>
    <mergeCell ref="AW17:BC17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AI17:AO17"/>
    <mergeCell ref="AP17:AV17"/>
    <mergeCell ref="AW3:BC3"/>
    <mergeCell ref="B3:B4"/>
    <mergeCell ref="C3:C4"/>
    <mergeCell ref="D3:D4"/>
    <mergeCell ref="E3:E4"/>
    <mergeCell ref="F3:F4"/>
    <mergeCell ref="G3:M3"/>
    <mergeCell ref="N3:T3"/>
    <mergeCell ref="U3:AA3"/>
    <mergeCell ref="AB3:AH3"/>
    <mergeCell ref="AI3:AO3"/>
    <mergeCell ref="AP3:AV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5097-0F8B-4231-9D53-926E11569FB7}">
  <dimension ref="A1:BC66"/>
  <sheetViews>
    <sheetView workbookViewId="0">
      <selection activeCell="K26" sqref="K26"/>
    </sheetView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63</v>
      </c>
    </row>
    <row r="2" spans="1:55">
      <c r="B2" s="25" t="str">
        <f>"Freshmen Retention - "&amp;$A$1</f>
        <v>Freshmen Retention - American Indian or Alaska Native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56">
        <v>0</v>
      </c>
      <c r="D5" s="56"/>
      <c r="E5" s="56"/>
      <c r="F5" s="56">
        <f t="shared" ref="F5:F13" si="0">C5-D5-E5</f>
        <v>0</v>
      </c>
      <c r="G5" s="55">
        <v>0</v>
      </c>
      <c r="H5" s="55"/>
      <c r="I5" s="55">
        <v>0</v>
      </c>
      <c r="J5" s="55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55">
        <v>0</v>
      </c>
      <c r="O5" s="55"/>
      <c r="P5" s="55">
        <v>0</v>
      </c>
      <c r="Q5" s="55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55">
        <v>0</v>
      </c>
      <c r="V5" s="55"/>
      <c r="W5" s="55">
        <v>0</v>
      </c>
      <c r="X5" s="55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55">
        <v>0</v>
      </c>
      <c r="AC5" s="55"/>
      <c r="AD5" s="55">
        <v>0</v>
      </c>
      <c r="AE5" s="55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55">
        <v>0</v>
      </c>
      <c r="AJ5" s="55"/>
      <c r="AK5" s="55">
        <v>0</v>
      </c>
      <c r="AL5" s="55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55">
        <v>0</v>
      </c>
      <c r="AQ5" s="55"/>
      <c r="AR5" s="55">
        <v>0</v>
      </c>
      <c r="AS5" s="55">
        <v>0</v>
      </c>
      <c r="AT5" s="55">
        <f t="shared" ref="AT5" si="16">F5-AP5-AR5-AS5</f>
        <v>0</v>
      </c>
      <c r="AU5" s="58" t="e">
        <f t="shared" ref="AU5" si="17">IF($F5="","",((AP5+AQ5+AR5+AS5)/$F5))</f>
        <v>#DIV/0!</v>
      </c>
      <c r="AV5" s="57" t="e">
        <f t="shared" ref="AV5" si="18">IF($F5="","",(AS5/$F5))</f>
        <v>#DIV/0!</v>
      </c>
      <c r="AW5" s="55">
        <v>0</v>
      </c>
      <c r="AX5" s="55"/>
      <c r="AY5" s="55">
        <v>0</v>
      </c>
      <c r="AZ5" s="55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55" t="s">
        <v>21</v>
      </c>
      <c r="C6" s="56">
        <v>1</v>
      </c>
      <c r="D6" s="56"/>
      <c r="E6" s="56"/>
      <c r="F6" s="56">
        <f t="shared" si="0"/>
        <v>1</v>
      </c>
      <c r="G6" s="55">
        <v>1</v>
      </c>
      <c r="H6" s="55"/>
      <c r="I6" s="55">
        <v>0</v>
      </c>
      <c r="J6" s="55">
        <v>0</v>
      </c>
      <c r="K6" s="55">
        <f t="shared" si="1"/>
        <v>0</v>
      </c>
      <c r="L6" s="57">
        <f t="shared" si="2"/>
        <v>1</v>
      </c>
      <c r="M6" s="57">
        <f t="shared" si="3"/>
        <v>0</v>
      </c>
      <c r="N6" s="55">
        <v>1</v>
      </c>
      <c r="O6" s="55"/>
      <c r="P6" s="55">
        <v>0</v>
      </c>
      <c r="Q6" s="55">
        <v>0</v>
      </c>
      <c r="R6" s="55">
        <f t="shared" si="4"/>
        <v>0</v>
      </c>
      <c r="S6" s="58">
        <f t="shared" si="5"/>
        <v>1</v>
      </c>
      <c r="T6" s="57">
        <f t="shared" si="6"/>
        <v>0</v>
      </c>
      <c r="U6" s="55">
        <v>1</v>
      </c>
      <c r="V6" s="55"/>
      <c r="W6" s="55">
        <v>0</v>
      </c>
      <c r="X6" s="55">
        <v>0</v>
      </c>
      <c r="Y6" s="55">
        <f t="shared" si="7"/>
        <v>0</v>
      </c>
      <c r="Z6" s="57">
        <f t="shared" si="8"/>
        <v>1</v>
      </c>
      <c r="AA6" s="57">
        <f t="shared" si="9"/>
        <v>0</v>
      </c>
      <c r="AB6" s="55">
        <v>0</v>
      </c>
      <c r="AC6" s="55"/>
      <c r="AD6" s="55">
        <v>0</v>
      </c>
      <c r="AE6" s="55">
        <v>1</v>
      </c>
      <c r="AF6" s="55">
        <f t="shared" si="10"/>
        <v>0</v>
      </c>
      <c r="AG6" s="58">
        <f t="shared" si="11"/>
        <v>1</v>
      </c>
      <c r="AH6" s="57">
        <f t="shared" si="12"/>
        <v>1</v>
      </c>
      <c r="AI6" s="55">
        <v>0</v>
      </c>
      <c r="AJ6" s="55"/>
      <c r="AK6" s="55">
        <v>0</v>
      </c>
      <c r="AL6" s="55">
        <v>1</v>
      </c>
      <c r="AM6" s="55">
        <f t="shared" si="13"/>
        <v>0</v>
      </c>
      <c r="AN6" s="57">
        <f t="shared" si="14"/>
        <v>1</v>
      </c>
      <c r="AO6" s="57">
        <f t="shared" si="15"/>
        <v>1</v>
      </c>
      <c r="AP6" s="55">
        <v>0</v>
      </c>
      <c r="AQ6" s="55"/>
      <c r="AR6" s="55">
        <v>0</v>
      </c>
      <c r="AS6" s="55">
        <v>1</v>
      </c>
      <c r="AT6" s="55">
        <f t="shared" ref="AT6" si="22">F6-AP6-AR6-AS6</f>
        <v>0</v>
      </c>
      <c r="AU6" s="58">
        <f t="shared" ref="AU6" si="23">IF($F6="","",((AP6+AQ6+AR6+AS6)/$F6))</f>
        <v>1</v>
      </c>
      <c r="AV6" s="57">
        <f t="shared" ref="AV6" si="24">IF($F6="","",(AS6/$F6))</f>
        <v>1</v>
      </c>
      <c r="AW6" s="55">
        <v>0</v>
      </c>
      <c r="AX6" s="55"/>
      <c r="AY6" s="55">
        <v>0</v>
      </c>
      <c r="AZ6" s="55">
        <v>1</v>
      </c>
      <c r="BA6" s="55">
        <f t="shared" ref="BA6" si="25">F6-AZ6-AW6</f>
        <v>0</v>
      </c>
      <c r="BB6" s="57">
        <f t="shared" ref="BB6" si="26">IF($F6="","",((AW6+AX6+AY6+AZ6)/$F6))</f>
        <v>1</v>
      </c>
      <c r="BC6" s="57">
        <f t="shared" ref="BC6" si="27">IF($F6="","",(AZ6/$F6))</f>
        <v>1</v>
      </c>
    </row>
    <row r="7" spans="1:55">
      <c r="B7" s="55" t="s">
        <v>22</v>
      </c>
      <c r="C7" s="56">
        <v>0</v>
      </c>
      <c r="D7" s="56"/>
      <c r="E7" s="56"/>
      <c r="F7" s="56">
        <f t="shared" si="0"/>
        <v>0</v>
      </c>
      <c r="G7" s="55">
        <v>0</v>
      </c>
      <c r="H7" s="55"/>
      <c r="I7" s="55">
        <v>0</v>
      </c>
      <c r="J7" s="55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55">
        <v>0</v>
      </c>
      <c r="O7" s="55"/>
      <c r="P7" s="55">
        <v>0</v>
      </c>
      <c r="Q7" s="55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55">
        <v>0</v>
      </c>
      <c r="V7" s="55"/>
      <c r="W7" s="55">
        <v>0</v>
      </c>
      <c r="X7" s="55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55">
        <v>0</v>
      </c>
      <c r="AC7" s="55"/>
      <c r="AD7" s="55">
        <v>0</v>
      </c>
      <c r="AE7" s="55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55">
        <v>0</v>
      </c>
      <c r="AJ7" s="55"/>
      <c r="AK7" s="55">
        <v>0</v>
      </c>
      <c r="AL7" s="55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55">
        <v>0</v>
      </c>
      <c r="AQ7" s="55"/>
      <c r="AR7" s="55">
        <v>0</v>
      </c>
      <c r="AS7" s="55">
        <v>0</v>
      </c>
      <c r="AT7" s="55">
        <f t="shared" ref="AT7" si="28">F7-AP7-AR7-AS7</f>
        <v>0</v>
      </c>
      <c r="AU7" s="58" t="e">
        <f t="shared" ref="AU7" si="29">IF($F7="","",((AP7+AQ7+AR7+AS7)/$F7))</f>
        <v>#DIV/0!</v>
      </c>
      <c r="AV7" s="57" t="e">
        <f t="shared" ref="AV7" si="30">IF($F7="","",(AS7/$F7))</f>
        <v>#DIV/0!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56">
        <v>1</v>
      </c>
      <c r="D8" s="56"/>
      <c r="E8" s="56"/>
      <c r="F8" s="56">
        <f t="shared" si="0"/>
        <v>1</v>
      </c>
      <c r="G8" s="55">
        <v>1</v>
      </c>
      <c r="H8" s="55"/>
      <c r="I8" s="55">
        <v>0</v>
      </c>
      <c r="J8" s="55">
        <v>0</v>
      </c>
      <c r="K8" s="55">
        <f t="shared" si="1"/>
        <v>0</v>
      </c>
      <c r="L8" s="57">
        <f t="shared" si="2"/>
        <v>1</v>
      </c>
      <c r="M8" s="57">
        <f t="shared" si="3"/>
        <v>0</v>
      </c>
      <c r="N8" s="55">
        <v>1</v>
      </c>
      <c r="O8" s="55"/>
      <c r="P8" s="55">
        <v>0</v>
      </c>
      <c r="Q8" s="55">
        <v>0</v>
      </c>
      <c r="R8" s="55">
        <f t="shared" si="4"/>
        <v>0</v>
      </c>
      <c r="S8" s="58">
        <f>IF($F8="","",((N8+O8+P8+Q8)/$F8))</f>
        <v>1</v>
      </c>
      <c r="T8" s="57">
        <f t="shared" si="6"/>
        <v>0</v>
      </c>
      <c r="U8" s="55">
        <v>0</v>
      </c>
      <c r="V8" s="55"/>
      <c r="W8" s="55">
        <v>0</v>
      </c>
      <c r="X8" s="55">
        <v>1</v>
      </c>
      <c r="Y8" s="55">
        <f t="shared" si="7"/>
        <v>0</v>
      </c>
      <c r="Z8" s="57">
        <f t="shared" si="8"/>
        <v>1</v>
      </c>
      <c r="AA8" s="57">
        <f t="shared" si="9"/>
        <v>1</v>
      </c>
      <c r="AB8" s="55">
        <v>0</v>
      </c>
      <c r="AC8" s="55"/>
      <c r="AD8" s="55">
        <v>0</v>
      </c>
      <c r="AE8" s="55">
        <v>1</v>
      </c>
      <c r="AF8" s="55">
        <f t="shared" si="10"/>
        <v>0</v>
      </c>
      <c r="AG8" s="58">
        <f t="shared" si="11"/>
        <v>1</v>
      </c>
      <c r="AH8" s="57">
        <f t="shared" si="12"/>
        <v>1</v>
      </c>
      <c r="AI8" s="55">
        <v>0</v>
      </c>
      <c r="AJ8" s="55"/>
      <c r="AK8" s="55">
        <v>0</v>
      </c>
      <c r="AL8" s="55">
        <v>1</v>
      </c>
      <c r="AM8" s="55">
        <f t="shared" ref="AM8" si="31">F8-AL8-AK8-AI8</f>
        <v>0</v>
      </c>
      <c r="AN8" s="57">
        <f t="shared" ref="AN8" si="32">IF($F8="","",((AI8+AJ8+AK8+AL8)/$F8))</f>
        <v>1</v>
      </c>
      <c r="AO8" s="57">
        <f t="shared" ref="AO8" si="33">IF($F8="","",(AL8/$F8))</f>
        <v>1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56">
        <v>0</v>
      </c>
      <c r="D9" s="56"/>
      <c r="E9" s="56"/>
      <c r="F9" s="56">
        <f t="shared" si="0"/>
        <v>0</v>
      </c>
      <c r="G9" s="55">
        <v>0</v>
      </c>
      <c r="H9" s="55"/>
      <c r="I9" s="55">
        <v>0</v>
      </c>
      <c r="J9" s="55">
        <v>0</v>
      </c>
      <c r="K9" s="55">
        <f t="shared" si="1"/>
        <v>0</v>
      </c>
      <c r="L9" s="57" t="e">
        <f t="shared" si="2"/>
        <v>#DIV/0!</v>
      </c>
      <c r="M9" s="57" t="e">
        <f t="shared" si="3"/>
        <v>#DIV/0!</v>
      </c>
      <c r="N9" s="55">
        <v>0</v>
      </c>
      <c r="O9" s="55"/>
      <c r="P9" s="55">
        <v>0</v>
      </c>
      <c r="Q9" s="55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55">
        <v>0</v>
      </c>
      <c r="V9" s="55"/>
      <c r="W9" s="55">
        <v>0</v>
      </c>
      <c r="X9" s="55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55">
        <v>0</v>
      </c>
      <c r="AC9" s="55"/>
      <c r="AD9" s="55">
        <v>0</v>
      </c>
      <c r="AE9" s="55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56">
        <v>0</v>
      </c>
      <c r="D10" s="56"/>
      <c r="E10" s="56"/>
      <c r="F10" s="56">
        <f t="shared" si="0"/>
        <v>0</v>
      </c>
      <c r="G10" s="55">
        <v>0</v>
      </c>
      <c r="H10" s="55"/>
      <c r="I10" s="55">
        <v>0</v>
      </c>
      <c r="J10" s="55">
        <v>0</v>
      </c>
      <c r="K10" s="55">
        <f t="shared" si="1"/>
        <v>0</v>
      </c>
      <c r="L10" s="57" t="e">
        <f t="shared" si="2"/>
        <v>#DIV/0!</v>
      </c>
      <c r="M10" s="57" t="e">
        <f t="shared" si="3"/>
        <v>#DIV/0!</v>
      </c>
      <c r="N10" s="55">
        <v>0</v>
      </c>
      <c r="O10" s="55"/>
      <c r="P10" s="55">
        <v>0</v>
      </c>
      <c r="Q10" s="55">
        <v>0</v>
      </c>
      <c r="R10" s="55">
        <f t="shared" si="4"/>
        <v>0</v>
      </c>
      <c r="S10" s="58" t="e">
        <f>IF($F10="","",((N10+O10+P10+Q10)/$F10))</f>
        <v>#DIV/0!</v>
      </c>
      <c r="T10" s="57" t="e">
        <f t="shared" si="6"/>
        <v>#DIV/0!</v>
      </c>
      <c r="U10" s="55">
        <v>0</v>
      </c>
      <c r="V10" s="55"/>
      <c r="W10" s="55">
        <v>0</v>
      </c>
      <c r="X10" s="55">
        <v>0</v>
      </c>
      <c r="Y10" s="55">
        <f t="shared" si="7"/>
        <v>0</v>
      </c>
      <c r="Z10" s="57" t="e">
        <f t="shared" si="8"/>
        <v>#DIV/0!</v>
      </c>
      <c r="AA10" s="57" t="e">
        <f t="shared" si="9"/>
        <v>#DIV/0!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56">
        <v>0</v>
      </c>
      <c r="D11" s="56"/>
      <c r="E11" s="56"/>
      <c r="F11" s="56">
        <f t="shared" si="0"/>
        <v>0</v>
      </c>
      <c r="G11" s="55">
        <v>0</v>
      </c>
      <c r="H11" s="55"/>
      <c r="I11" s="55">
        <v>0</v>
      </c>
      <c r="J11" s="55">
        <v>0</v>
      </c>
      <c r="K11" s="55">
        <f t="shared" si="1"/>
        <v>0</v>
      </c>
      <c r="L11" s="57" t="e">
        <f t="shared" si="2"/>
        <v>#DIV/0!</v>
      </c>
      <c r="M11" s="57" t="e">
        <f t="shared" si="3"/>
        <v>#DIV/0!</v>
      </c>
      <c r="N11" s="55">
        <v>0</v>
      </c>
      <c r="O11" s="55"/>
      <c r="P11" s="55">
        <v>0</v>
      </c>
      <c r="Q11" s="55">
        <v>0</v>
      </c>
      <c r="R11" s="55">
        <f t="shared" si="4"/>
        <v>0</v>
      </c>
      <c r="S11" s="58" t="e">
        <f>IF($F11="","",((N11+O11+P11+Q11)/$F11))</f>
        <v>#DIV/0!</v>
      </c>
      <c r="T11" s="57" t="e">
        <f t="shared" si="6"/>
        <v>#DIV/0!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56">
        <v>1</v>
      </c>
      <c r="D12" s="56"/>
      <c r="E12" s="56"/>
      <c r="F12" s="56">
        <f t="shared" si="0"/>
        <v>1</v>
      </c>
      <c r="G12" s="55">
        <v>1</v>
      </c>
      <c r="H12" s="55"/>
      <c r="I12" s="55">
        <v>0</v>
      </c>
      <c r="J12" s="55">
        <v>0</v>
      </c>
      <c r="K12" s="55">
        <f t="shared" si="1"/>
        <v>0</v>
      </c>
      <c r="L12" s="57">
        <f t="shared" si="2"/>
        <v>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56">
        <v>0</v>
      </c>
      <c r="D13" s="56"/>
      <c r="E13" s="56"/>
      <c r="F13" s="56">
        <f t="shared" si="0"/>
        <v>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American Indian or Alaska Native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56">
        <v>0</v>
      </c>
      <c r="D19" s="56"/>
      <c r="E19" s="56"/>
      <c r="F19" s="56">
        <f t="shared" ref="F19:F27" si="34">C19-D19-E19</f>
        <v>0</v>
      </c>
      <c r="G19" s="55">
        <v>0</v>
      </c>
      <c r="H19" s="55"/>
      <c r="I19" s="55">
        <v>0</v>
      </c>
      <c r="J19" s="55">
        <v>0</v>
      </c>
      <c r="K19" s="55">
        <f t="shared" ref="K19:K26" si="35">F19-I19-G19-J19</f>
        <v>0</v>
      </c>
      <c r="L19" s="57" t="e">
        <f t="shared" ref="L19:L26" si="36">IF($F19="","",((G19+H19+I19+J19)/$F19))</f>
        <v>#DIV/0!</v>
      </c>
      <c r="M19" s="57" t="e">
        <f t="shared" ref="M19:M26" si="37">IF($F19="","",(J19/$F19))</f>
        <v>#DIV/0!</v>
      </c>
      <c r="N19" s="55">
        <v>0</v>
      </c>
      <c r="O19" s="55"/>
      <c r="P19" s="55">
        <v>0</v>
      </c>
      <c r="Q19" s="55">
        <v>0</v>
      </c>
      <c r="R19" s="55">
        <f t="shared" ref="R19:R25" si="38">F19-N19-O19-P19-Q19</f>
        <v>0</v>
      </c>
      <c r="S19" s="58" t="e">
        <f t="shared" ref="S19:S25" si="39">IF($F19="","",((N19+O19+P19+Q19)/$F19))</f>
        <v>#DIV/0!</v>
      </c>
      <c r="T19" s="57" t="e">
        <f t="shared" ref="T19:T25" si="40">IF($F19="","",(Q19/$F19))</f>
        <v>#DIV/0!</v>
      </c>
      <c r="U19" s="55">
        <v>0</v>
      </c>
      <c r="V19" s="55"/>
      <c r="W19" s="55">
        <v>0</v>
      </c>
      <c r="X19" s="55">
        <v>0</v>
      </c>
      <c r="Y19" s="55">
        <f t="shared" ref="Y19:Y24" si="41">F19-(U19+W19+X19)</f>
        <v>0</v>
      </c>
      <c r="Z19" s="57" t="e">
        <f t="shared" ref="Z19:Z24" si="42">IF($F19="","",((U19+V19+W19+X19)/$F19))</f>
        <v>#DIV/0!</v>
      </c>
      <c r="AA19" s="57" t="e">
        <f t="shared" ref="AA19:AA24" si="43">IF($F19="","",(X19/$F19))</f>
        <v>#DIV/0!</v>
      </c>
      <c r="AB19" s="55">
        <v>0</v>
      </c>
      <c r="AC19" s="55"/>
      <c r="AD19" s="55">
        <v>0</v>
      </c>
      <c r="AE19" s="55">
        <v>0</v>
      </c>
      <c r="AF19" s="55">
        <f t="shared" ref="AF19:AF23" si="44">F19-(AB19+AD19+AE19)</f>
        <v>0</v>
      </c>
      <c r="AG19" s="58" t="e">
        <f t="shared" ref="AG19:AG23" si="45">IF($F19="","",((AB19+AC19+AD19+AE19)/$F19))</f>
        <v>#DIV/0!</v>
      </c>
      <c r="AH19" s="57" t="e">
        <f t="shared" ref="AH19:AH23" si="46">IF($F19="","",(AE19/$F19))</f>
        <v>#DIV/0!</v>
      </c>
      <c r="AI19" s="55">
        <v>0</v>
      </c>
      <c r="AJ19" s="55"/>
      <c r="AK19" s="55">
        <v>0</v>
      </c>
      <c r="AL19" s="55">
        <v>0</v>
      </c>
      <c r="AM19" s="55">
        <f t="shared" ref="AM19:AM21" si="47">F19-AL19-AK19-AI19</f>
        <v>0</v>
      </c>
      <c r="AN19" s="57" t="e">
        <f t="shared" ref="AN19:AN21" si="48">IF($F19="","",((AI19+AJ19+AK19+AL19)/$F19))</f>
        <v>#DIV/0!</v>
      </c>
      <c r="AO19" s="57" t="e">
        <f t="shared" ref="AO19:AO21" si="49">IF($F19="","",(AL19/$F19))</f>
        <v>#DIV/0!</v>
      </c>
      <c r="AP19" s="55">
        <v>0</v>
      </c>
      <c r="AQ19" s="55"/>
      <c r="AR19" s="55">
        <v>0</v>
      </c>
      <c r="AS19" s="55">
        <v>0</v>
      </c>
      <c r="AT19" s="55">
        <f t="shared" ref="AT19" si="50">F19-AS19-AR19-AP19</f>
        <v>0</v>
      </c>
      <c r="AU19" s="58" t="e">
        <f t="shared" ref="AU19" si="51">IF($F19="","",((AP19+AQ19+AR19+AS19)/$F19))</f>
        <v>#DIV/0!</v>
      </c>
      <c r="AV19" s="57" t="e">
        <f t="shared" ref="AV19" si="52">IF($F19="","",(AS19/$F19))</f>
        <v>#DIV/0!</v>
      </c>
      <c r="AW19" s="55">
        <v>0</v>
      </c>
      <c r="AX19" s="55"/>
      <c r="AY19" s="55">
        <v>0</v>
      </c>
      <c r="AZ19" s="55">
        <v>0</v>
      </c>
      <c r="BA19" s="55">
        <f t="shared" ref="BA19" si="53">F19-AZ19-AW19</f>
        <v>0</v>
      </c>
      <c r="BB19" s="57" t="e">
        <f t="shared" ref="BB19" si="54">IF($F19="","",((AW19+AX19+AY19+AZ19)/$F19))</f>
        <v>#DIV/0!</v>
      </c>
      <c r="BC19" s="57" t="e">
        <f t="shared" ref="BC19" si="55">IF($F19="","",(AZ19/$F19))</f>
        <v>#DIV/0!</v>
      </c>
    </row>
    <row r="20" spans="2:55">
      <c r="B20" s="55" t="s">
        <v>21</v>
      </c>
      <c r="C20" s="56">
        <v>0</v>
      </c>
      <c r="D20" s="56"/>
      <c r="E20" s="56"/>
      <c r="F20" s="56">
        <f t="shared" si="34"/>
        <v>0</v>
      </c>
      <c r="G20" s="55">
        <v>0</v>
      </c>
      <c r="H20" s="55"/>
      <c r="I20" s="55">
        <v>0</v>
      </c>
      <c r="J20" s="55">
        <v>0</v>
      </c>
      <c r="K20" s="55">
        <f t="shared" si="35"/>
        <v>0</v>
      </c>
      <c r="L20" s="58" t="e">
        <f t="shared" si="36"/>
        <v>#DIV/0!</v>
      </c>
      <c r="M20" s="57" t="e">
        <f t="shared" si="37"/>
        <v>#DIV/0!</v>
      </c>
      <c r="N20" s="55">
        <v>0</v>
      </c>
      <c r="O20" s="55"/>
      <c r="P20" s="55">
        <v>0</v>
      </c>
      <c r="Q20" s="55">
        <v>0</v>
      </c>
      <c r="R20" s="55">
        <f t="shared" si="38"/>
        <v>0</v>
      </c>
      <c r="S20" s="58" t="e">
        <f t="shared" si="39"/>
        <v>#DIV/0!</v>
      </c>
      <c r="T20" s="57" t="e">
        <f t="shared" si="40"/>
        <v>#DIV/0!</v>
      </c>
      <c r="U20" s="55">
        <v>0</v>
      </c>
      <c r="V20" s="55"/>
      <c r="W20" s="55">
        <v>0</v>
      </c>
      <c r="X20" s="55">
        <v>0</v>
      </c>
      <c r="Y20" s="55">
        <f t="shared" si="41"/>
        <v>0</v>
      </c>
      <c r="Z20" s="58" t="e">
        <f t="shared" si="42"/>
        <v>#DIV/0!</v>
      </c>
      <c r="AA20" s="57" t="e">
        <f t="shared" si="43"/>
        <v>#DIV/0!</v>
      </c>
      <c r="AB20" s="55">
        <v>0</v>
      </c>
      <c r="AC20" s="55"/>
      <c r="AD20" s="55">
        <v>0</v>
      </c>
      <c r="AE20" s="55">
        <v>0</v>
      </c>
      <c r="AF20" s="55">
        <f t="shared" si="44"/>
        <v>0</v>
      </c>
      <c r="AG20" s="58" t="e">
        <f t="shared" si="45"/>
        <v>#DIV/0!</v>
      </c>
      <c r="AH20" s="57" t="e">
        <f t="shared" si="46"/>
        <v>#DIV/0!</v>
      </c>
      <c r="AI20" s="55">
        <v>0</v>
      </c>
      <c r="AJ20" s="55"/>
      <c r="AK20" s="55">
        <v>0</v>
      </c>
      <c r="AL20" s="55">
        <v>0</v>
      </c>
      <c r="AM20" s="55">
        <f t="shared" si="47"/>
        <v>0</v>
      </c>
      <c r="AN20" s="57" t="e">
        <f t="shared" si="48"/>
        <v>#DIV/0!</v>
      </c>
      <c r="AO20" s="57" t="e">
        <f t="shared" si="49"/>
        <v>#DIV/0!</v>
      </c>
      <c r="AP20" s="55">
        <v>0</v>
      </c>
      <c r="AQ20" s="55"/>
      <c r="AR20" s="55">
        <v>0</v>
      </c>
      <c r="AS20" s="55">
        <v>0</v>
      </c>
      <c r="AT20" s="55">
        <f t="shared" ref="AT20" si="56">F20-AS20-AR20-AP20</f>
        <v>0</v>
      </c>
      <c r="AU20" s="58" t="e">
        <f t="shared" ref="AU20" si="57">IF($F20="","",((AP20+AQ20+AR20+AS20)/$F20))</f>
        <v>#DIV/0!</v>
      </c>
      <c r="AV20" s="57" t="e">
        <f t="shared" ref="AV20" si="58">IF($F20="","",(AS20/$F20))</f>
        <v>#DIV/0!</v>
      </c>
      <c r="AW20" s="55">
        <v>0</v>
      </c>
      <c r="AX20" s="55"/>
      <c r="AY20" s="55">
        <v>0</v>
      </c>
      <c r="AZ20" s="55">
        <v>0</v>
      </c>
      <c r="BA20" s="55">
        <f t="shared" ref="BA20" si="59">F20-AZ20-AW20</f>
        <v>0</v>
      </c>
      <c r="BB20" s="57" t="e">
        <f t="shared" ref="BB20" si="60">IF($F20="","",((AW20+AX20+AY20+AZ20)/$F20))</f>
        <v>#DIV/0!</v>
      </c>
      <c r="BC20" s="57" t="e">
        <f t="shared" ref="BC20" si="61">IF($F20="","",(AZ20/$F20))</f>
        <v>#DIV/0!</v>
      </c>
    </row>
    <row r="21" spans="2:55">
      <c r="B21" s="55" t="s">
        <v>22</v>
      </c>
      <c r="C21" s="56">
        <v>0</v>
      </c>
      <c r="D21" s="56"/>
      <c r="E21" s="56"/>
      <c r="F21" s="56">
        <f t="shared" si="34"/>
        <v>0</v>
      </c>
      <c r="G21" s="55">
        <v>0</v>
      </c>
      <c r="H21" s="55"/>
      <c r="I21" s="55">
        <v>0</v>
      </c>
      <c r="J21" s="55">
        <v>0</v>
      </c>
      <c r="K21" s="55">
        <f t="shared" si="35"/>
        <v>0</v>
      </c>
      <c r="L21" s="57" t="e">
        <f t="shared" si="36"/>
        <v>#DIV/0!</v>
      </c>
      <c r="M21" s="57" t="e">
        <f t="shared" si="37"/>
        <v>#DIV/0!</v>
      </c>
      <c r="N21" s="55">
        <v>0</v>
      </c>
      <c r="O21" s="55"/>
      <c r="P21" s="55">
        <v>0</v>
      </c>
      <c r="Q21" s="55">
        <v>0</v>
      </c>
      <c r="R21" s="55">
        <f t="shared" si="38"/>
        <v>0</v>
      </c>
      <c r="S21" s="58" t="e">
        <f t="shared" si="39"/>
        <v>#DIV/0!</v>
      </c>
      <c r="T21" s="57" t="e">
        <f t="shared" si="40"/>
        <v>#DIV/0!</v>
      </c>
      <c r="U21" s="55">
        <v>0</v>
      </c>
      <c r="V21" s="55"/>
      <c r="W21" s="55">
        <v>0</v>
      </c>
      <c r="X21" s="55">
        <v>0</v>
      </c>
      <c r="Y21" s="55">
        <f t="shared" si="41"/>
        <v>0</v>
      </c>
      <c r="Z21" s="58" t="e">
        <f t="shared" si="42"/>
        <v>#DIV/0!</v>
      </c>
      <c r="AA21" s="57" t="e">
        <f t="shared" si="43"/>
        <v>#DIV/0!</v>
      </c>
      <c r="AB21" s="55">
        <v>0</v>
      </c>
      <c r="AC21" s="55"/>
      <c r="AD21" s="55">
        <v>0</v>
      </c>
      <c r="AE21" s="55">
        <v>0</v>
      </c>
      <c r="AF21" s="55">
        <f t="shared" si="44"/>
        <v>0</v>
      </c>
      <c r="AG21" s="58" t="e">
        <f t="shared" si="45"/>
        <v>#DIV/0!</v>
      </c>
      <c r="AH21" s="57" t="e">
        <f t="shared" si="46"/>
        <v>#DIV/0!</v>
      </c>
      <c r="AI21" s="55">
        <v>0</v>
      </c>
      <c r="AJ21" s="55"/>
      <c r="AK21" s="55">
        <v>0</v>
      </c>
      <c r="AL21" s="55">
        <v>0</v>
      </c>
      <c r="AM21" s="55">
        <f t="shared" si="47"/>
        <v>0</v>
      </c>
      <c r="AN21" s="57" t="e">
        <f t="shared" si="48"/>
        <v>#DIV/0!</v>
      </c>
      <c r="AO21" s="57" t="e">
        <f t="shared" si="49"/>
        <v>#DIV/0!</v>
      </c>
      <c r="AP21" s="55">
        <v>0</v>
      </c>
      <c r="AQ21" s="55"/>
      <c r="AR21" s="55">
        <v>0</v>
      </c>
      <c r="AS21" s="55">
        <v>0</v>
      </c>
      <c r="AT21" s="55">
        <f t="shared" ref="AT21" si="62">F21-AS21-AR21-AP21</f>
        <v>0</v>
      </c>
      <c r="AU21" s="58" t="e">
        <f t="shared" ref="AU21" si="63">IF($F21="","",((AP21+AQ21+AR21+AS21)/$F21))</f>
        <v>#DIV/0!</v>
      </c>
      <c r="AV21" s="57" t="e">
        <f t="shared" ref="AV21" si="64">IF($F21="","",(AS21/$F21))</f>
        <v>#DIV/0!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56">
        <v>0</v>
      </c>
      <c r="D22" s="56"/>
      <c r="E22" s="56"/>
      <c r="F22" s="56">
        <f t="shared" si="34"/>
        <v>0</v>
      </c>
      <c r="G22" s="55">
        <v>0</v>
      </c>
      <c r="H22" s="55"/>
      <c r="I22" s="55">
        <v>0</v>
      </c>
      <c r="J22" s="55">
        <v>0</v>
      </c>
      <c r="K22" s="55">
        <f t="shared" si="35"/>
        <v>0</v>
      </c>
      <c r="L22" s="57" t="e">
        <f t="shared" si="36"/>
        <v>#DIV/0!</v>
      </c>
      <c r="M22" s="57" t="e">
        <f t="shared" si="37"/>
        <v>#DIV/0!</v>
      </c>
      <c r="N22" s="55">
        <v>0</v>
      </c>
      <c r="O22" s="55"/>
      <c r="P22" s="55">
        <v>0</v>
      </c>
      <c r="Q22" s="55">
        <v>0</v>
      </c>
      <c r="R22" s="55">
        <f t="shared" si="38"/>
        <v>0</v>
      </c>
      <c r="S22" s="58" t="e">
        <f t="shared" si="39"/>
        <v>#DIV/0!</v>
      </c>
      <c r="T22" s="57" t="e">
        <f t="shared" si="40"/>
        <v>#DIV/0!</v>
      </c>
      <c r="U22" s="55">
        <v>0</v>
      </c>
      <c r="V22" s="55"/>
      <c r="W22" s="55">
        <v>0</v>
      </c>
      <c r="X22" s="55">
        <v>0</v>
      </c>
      <c r="Y22" s="55">
        <f t="shared" si="41"/>
        <v>0</v>
      </c>
      <c r="Z22" s="58" t="e">
        <f t="shared" si="42"/>
        <v>#DIV/0!</v>
      </c>
      <c r="AA22" s="57" t="e">
        <f t="shared" si="43"/>
        <v>#DIV/0!</v>
      </c>
      <c r="AB22" s="55">
        <v>0</v>
      </c>
      <c r="AC22" s="55"/>
      <c r="AD22" s="55">
        <v>0</v>
      </c>
      <c r="AE22" s="55">
        <v>0</v>
      </c>
      <c r="AF22" s="55">
        <f t="shared" si="44"/>
        <v>0</v>
      </c>
      <c r="AG22" s="58" t="e">
        <f t="shared" si="45"/>
        <v>#DIV/0!</v>
      </c>
      <c r="AH22" s="57" t="e">
        <f t="shared" si="46"/>
        <v>#DIV/0!</v>
      </c>
      <c r="AI22" s="55">
        <v>0</v>
      </c>
      <c r="AJ22" s="55"/>
      <c r="AK22" s="55">
        <v>0</v>
      </c>
      <c r="AL22" s="55">
        <v>0</v>
      </c>
      <c r="AM22" s="55">
        <f t="shared" ref="AM22" si="65">F22-AL22-AK22-AI22</f>
        <v>0</v>
      </c>
      <c r="AN22" s="57" t="e">
        <f t="shared" ref="AN22" si="66">IF($F22="","",((AI22+AJ22+AK22+AL22)/$F22))</f>
        <v>#DIV/0!</v>
      </c>
      <c r="AO22" s="57" t="e">
        <f t="shared" ref="AO22" si="67">IF($F22="","",(AL22/$F22))</f>
        <v>#DIV/0!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56">
        <v>0</v>
      </c>
      <c r="D23" s="56"/>
      <c r="E23" s="56"/>
      <c r="F23" s="56">
        <f t="shared" si="34"/>
        <v>0</v>
      </c>
      <c r="G23" s="55">
        <v>0</v>
      </c>
      <c r="H23" s="55"/>
      <c r="I23" s="55">
        <v>0</v>
      </c>
      <c r="J23" s="55">
        <v>0</v>
      </c>
      <c r="K23" s="55">
        <f t="shared" si="35"/>
        <v>0</v>
      </c>
      <c r="L23" s="57" t="e">
        <f t="shared" si="36"/>
        <v>#DIV/0!</v>
      </c>
      <c r="M23" s="57" t="e">
        <f t="shared" si="37"/>
        <v>#DIV/0!</v>
      </c>
      <c r="N23" s="55">
        <v>0</v>
      </c>
      <c r="O23" s="55"/>
      <c r="P23" s="55">
        <v>0</v>
      </c>
      <c r="Q23" s="55">
        <v>0</v>
      </c>
      <c r="R23" s="55">
        <f t="shared" si="38"/>
        <v>0</v>
      </c>
      <c r="S23" s="58" t="e">
        <f t="shared" si="39"/>
        <v>#DIV/0!</v>
      </c>
      <c r="T23" s="57" t="e">
        <f t="shared" si="40"/>
        <v>#DIV/0!</v>
      </c>
      <c r="U23" s="55">
        <v>0</v>
      </c>
      <c r="V23" s="55"/>
      <c r="W23" s="55">
        <v>0</v>
      </c>
      <c r="X23" s="55">
        <v>0</v>
      </c>
      <c r="Y23" s="55">
        <f t="shared" si="41"/>
        <v>0</v>
      </c>
      <c r="Z23" s="58" t="e">
        <f t="shared" si="42"/>
        <v>#DIV/0!</v>
      </c>
      <c r="AA23" s="57" t="e">
        <f t="shared" si="43"/>
        <v>#DIV/0!</v>
      </c>
      <c r="AB23" s="55">
        <v>0</v>
      </c>
      <c r="AC23" s="55"/>
      <c r="AD23" s="55">
        <v>0</v>
      </c>
      <c r="AE23" s="55">
        <v>0</v>
      </c>
      <c r="AF23" s="55">
        <f t="shared" si="44"/>
        <v>0</v>
      </c>
      <c r="AG23" s="58" t="e">
        <f t="shared" si="45"/>
        <v>#DIV/0!</v>
      </c>
      <c r="AH23" s="57" t="e">
        <f t="shared" si="46"/>
        <v>#DIV/0!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56">
        <v>0</v>
      </c>
      <c r="D24" s="56"/>
      <c r="E24" s="56"/>
      <c r="F24" s="56">
        <f t="shared" si="34"/>
        <v>0</v>
      </c>
      <c r="G24" s="55">
        <v>0</v>
      </c>
      <c r="H24" s="55"/>
      <c r="I24" s="55">
        <v>0</v>
      </c>
      <c r="J24" s="55">
        <v>0</v>
      </c>
      <c r="K24" s="55">
        <f t="shared" si="35"/>
        <v>0</v>
      </c>
      <c r="L24" s="57" t="e">
        <f t="shared" si="36"/>
        <v>#DIV/0!</v>
      </c>
      <c r="M24" s="57" t="e">
        <f t="shared" si="37"/>
        <v>#DIV/0!</v>
      </c>
      <c r="N24" s="55">
        <v>0</v>
      </c>
      <c r="O24" s="55"/>
      <c r="P24" s="55">
        <v>0</v>
      </c>
      <c r="Q24" s="55">
        <v>0</v>
      </c>
      <c r="R24" s="55">
        <f t="shared" si="38"/>
        <v>0</v>
      </c>
      <c r="S24" s="58" t="e">
        <f t="shared" si="39"/>
        <v>#DIV/0!</v>
      </c>
      <c r="T24" s="57" t="e">
        <f t="shared" si="40"/>
        <v>#DIV/0!</v>
      </c>
      <c r="U24" s="55">
        <v>0</v>
      </c>
      <c r="V24" s="55"/>
      <c r="W24" s="55">
        <v>0</v>
      </c>
      <c r="X24" s="55">
        <v>0</v>
      </c>
      <c r="Y24" s="55">
        <f t="shared" si="41"/>
        <v>0</v>
      </c>
      <c r="Z24" s="58" t="e">
        <f t="shared" si="42"/>
        <v>#DIV/0!</v>
      </c>
      <c r="AA24" s="57" t="e">
        <f t="shared" si="43"/>
        <v>#DIV/0!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56">
        <v>0</v>
      </c>
      <c r="D25" s="56"/>
      <c r="E25" s="56"/>
      <c r="F25" s="56">
        <f t="shared" si="34"/>
        <v>0</v>
      </c>
      <c r="G25" s="55">
        <v>0</v>
      </c>
      <c r="H25" s="55"/>
      <c r="I25" s="55">
        <v>0</v>
      </c>
      <c r="J25" s="55">
        <v>0</v>
      </c>
      <c r="K25" s="55">
        <f t="shared" si="35"/>
        <v>0</v>
      </c>
      <c r="L25" s="57" t="e">
        <f t="shared" si="36"/>
        <v>#DIV/0!</v>
      </c>
      <c r="M25" s="57" t="e">
        <f t="shared" si="37"/>
        <v>#DIV/0!</v>
      </c>
      <c r="N25" s="55">
        <v>0</v>
      </c>
      <c r="O25" s="55"/>
      <c r="P25" s="55">
        <v>0</v>
      </c>
      <c r="Q25" s="55">
        <v>0</v>
      </c>
      <c r="R25" s="55">
        <f t="shared" si="38"/>
        <v>0</v>
      </c>
      <c r="S25" s="58" t="e">
        <f t="shared" si="39"/>
        <v>#DIV/0!</v>
      </c>
      <c r="T25" s="57" t="e">
        <f t="shared" si="40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56">
        <v>1</v>
      </c>
      <c r="F26" s="56">
        <f t="shared" si="34"/>
        <v>1</v>
      </c>
      <c r="G26" s="55">
        <v>1</v>
      </c>
      <c r="I26" s="55">
        <v>0</v>
      </c>
      <c r="J26" s="55">
        <v>0</v>
      </c>
      <c r="K26" s="55">
        <f t="shared" si="35"/>
        <v>0</v>
      </c>
      <c r="L26" s="57">
        <f t="shared" si="36"/>
        <v>1</v>
      </c>
      <c r="M26" s="57">
        <f t="shared" si="37"/>
        <v>0</v>
      </c>
    </row>
    <row r="27" spans="2:55">
      <c r="B27" s="55" t="s">
        <v>28</v>
      </c>
      <c r="C27" s="56">
        <v>0</v>
      </c>
      <c r="F27" s="56">
        <f t="shared" si="34"/>
        <v>0</v>
      </c>
    </row>
    <row r="30" spans="2:55">
      <c r="B30" s="25" t="str">
        <f>"Graduate  Retention - "&amp;$A$1</f>
        <v>Graduate  Retention - American Indian or Alaska Native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American Indian or Alaska Native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American Indian or Alaska Native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3958E-8522-4187-968D-11B1E6FA6D07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64</v>
      </c>
    </row>
    <row r="2" spans="1:55">
      <c r="B2" s="25" t="str">
        <f>"Freshmen Retention - "&amp;$A$1</f>
        <v>Freshmen Retention - Asian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73</v>
      </c>
      <c r="D5" s="56"/>
      <c r="E5" s="56"/>
      <c r="F5" s="56">
        <f t="shared" ref="F5:F13" si="0">C5-D5-E5</f>
        <v>73</v>
      </c>
      <c r="G5" s="73">
        <v>70</v>
      </c>
      <c r="H5" s="55"/>
      <c r="I5" s="78">
        <v>0</v>
      </c>
      <c r="J5" s="55">
        <v>0</v>
      </c>
      <c r="K5" s="55">
        <f t="shared" ref="K5:K12" si="1">F5-(G5+I5+J5)</f>
        <v>3</v>
      </c>
      <c r="L5" s="57">
        <f t="shared" ref="L5:L12" si="2">IF($F5="","",((G5+H5+I5+J5)/$F5))</f>
        <v>0.95890410958904104</v>
      </c>
      <c r="M5" s="57">
        <f t="shared" ref="M5:M12" si="3">IF($F5="","",(J5/$F5))</f>
        <v>0</v>
      </c>
      <c r="N5" s="73">
        <v>66</v>
      </c>
      <c r="O5" s="55"/>
      <c r="P5" s="78">
        <v>0</v>
      </c>
      <c r="Q5" s="55">
        <v>0</v>
      </c>
      <c r="R5" s="55">
        <f t="shared" ref="R5:R11" si="4">F5-Q5-P5-N5</f>
        <v>7</v>
      </c>
      <c r="S5" s="58">
        <f t="shared" ref="S5:S7" si="5">IF($F5="","",((N5+O5+P5+Q5)/$F5))</f>
        <v>0.90410958904109584</v>
      </c>
      <c r="T5" s="57">
        <f t="shared" ref="T5:T11" si="6">IF($F5="","",(Q5/$F5))</f>
        <v>0</v>
      </c>
      <c r="U5" s="73">
        <v>58</v>
      </c>
      <c r="V5" s="55"/>
      <c r="W5" s="73">
        <v>1</v>
      </c>
      <c r="X5" s="73">
        <v>5</v>
      </c>
      <c r="Y5" s="55">
        <f t="shared" ref="Y5:Y10" si="7">F5-(U5+W5+X5)</f>
        <v>9</v>
      </c>
      <c r="Z5" s="57">
        <f t="shared" ref="Z5:Z10" si="8">IF($F5="","",((U5+V5+W5+X5)/$F5))</f>
        <v>0.87671232876712324</v>
      </c>
      <c r="AA5" s="57">
        <f t="shared" ref="AA5:AA10" si="9">IF($F5="","",(X5/$F5))</f>
        <v>6.8493150684931503E-2</v>
      </c>
      <c r="AB5" s="73">
        <v>24</v>
      </c>
      <c r="AC5" s="55"/>
      <c r="AD5" s="73">
        <v>1</v>
      </c>
      <c r="AE5" s="73">
        <v>38</v>
      </c>
      <c r="AF5" s="55">
        <f t="shared" ref="AF5:AF9" si="10">F5-(AB5+AD5+AE5)</f>
        <v>10</v>
      </c>
      <c r="AG5" s="58">
        <f t="shared" ref="AG5:AG9" si="11">IF($F5="","",((AB5+AC5+AD5+AE5)/$F5))</f>
        <v>0.86301369863013699</v>
      </c>
      <c r="AH5" s="57">
        <f t="shared" ref="AH5:AH9" si="12">IF($F5="","",(AE5/$F5))</f>
        <v>0.52054794520547942</v>
      </c>
      <c r="AI5" s="73">
        <v>3</v>
      </c>
      <c r="AJ5" s="55"/>
      <c r="AK5" s="73">
        <v>1</v>
      </c>
      <c r="AL5" s="73">
        <v>57</v>
      </c>
      <c r="AM5" s="55">
        <f t="shared" ref="AM5:AM7" si="13">F5-AL5-AK5-AI5</f>
        <v>12</v>
      </c>
      <c r="AN5" s="57">
        <f t="shared" ref="AN5:AN7" si="14">IF($F5="","",((AI5+AJ5+AK5+AL5)/$F5))</f>
        <v>0.83561643835616439</v>
      </c>
      <c r="AO5" s="57">
        <f t="shared" ref="AO5:AO7" si="15">IF($F5="","",(AL5/$F5))</f>
        <v>0.78082191780821919</v>
      </c>
      <c r="AP5" s="73">
        <v>1</v>
      </c>
      <c r="AQ5" s="55"/>
      <c r="AR5" s="55">
        <v>0</v>
      </c>
      <c r="AS5" s="73">
        <v>59</v>
      </c>
      <c r="AT5" s="55">
        <f t="shared" ref="AT5" si="16">F5-AP5-AR5-AS5</f>
        <v>13</v>
      </c>
      <c r="AU5" s="58">
        <f t="shared" ref="AU5" si="17">IF($F5="","",((AP5+AQ5+AR5+AS5)/$F5))</f>
        <v>0.82191780821917804</v>
      </c>
      <c r="AV5" s="57">
        <f t="shared" ref="AV5" si="18">IF($F5="","",(AS5/$F5))</f>
        <v>0.80821917808219179</v>
      </c>
      <c r="AW5" s="55">
        <v>2</v>
      </c>
      <c r="AX5" s="55"/>
      <c r="AY5" s="55">
        <v>0</v>
      </c>
      <c r="AZ5" s="55">
        <v>59</v>
      </c>
      <c r="BA5" s="55">
        <f t="shared" ref="BA5" si="19">F5-AZ5-AW5</f>
        <v>12</v>
      </c>
      <c r="BB5" s="57">
        <f t="shared" ref="BB5" si="20">IF($F5="","",((AW5+AX5+AY5+AZ5)/$F5))</f>
        <v>0.83561643835616439</v>
      </c>
      <c r="BC5" s="57">
        <f t="shared" ref="BC5" si="21">IF($F5="","",(AZ5/$F5))</f>
        <v>0.80821917808219179</v>
      </c>
    </row>
    <row r="6" spans="1:55">
      <c r="B6" s="55" t="s">
        <v>21</v>
      </c>
      <c r="C6" s="73">
        <v>84</v>
      </c>
      <c r="D6" s="56"/>
      <c r="E6" s="56"/>
      <c r="F6" s="56">
        <f t="shared" si="0"/>
        <v>84</v>
      </c>
      <c r="G6" s="73">
        <v>74</v>
      </c>
      <c r="H6" s="55"/>
      <c r="I6" s="73">
        <v>1</v>
      </c>
      <c r="J6" s="55">
        <v>0</v>
      </c>
      <c r="K6" s="55">
        <f t="shared" si="1"/>
        <v>9</v>
      </c>
      <c r="L6" s="57">
        <f t="shared" si="2"/>
        <v>0.8928571428571429</v>
      </c>
      <c r="M6" s="57">
        <f t="shared" si="3"/>
        <v>0</v>
      </c>
      <c r="N6" s="73">
        <v>75</v>
      </c>
      <c r="O6" s="55"/>
      <c r="P6" s="73">
        <v>1</v>
      </c>
      <c r="Q6" s="55">
        <v>0</v>
      </c>
      <c r="R6" s="55">
        <f t="shared" si="4"/>
        <v>8</v>
      </c>
      <c r="S6" s="58">
        <f t="shared" si="5"/>
        <v>0.90476190476190477</v>
      </c>
      <c r="T6" s="57">
        <f t="shared" si="6"/>
        <v>0</v>
      </c>
      <c r="U6" s="73">
        <v>71</v>
      </c>
      <c r="V6" s="55"/>
      <c r="W6" s="78">
        <v>0</v>
      </c>
      <c r="X6" s="73">
        <v>2</v>
      </c>
      <c r="Y6" s="55">
        <f t="shared" si="7"/>
        <v>11</v>
      </c>
      <c r="Z6" s="57">
        <f t="shared" si="8"/>
        <v>0.86904761904761907</v>
      </c>
      <c r="AA6" s="57">
        <f t="shared" si="9"/>
        <v>2.3809523809523808E-2</v>
      </c>
      <c r="AB6" s="73">
        <v>32</v>
      </c>
      <c r="AC6" s="55"/>
      <c r="AD6" s="73">
        <v>1</v>
      </c>
      <c r="AE6" s="73">
        <v>41</v>
      </c>
      <c r="AF6" s="55">
        <f t="shared" si="10"/>
        <v>10</v>
      </c>
      <c r="AG6" s="58">
        <f t="shared" si="11"/>
        <v>0.88095238095238093</v>
      </c>
      <c r="AH6" s="57">
        <f t="shared" si="12"/>
        <v>0.48809523809523808</v>
      </c>
      <c r="AI6" s="73">
        <v>5</v>
      </c>
      <c r="AJ6" s="55"/>
      <c r="AK6" s="78">
        <v>0</v>
      </c>
      <c r="AL6" s="73">
        <v>68</v>
      </c>
      <c r="AM6" s="55">
        <f t="shared" si="13"/>
        <v>11</v>
      </c>
      <c r="AN6" s="57">
        <f t="shared" si="14"/>
        <v>0.86904761904761907</v>
      </c>
      <c r="AO6" s="57">
        <f t="shared" si="15"/>
        <v>0.80952380952380953</v>
      </c>
      <c r="AP6" s="55">
        <v>2</v>
      </c>
      <c r="AQ6" s="55"/>
      <c r="AR6" s="55">
        <v>0</v>
      </c>
      <c r="AS6" s="55">
        <v>73</v>
      </c>
      <c r="AT6" s="55">
        <f t="shared" ref="AT6:AT7" si="22">F6-AP6-AR6-AS6</f>
        <v>9</v>
      </c>
      <c r="AU6" s="58">
        <f t="shared" ref="AU6:AU7" si="23">IF($F6="","",((AP6+AQ6+AR6+AS6)/$F6))</f>
        <v>0.8928571428571429</v>
      </c>
      <c r="AV6" s="57">
        <f t="shared" ref="AV6:AV7" si="24">IF($F6="","",(AS6/$F6))</f>
        <v>0.86904761904761907</v>
      </c>
      <c r="AW6" s="55">
        <v>0</v>
      </c>
      <c r="AX6" s="55"/>
      <c r="AY6" s="55">
        <v>0</v>
      </c>
      <c r="AZ6" s="55">
        <v>73</v>
      </c>
      <c r="BA6" s="55">
        <f t="shared" ref="BA6" si="25">F6-AZ6-AW6</f>
        <v>11</v>
      </c>
      <c r="BB6" s="57">
        <f t="shared" ref="BB6" si="26">IF($F6="","",((AW6+AX6+AY6+AZ6)/$F6))</f>
        <v>0.86904761904761907</v>
      </c>
      <c r="BC6" s="57">
        <f t="shared" ref="BC6" si="27">IF($F6="","",(AZ6/$F6))</f>
        <v>0.86904761904761907</v>
      </c>
    </row>
    <row r="7" spans="1:55">
      <c r="B7" s="55" t="s">
        <v>22</v>
      </c>
      <c r="C7" s="73">
        <v>92</v>
      </c>
      <c r="D7" s="56"/>
      <c r="E7" s="56"/>
      <c r="F7" s="56">
        <f t="shared" si="0"/>
        <v>92</v>
      </c>
      <c r="G7" s="73">
        <v>87</v>
      </c>
      <c r="H7" s="55"/>
      <c r="I7" s="73">
        <v>1</v>
      </c>
      <c r="J7" s="55">
        <v>0</v>
      </c>
      <c r="K7" s="55">
        <f t="shared" si="1"/>
        <v>4</v>
      </c>
      <c r="L7" s="57">
        <f t="shared" si="2"/>
        <v>0.95652173913043481</v>
      </c>
      <c r="M7" s="57">
        <f t="shared" si="3"/>
        <v>0</v>
      </c>
      <c r="N7" s="73">
        <v>82</v>
      </c>
      <c r="O7" s="55"/>
      <c r="P7" s="78">
        <v>0</v>
      </c>
      <c r="Q7" s="55">
        <v>0</v>
      </c>
      <c r="R7" s="55">
        <f t="shared" si="4"/>
        <v>10</v>
      </c>
      <c r="S7" s="58">
        <f t="shared" si="5"/>
        <v>0.89130434782608692</v>
      </c>
      <c r="T7" s="57">
        <f t="shared" si="6"/>
        <v>0</v>
      </c>
      <c r="U7" s="73">
        <v>81</v>
      </c>
      <c r="V7" s="55"/>
      <c r="W7" s="78">
        <v>0</v>
      </c>
      <c r="X7" s="73">
        <v>1</v>
      </c>
      <c r="Y7" s="55">
        <f t="shared" si="7"/>
        <v>10</v>
      </c>
      <c r="Z7" s="57">
        <f t="shared" si="8"/>
        <v>0.89130434782608692</v>
      </c>
      <c r="AA7" s="57">
        <f t="shared" si="9"/>
        <v>1.0869565217391304E-2</v>
      </c>
      <c r="AB7" s="73">
        <v>38</v>
      </c>
      <c r="AC7" s="55"/>
      <c r="AD7" s="73">
        <v>1</v>
      </c>
      <c r="AE7" s="73">
        <v>40</v>
      </c>
      <c r="AF7" s="55">
        <f t="shared" si="10"/>
        <v>13</v>
      </c>
      <c r="AG7" s="58">
        <f t="shared" si="11"/>
        <v>0.85869565217391308</v>
      </c>
      <c r="AH7" s="57">
        <f t="shared" si="12"/>
        <v>0.43478260869565216</v>
      </c>
      <c r="AI7" s="55">
        <v>5</v>
      </c>
      <c r="AJ7" s="55"/>
      <c r="AK7" s="55">
        <v>0</v>
      </c>
      <c r="AL7" s="55">
        <v>75</v>
      </c>
      <c r="AM7" s="55">
        <f t="shared" si="13"/>
        <v>12</v>
      </c>
      <c r="AN7" s="57">
        <f t="shared" si="14"/>
        <v>0.86956521739130432</v>
      </c>
      <c r="AO7" s="57">
        <f t="shared" si="15"/>
        <v>0.81521739130434778</v>
      </c>
      <c r="AP7" s="55">
        <v>2</v>
      </c>
      <c r="AQ7" s="55"/>
      <c r="AR7" s="55">
        <v>1</v>
      </c>
      <c r="AS7" s="55">
        <v>78</v>
      </c>
      <c r="AT7" s="55">
        <f t="shared" si="22"/>
        <v>11</v>
      </c>
      <c r="AU7" s="58">
        <f t="shared" si="23"/>
        <v>0.88043478260869568</v>
      </c>
      <c r="AV7" s="57">
        <f t="shared" si="24"/>
        <v>0.84782608695652173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89</v>
      </c>
      <c r="D8" s="56"/>
      <c r="E8" s="56"/>
      <c r="F8" s="56">
        <f t="shared" si="0"/>
        <v>89</v>
      </c>
      <c r="G8" s="73">
        <v>80</v>
      </c>
      <c r="H8" s="55"/>
      <c r="I8" s="78">
        <v>0</v>
      </c>
      <c r="J8" s="55">
        <v>0</v>
      </c>
      <c r="K8" s="55">
        <f t="shared" si="1"/>
        <v>9</v>
      </c>
      <c r="L8" s="57">
        <f t="shared" si="2"/>
        <v>0.898876404494382</v>
      </c>
      <c r="M8" s="57">
        <f t="shared" si="3"/>
        <v>0</v>
      </c>
      <c r="N8" s="73">
        <v>74</v>
      </c>
      <c r="O8" s="55"/>
      <c r="P8" s="73">
        <v>3</v>
      </c>
      <c r="Q8" s="55">
        <v>0</v>
      </c>
      <c r="R8" s="55">
        <f t="shared" si="4"/>
        <v>12</v>
      </c>
      <c r="S8" s="58">
        <f>IF($F8="","",((N8+O8+P8+Q8)/$F8))</f>
        <v>0.8651685393258427</v>
      </c>
      <c r="T8" s="57">
        <f t="shared" si="6"/>
        <v>0</v>
      </c>
      <c r="U8" s="73">
        <v>68</v>
      </c>
      <c r="V8" s="55"/>
      <c r="W8" s="78">
        <v>0</v>
      </c>
      <c r="X8" s="73">
        <v>3</v>
      </c>
      <c r="Y8" s="55">
        <f t="shared" si="7"/>
        <v>18</v>
      </c>
      <c r="Z8" s="57">
        <f t="shared" si="8"/>
        <v>0.797752808988764</v>
      </c>
      <c r="AA8" s="57">
        <f t="shared" si="9"/>
        <v>3.3707865168539325E-2</v>
      </c>
      <c r="AB8" s="55">
        <v>31</v>
      </c>
      <c r="AC8" s="55"/>
      <c r="AD8" s="55">
        <v>1</v>
      </c>
      <c r="AE8" s="55">
        <v>39</v>
      </c>
      <c r="AF8" s="55">
        <f t="shared" si="10"/>
        <v>18</v>
      </c>
      <c r="AG8" s="58">
        <f t="shared" si="11"/>
        <v>0.797752808988764</v>
      </c>
      <c r="AH8" s="57">
        <f t="shared" si="12"/>
        <v>0.43820224719101125</v>
      </c>
      <c r="AI8" s="55">
        <v>5</v>
      </c>
      <c r="AJ8" s="55"/>
      <c r="AK8" s="55">
        <v>0</v>
      </c>
      <c r="AL8" s="55">
        <v>64</v>
      </c>
      <c r="AM8" s="55">
        <f t="shared" ref="AM8" si="28">F8-AL8-AK8-AI8</f>
        <v>20</v>
      </c>
      <c r="AN8" s="57">
        <f t="shared" ref="AN8" si="29">IF($F8="","",((AI8+AJ8+AK8+AL8)/$F8))</f>
        <v>0.7752808988764045</v>
      </c>
      <c r="AO8" s="57">
        <f t="shared" ref="AO8" si="30">IF($F8="","",(AL8/$F8))</f>
        <v>0.7191011235955056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89</v>
      </c>
      <c r="D9" s="56"/>
      <c r="E9" s="56"/>
      <c r="F9" s="56">
        <f t="shared" si="0"/>
        <v>89</v>
      </c>
      <c r="G9" s="73">
        <v>82</v>
      </c>
      <c r="H9" s="55"/>
      <c r="I9" s="73">
        <v>1</v>
      </c>
      <c r="J9" s="55">
        <v>0</v>
      </c>
      <c r="K9" s="55">
        <f t="shared" si="1"/>
        <v>6</v>
      </c>
      <c r="L9" s="57">
        <f t="shared" si="2"/>
        <v>0.93258426966292129</v>
      </c>
      <c r="M9" s="57">
        <f t="shared" si="3"/>
        <v>0</v>
      </c>
      <c r="N9" s="73">
        <v>73</v>
      </c>
      <c r="O9" s="55"/>
      <c r="P9" s="73">
        <v>2</v>
      </c>
      <c r="Q9" s="55">
        <v>0</v>
      </c>
      <c r="R9" s="55">
        <f t="shared" si="4"/>
        <v>14</v>
      </c>
      <c r="S9" s="58">
        <f>IF($F9="","",((N9+O9+P9+Q9)/$F9))</f>
        <v>0.84269662921348309</v>
      </c>
      <c r="T9" s="57">
        <f t="shared" si="6"/>
        <v>0</v>
      </c>
      <c r="U9" s="55">
        <v>68</v>
      </c>
      <c r="V9" s="55"/>
      <c r="W9" s="55">
        <v>2</v>
      </c>
      <c r="X9" s="55">
        <v>6</v>
      </c>
      <c r="Y9" s="55">
        <f t="shared" si="7"/>
        <v>13</v>
      </c>
      <c r="Z9" s="57">
        <f t="shared" si="8"/>
        <v>0.8539325842696629</v>
      </c>
      <c r="AA9" s="57">
        <f t="shared" si="9"/>
        <v>6.741573033707865E-2</v>
      </c>
      <c r="AB9" s="55">
        <v>34</v>
      </c>
      <c r="AC9" s="55"/>
      <c r="AD9" s="55">
        <v>0</v>
      </c>
      <c r="AE9" s="55">
        <v>38</v>
      </c>
      <c r="AF9" s="55">
        <f t="shared" si="10"/>
        <v>17</v>
      </c>
      <c r="AG9" s="58">
        <f t="shared" si="11"/>
        <v>0.8089887640449438</v>
      </c>
      <c r="AH9" s="57">
        <f t="shared" si="12"/>
        <v>0.42696629213483145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93</v>
      </c>
      <c r="D10" s="56"/>
      <c r="E10" s="56"/>
      <c r="F10" s="56">
        <f t="shared" si="0"/>
        <v>93</v>
      </c>
      <c r="G10" s="73">
        <v>82</v>
      </c>
      <c r="H10" s="55"/>
      <c r="I10" s="78">
        <v>0</v>
      </c>
      <c r="J10" s="55">
        <v>0</v>
      </c>
      <c r="K10" s="55">
        <f t="shared" si="1"/>
        <v>11</v>
      </c>
      <c r="L10" s="57">
        <f t="shared" si="2"/>
        <v>0.88172043010752688</v>
      </c>
      <c r="M10" s="57">
        <f t="shared" si="3"/>
        <v>0</v>
      </c>
      <c r="N10" s="55">
        <v>81</v>
      </c>
      <c r="O10" s="55"/>
      <c r="P10" s="55">
        <v>0</v>
      </c>
      <c r="Q10" s="55">
        <v>0</v>
      </c>
      <c r="R10" s="55">
        <f t="shared" si="4"/>
        <v>12</v>
      </c>
      <c r="S10" s="58">
        <f>IF($F10="","",((N10+O10+P10+Q10)/$F10))</f>
        <v>0.87096774193548387</v>
      </c>
      <c r="T10" s="57">
        <f t="shared" si="6"/>
        <v>0</v>
      </c>
      <c r="U10" s="55">
        <v>74</v>
      </c>
      <c r="V10" s="55"/>
      <c r="W10" s="55">
        <v>0</v>
      </c>
      <c r="X10" s="55">
        <v>2</v>
      </c>
      <c r="Y10" s="55">
        <f t="shared" si="7"/>
        <v>17</v>
      </c>
      <c r="Z10" s="57">
        <f t="shared" si="8"/>
        <v>0.81720430107526887</v>
      </c>
      <c r="AA10" s="57">
        <f t="shared" si="9"/>
        <v>2.1505376344086023E-2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102</v>
      </c>
      <c r="D11" s="56"/>
      <c r="E11" s="56"/>
      <c r="F11" s="56">
        <f t="shared" si="0"/>
        <v>102</v>
      </c>
      <c r="G11" s="55">
        <v>95</v>
      </c>
      <c r="H11" s="55"/>
      <c r="I11" s="55">
        <v>0</v>
      </c>
      <c r="J11" s="55">
        <v>0</v>
      </c>
      <c r="K11" s="55">
        <f t="shared" si="1"/>
        <v>7</v>
      </c>
      <c r="L11" s="57">
        <f t="shared" si="2"/>
        <v>0.93137254901960786</v>
      </c>
      <c r="M11" s="57">
        <f t="shared" si="3"/>
        <v>0</v>
      </c>
      <c r="N11" s="55">
        <v>91</v>
      </c>
      <c r="O11" s="55"/>
      <c r="P11" s="55">
        <v>1</v>
      </c>
      <c r="Q11" s="55">
        <v>0</v>
      </c>
      <c r="R11" s="55">
        <f t="shared" si="4"/>
        <v>10</v>
      </c>
      <c r="S11" s="58">
        <f>IF($F11="","",((N11+O11+P11+Q11)/$F11))</f>
        <v>0.90196078431372551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77</v>
      </c>
      <c r="D12" s="56"/>
      <c r="E12" s="56"/>
      <c r="F12" s="56">
        <f t="shared" si="0"/>
        <v>77</v>
      </c>
      <c r="G12" s="55">
        <v>70</v>
      </c>
      <c r="H12" s="55"/>
      <c r="I12" s="55">
        <v>1</v>
      </c>
      <c r="J12" s="55">
        <v>0</v>
      </c>
      <c r="K12" s="55">
        <f t="shared" si="1"/>
        <v>6</v>
      </c>
      <c r="L12" s="57">
        <f t="shared" si="2"/>
        <v>0.92207792207792205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70</v>
      </c>
      <c r="D13" s="56"/>
      <c r="E13" s="56"/>
      <c r="F13" s="56">
        <f t="shared" si="0"/>
        <v>70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Asian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31</v>
      </c>
      <c r="D19" s="56"/>
      <c r="E19" s="56"/>
      <c r="F19" s="56">
        <f t="shared" ref="F19:F27" si="31">C19-D19-E19</f>
        <v>31</v>
      </c>
      <c r="G19" s="73">
        <v>28</v>
      </c>
      <c r="H19" s="55"/>
      <c r="I19" s="73">
        <v>1</v>
      </c>
      <c r="J19" s="55">
        <v>0</v>
      </c>
      <c r="K19" s="55">
        <f t="shared" ref="K19:K26" si="32">F19-I19-G19-J19</f>
        <v>2</v>
      </c>
      <c r="L19" s="57">
        <f t="shared" ref="L19:L26" si="33">IF($F19="","",((G19+H19+I19+J19)/$F19))</f>
        <v>0.93548387096774188</v>
      </c>
      <c r="M19" s="57">
        <f t="shared" ref="M19:M26" si="34">IF($F19="","",(J19/$F19))</f>
        <v>0</v>
      </c>
      <c r="N19" s="73">
        <v>22</v>
      </c>
      <c r="O19" s="55"/>
      <c r="P19" s="78">
        <v>0</v>
      </c>
      <c r="Q19" s="73">
        <v>4</v>
      </c>
      <c r="R19" s="55">
        <f t="shared" ref="R19:R25" si="35">F19-N19-O19-P19-Q19</f>
        <v>5</v>
      </c>
      <c r="S19" s="58">
        <f t="shared" ref="S19:S25" si="36">IF($F19="","",((N19+O19+P19+Q19)/$F19))</f>
        <v>0.83870967741935487</v>
      </c>
      <c r="T19" s="57">
        <f t="shared" ref="T19:T25" si="37">IF($F19="","",(Q19/$F19))</f>
        <v>0.12903225806451613</v>
      </c>
      <c r="U19" s="73">
        <v>5</v>
      </c>
      <c r="V19" s="55"/>
      <c r="W19" s="55">
        <v>0</v>
      </c>
      <c r="X19" s="73">
        <v>21</v>
      </c>
      <c r="Y19" s="55">
        <f t="shared" ref="Y19:Y24" si="38">F19-(U19+W19+X19)</f>
        <v>5</v>
      </c>
      <c r="Z19" s="57">
        <f t="shared" ref="Z19:Z24" si="39">IF($F19="","",((U19+V19+W19+X19)/$F19))</f>
        <v>0.83870967741935487</v>
      </c>
      <c r="AA19" s="57">
        <f t="shared" ref="AA19:AA24" si="40">IF($F19="","",(X19/$F19))</f>
        <v>0.67741935483870963</v>
      </c>
      <c r="AB19" s="78">
        <v>0</v>
      </c>
      <c r="AC19" s="55"/>
      <c r="AD19" s="78">
        <v>0</v>
      </c>
      <c r="AE19" s="73">
        <v>26</v>
      </c>
      <c r="AF19" s="55">
        <f t="shared" ref="AF19:AF23" si="41">F19-(AB19+AD19+AE19)</f>
        <v>5</v>
      </c>
      <c r="AG19" s="58">
        <f t="shared" ref="AG19:AG23" si="42">IF($F19="","",((AB19+AC19+AD19+AE19)/$F19))</f>
        <v>0.83870967741935487</v>
      </c>
      <c r="AH19" s="57">
        <f t="shared" ref="AH19:AH23" si="43">IF($F19="","",(AE19/$F19))</f>
        <v>0.83870967741935487</v>
      </c>
      <c r="AI19" s="55">
        <v>0</v>
      </c>
      <c r="AJ19" s="55"/>
      <c r="AK19" s="55">
        <v>0</v>
      </c>
      <c r="AL19" s="73">
        <v>26</v>
      </c>
      <c r="AM19" s="55">
        <f t="shared" ref="AM19:AM21" si="44">F19-AL19-AK19-AI19</f>
        <v>5</v>
      </c>
      <c r="AN19" s="57">
        <f t="shared" ref="AN19:AN21" si="45">IF($F19="","",((AI19+AJ19+AK19+AL19)/$F19))</f>
        <v>0.83870967741935487</v>
      </c>
      <c r="AO19" s="57">
        <f t="shared" ref="AO19:AO21" si="46">IF($F19="","",(AL19/$F19))</f>
        <v>0.83870967741935487</v>
      </c>
      <c r="AP19" s="55">
        <v>0</v>
      </c>
      <c r="AQ19" s="55"/>
      <c r="AR19" s="55">
        <v>0</v>
      </c>
      <c r="AS19" s="73">
        <v>26</v>
      </c>
      <c r="AT19" s="55">
        <f t="shared" ref="AT19" si="47">F19-AS19-AR19-AP19</f>
        <v>5</v>
      </c>
      <c r="AU19" s="58">
        <f t="shared" ref="AU19" si="48">IF($F19="","",((AP19+AQ19+AR19+AS19)/$F19))</f>
        <v>0.83870967741935487</v>
      </c>
      <c r="AV19" s="57">
        <f t="shared" ref="AV19" si="49">IF($F19="","",(AS19/$F19))</f>
        <v>0.83870967741935487</v>
      </c>
      <c r="AW19" s="55">
        <v>0</v>
      </c>
      <c r="AX19" s="55"/>
      <c r="AY19" s="55">
        <v>0</v>
      </c>
      <c r="AZ19" s="55">
        <v>26</v>
      </c>
      <c r="BA19" s="55">
        <f t="shared" ref="BA19" si="50">F19-AZ19-AW19</f>
        <v>5</v>
      </c>
      <c r="BB19" s="57">
        <f t="shared" ref="BB19" si="51">IF($F19="","",((AW19+AX19+AY19+AZ19)/$F19))</f>
        <v>0.83870967741935487</v>
      </c>
      <c r="BC19" s="57">
        <f t="shared" ref="BC19" si="52">IF($F19="","",(AZ19/$F19))</f>
        <v>0.83870967741935487</v>
      </c>
    </row>
    <row r="20" spans="2:55">
      <c r="B20" s="55" t="s">
        <v>21</v>
      </c>
      <c r="C20" s="73">
        <v>31</v>
      </c>
      <c r="D20" s="56"/>
      <c r="E20" s="56"/>
      <c r="F20" s="56">
        <f t="shared" si="31"/>
        <v>31</v>
      </c>
      <c r="G20" s="73">
        <v>29</v>
      </c>
      <c r="H20" s="55"/>
      <c r="I20" s="78">
        <v>0</v>
      </c>
      <c r="J20" s="55">
        <v>0</v>
      </c>
      <c r="K20" s="55">
        <f t="shared" si="32"/>
        <v>2</v>
      </c>
      <c r="L20" s="58">
        <f t="shared" si="33"/>
        <v>0.93548387096774188</v>
      </c>
      <c r="M20" s="57">
        <f t="shared" si="34"/>
        <v>0</v>
      </c>
      <c r="N20" s="73">
        <v>21</v>
      </c>
      <c r="O20" s="55"/>
      <c r="P20" s="78">
        <v>0</v>
      </c>
      <c r="Q20" s="73">
        <v>5</v>
      </c>
      <c r="R20" s="55">
        <f t="shared" si="35"/>
        <v>5</v>
      </c>
      <c r="S20" s="58">
        <f t="shared" si="36"/>
        <v>0.83870967741935487</v>
      </c>
      <c r="T20" s="57">
        <f t="shared" si="37"/>
        <v>0.16129032258064516</v>
      </c>
      <c r="U20" s="73">
        <v>7</v>
      </c>
      <c r="V20" s="55"/>
      <c r="W20" s="55">
        <v>0</v>
      </c>
      <c r="X20" s="73">
        <v>21</v>
      </c>
      <c r="Y20" s="55">
        <f t="shared" si="38"/>
        <v>3</v>
      </c>
      <c r="Z20" s="58">
        <f t="shared" si="39"/>
        <v>0.90322580645161288</v>
      </c>
      <c r="AA20" s="57">
        <f t="shared" si="40"/>
        <v>0.67741935483870963</v>
      </c>
      <c r="AB20" s="73">
        <v>1</v>
      </c>
      <c r="AC20" s="55"/>
      <c r="AD20" s="78">
        <v>0</v>
      </c>
      <c r="AE20" s="73">
        <v>27</v>
      </c>
      <c r="AF20" s="55">
        <f t="shared" si="41"/>
        <v>3</v>
      </c>
      <c r="AG20" s="58">
        <f t="shared" si="42"/>
        <v>0.90322580645161288</v>
      </c>
      <c r="AH20" s="57">
        <f t="shared" si="43"/>
        <v>0.87096774193548387</v>
      </c>
      <c r="AI20" s="55">
        <v>0</v>
      </c>
      <c r="AJ20" s="55"/>
      <c r="AK20" s="55">
        <v>0</v>
      </c>
      <c r="AL20" s="73">
        <v>28</v>
      </c>
      <c r="AM20" s="55">
        <f t="shared" si="44"/>
        <v>3</v>
      </c>
      <c r="AN20" s="57">
        <f t="shared" si="45"/>
        <v>0.90322580645161288</v>
      </c>
      <c r="AO20" s="57">
        <f t="shared" si="46"/>
        <v>0.90322580645161288</v>
      </c>
      <c r="AP20" s="55">
        <v>0</v>
      </c>
      <c r="AQ20" s="55"/>
      <c r="AR20" s="55">
        <v>0</v>
      </c>
      <c r="AS20" s="55">
        <v>28</v>
      </c>
      <c r="AT20" s="55">
        <f t="shared" ref="AT20" si="53">F20-AS20-AR20-AP20</f>
        <v>3</v>
      </c>
      <c r="AU20" s="58">
        <f t="shared" ref="AU20" si="54">IF($F20="","",((AP20+AQ20+AR20+AS20)/$F20))</f>
        <v>0.90322580645161288</v>
      </c>
      <c r="AV20" s="57">
        <f t="shared" ref="AV20" si="55">IF($F20="","",(AS20/$F20))</f>
        <v>0.90322580645161288</v>
      </c>
      <c r="AW20" s="55">
        <v>0</v>
      </c>
      <c r="AX20" s="55"/>
      <c r="AY20" s="55">
        <v>0</v>
      </c>
      <c r="AZ20" s="55">
        <v>28</v>
      </c>
      <c r="BA20" s="55">
        <f t="shared" ref="BA20" si="56">F20-AZ20-AW20</f>
        <v>3</v>
      </c>
      <c r="BB20" s="57">
        <f t="shared" ref="BB20" si="57">IF($F20="","",((AW20+AX20+AY20+AZ20)/$F20))</f>
        <v>0.90322580645161288</v>
      </c>
      <c r="BC20" s="57">
        <f t="shared" ref="BC20" si="58">IF($F20="","",(AZ20/$F20))</f>
        <v>0.90322580645161288</v>
      </c>
    </row>
    <row r="21" spans="2:55">
      <c r="B21" s="55" t="s">
        <v>22</v>
      </c>
      <c r="C21" s="73">
        <v>36</v>
      </c>
      <c r="D21" s="56"/>
      <c r="E21" s="56"/>
      <c r="F21" s="56">
        <f t="shared" si="31"/>
        <v>36</v>
      </c>
      <c r="G21" s="73">
        <v>32</v>
      </c>
      <c r="H21" s="55"/>
      <c r="I21" s="73">
        <v>1</v>
      </c>
      <c r="J21" s="55">
        <v>0</v>
      </c>
      <c r="K21" s="55">
        <f t="shared" si="32"/>
        <v>3</v>
      </c>
      <c r="L21" s="57">
        <f t="shared" si="33"/>
        <v>0.91666666666666663</v>
      </c>
      <c r="M21" s="57">
        <f t="shared" si="34"/>
        <v>0</v>
      </c>
      <c r="N21" s="73">
        <v>29</v>
      </c>
      <c r="O21" s="55"/>
      <c r="P21" s="73">
        <v>1</v>
      </c>
      <c r="Q21" s="73">
        <v>4</v>
      </c>
      <c r="R21" s="55">
        <f t="shared" si="35"/>
        <v>2</v>
      </c>
      <c r="S21" s="58">
        <f t="shared" si="36"/>
        <v>0.94444444444444442</v>
      </c>
      <c r="T21" s="57">
        <f t="shared" si="37"/>
        <v>0.1111111111111111</v>
      </c>
      <c r="U21" s="73">
        <v>14</v>
      </c>
      <c r="V21" s="55"/>
      <c r="W21" s="55">
        <v>0</v>
      </c>
      <c r="X21" s="73">
        <v>19</v>
      </c>
      <c r="Y21" s="55">
        <f t="shared" si="38"/>
        <v>3</v>
      </c>
      <c r="Z21" s="58">
        <f t="shared" si="39"/>
        <v>0.91666666666666663</v>
      </c>
      <c r="AA21" s="57">
        <f t="shared" si="40"/>
        <v>0.52777777777777779</v>
      </c>
      <c r="AB21" s="73">
        <v>5</v>
      </c>
      <c r="AC21" s="55"/>
      <c r="AD21" s="78">
        <v>0</v>
      </c>
      <c r="AE21" s="73">
        <v>28</v>
      </c>
      <c r="AF21" s="55">
        <f t="shared" si="41"/>
        <v>3</v>
      </c>
      <c r="AG21" s="58">
        <f t="shared" si="42"/>
        <v>0.91666666666666663</v>
      </c>
      <c r="AH21" s="57">
        <f t="shared" si="43"/>
        <v>0.77777777777777779</v>
      </c>
      <c r="AI21" s="55">
        <v>1</v>
      </c>
      <c r="AJ21" s="55"/>
      <c r="AK21" s="55">
        <v>0</v>
      </c>
      <c r="AL21" s="55">
        <v>32</v>
      </c>
      <c r="AM21" s="55">
        <f t="shared" si="44"/>
        <v>3</v>
      </c>
      <c r="AN21" s="57">
        <f t="shared" si="45"/>
        <v>0.91666666666666663</v>
      </c>
      <c r="AO21" s="57">
        <f t="shared" si="46"/>
        <v>0.88888888888888884</v>
      </c>
      <c r="AP21" s="55">
        <v>1</v>
      </c>
      <c r="AQ21" s="55"/>
      <c r="AR21" s="55">
        <v>0</v>
      </c>
      <c r="AS21" s="55">
        <v>32</v>
      </c>
      <c r="AT21" s="55">
        <f t="shared" ref="AT21" si="59">F21-AS21-AR21-AP21</f>
        <v>3</v>
      </c>
      <c r="AU21" s="58">
        <f t="shared" ref="AU21" si="60">IF($F21="","",((AP21+AQ21+AR21+AS21)/$F21))</f>
        <v>0.91666666666666663</v>
      </c>
      <c r="AV21" s="57">
        <f t="shared" ref="AV21" si="61">IF($F21="","",(AS21/$F21))</f>
        <v>0.88888888888888884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29</v>
      </c>
      <c r="D22" s="56"/>
      <c r="E22" s="56"/>
      <c r="F22" s="56">
        <f t="shared" si="31"/>
        <v>29</v>
      </c>
      <c r="G22" s="73">
        <v>26</v>
      </c>
      <c r="H22" s="55"/>
      <c r="I22" s="73">
        <v>1</v>
      </c>
      <c r="J22" s="55">
        <v>0</v>
      </c>
      <c r="K22" s="55">
        <f t="shared" si="32"/>
        <v>2</v>
      </c>
      <c r="L22" s="57">
        <f t="shared" si="33"/>
        <v>0.93103448275862066</v>
      </c>
      <c r="M22" s="57">
        <f t="shared" si="34"/>
        <v>0</v>
      </c>
      <c r="N22" s="73">
        <v>22</v>
      </c>
      <c r="O22" s="55"/>
      <c r="P22" s="73">
        <v>1</v>
      </c>
      <c r="Q22" s="73">
        <v>3</v>
      </c>
      <c r="R22" s="55">
        <f t="shared" si="35"/>
        <v>3</v>
      </c>
      <c r="S22" s="58">
        <f t="shared" si="36"/>
        <v>0.89655172413793105</v>
      </c>
      <c r="T22" s="57">
        <f t="shared" si="37"/>
        <v>0.10344827586206896</v>
      </c>
      <c r="U22" s="73">
        <v>10</v>
      </c>
      <c r="V22" s="55"/>
      <c r="W22" s="55">
        <v>0</v>
      </c>
      <c r="X22" s="73">
        <v>15</v>
      </c>
      <c r="Y22" s="55">
        <f t="shared" si="38"/>
        <v>4</v>
      </c>
      <c r="Z22" s="58">
        <f t="shared" si="39"/>
        <v>0.86206896551724133</v>
      </c>
      <c r="AA22" s="57">
        <f t="shared" si="40"/>
        <v>0.51724137931034486</v>
      </c>
      <c r="AB22" s="55">
        <v>3</v>
      </c>
      <c r="AC22" s="55"/>
      <c r="AD22" s="55">
        <v>0</v>
      </c>
      <c r="AE22" s="55">
        <v>22</v>
      </c>
      <c r="AF22" s="55">
        <f t="shared" si="41"/>
        <v>4</v>
      </c>
      <c r="AG22" s="58">
        <f t="shared" si="42"/>
        <v>0.86206896551724133</v>
      </c>
      <c r="AH22" s="57">
        <f t="shared" si="43"/>
        <v>0.75862068965517238</v>
      </c>
      <c r="AI22" s="55">
        <v>1</v>
      </c>
      <c r="AJ22" s="55"/>
      <c r="AK22" s="55">
        <v>0</v>
      </c>
      <c r="AL22" s="55">
        <v>24</v>
      </c>
      <c r="AM22" s="55">
        <f t="shared" ref="AM22" si="62">F22-AL22-AK22-AI22</f>
        <v>4</v>
      </c>
      <c r="AN22" s="57">
        <f t="shared" ref="AN22" si="63">IF($F22="","",((AI22+AJ22+AK22+AL22)/$F22))</f>
        <v>0.86206896551724133</v>
      </c>
      <c r="AO22" s="57">
        <f t="shared" ref="AO22" si="64">IF($F22="","",(AL22/$F22))</f>
        <v>0.82758620689655171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26</v>
      </c>
      <c r="D23" s="56"/>
      <c r="E23" s="56"/>
      <c r="F23" s="56">
        <f t="shared" si="31"/>
        <v>26</v>
      </c>
      <c r="G23" s="73">
        <v>24</v>
      </c>
      <c r="H23" s="55"/>
      <c r="I23" s="55">
        <v>0</v>
      </c>
      <c r="J23" s="55">
        <v>0</v>
      </c>
      <c r="K23" s="55">
        <f t="shared" si="32"/>
        <v>2</v>
      </c>
      <c r="L23" s="57">
        <f t="shared" si="33"/>
        <v>0.92307692307692313</v>
      </c>
      <c r="M23" s="57">
        <f t="shared" si="34"/>
        <v>0</v>
      </c>
      <c r="N23" s="73">
        <v>19</v>
      </c>
      <c r="O23" s="55"/>
      <c r="P23" s="73">
        <v>1</v>
      </c>
      <c r="Q23" s="73">
        <v>4</v>
      </c>
      <c r="R23" s="55">
        <f t="shared" si="35"/>
        <v>2</v>
      </c>
      <c r="S23" s="58">
        <f t="shared" si="36"/>
        <v>0.92307692307692313</v>
      </c>
      <c r="T23" s="57">
        <f t="shared" si="37"/>
        <v>0.15384615384615385</v>
      </c>
      <c r="U23" s="55">
        <v>6</v>
      </c>
      <c r="V23" s="55"/>
      <c r="W23" s="55">
        <v>0</v>
      </c>
      <c r="X23" s="55">
        <v>17</v>
      </c>
      <c r="Y23" s="55">
        <f t="shared" si="38"/>
        <v>3</v>
      </c>
      <c r="Z23" s="58">
        <f t="shared" si="39"/>
        <v>0.88461538461538458</v>
      </c>
      <c r="AA23" s="57">
        <f t="shared" si="40"/>
        <v>0.65384615384615385</v>
      </c>
      <c r="AB23" s="55">
        <v>3</v>
      </c>
      <c r="AC23" s="55"/>
      <c r="AD23" s="55">
        <v>0</v>
      </c>
      <c r="AE23" s="55">
        <v>20</v>
      </c>
      <c r="AF23" s="55">
        <f t="shared" si="41"/>
        <v>3</v>
      </c>
      <c r="AG23" s="58">
        <f t="shared" si="42"/>
        <v>0.88461538461538458</v>
      </c>
      <c r="AH23" s="57">
        <f t="shared" si="43"/>
        <v>0.76923076923076927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26</v>
      </c>
      <c r="D24" s="56"/>
      <c r="E24" s="56"/>
      <c r="F24" s="56">
        <f t="shared" si="31"/>
        <v>26</v>
      </c>
      <c r="G24" s="73">
        <v>24</v>
      </c>
      <c r="H24" s="55"/>
      <c r="I24" s="55">
        <v>0</v>
      </c>
      <c r="J24" s="55">
        <v>0</v>
      </c>
      <c r="K24" s="55">
        <f t="shared" si="32"/>
        <v>2</v>
      </c>
      <c r="L24" s="57">
        <f t="shared" si="33"/>
        <v>0.92307692307692313</v>
      </c>
      <c r="M24" s="57">
        <f t="shared" si="34"/>
        <v>0</v>
      </c>
      <c r="N24" s="55">
        <v>21</v>
      </c>
      <c r="O24" s="55"/>
      <c r="P24" s="55">
        <v>0</v>
      </c>
      <c r="Q24" s="55">
        <v>2</v>
      </c>
      <c r="R24" s="55">
        <f t="shared" si="35"/>
        <v>3</v>
      </c>
      <c r="S24" s="58">
        <f t="shared" si="36"/>
        <v>0.88461538461538458</v>
      </c>
      <c r="T24" s="57">
        <f t="shared" si="37"/>
        <v>7.6923076923076927E-2</v>
      </c>
      <c r="U24" s="55">
        <v>15</v>
      </c>
      <c r="V24" s="55"/>
      <c r="W24" s="55">
        <v>0</v>
      </c>
      <c r="X24" s="55">
        <v>8</v>
      </c>
      <c r="Y24" s="55">
        <f t="shared" si="38"/>
        <v>3</v>
      </c>
      <c r="Z24" s="58">
        <f t="shared" si="39"/>
        <v>0.88461538461538458</v>
      </c>
      <c r="AA24" s="57">
        <f t="shared" si="40"/>
        <v>0.30769230769230771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23</v>
      </c>
      <c r="D25" s="56"/>
      <c r="E25" s="56"/>
      <c r="F25" s="56">
        <f t="shared" si="31"/>
        <v>23</v>
      </c>
      <c r="G25" s="55">
        <v>21</v>
      </c>
      <c r="H25" s="55"/>
      <c r="I25" s="55">
        <v>0</v>
      </c>
      <c r="J25" s="55">
        <v>0</v>
      </c>
      <c r="K25" s="55">
        <f t="shared" si="32"/>
        <v>2</v>
      </c>
      <c r="L25" s="57">
        <f t="shared" si="33"/>
        <v>0.91304347826086951</v>
      </c>
      <c r="M25" s="57">
        <f t="shared" si="34"/>
        <v>0</v>
      </c>
      <c r="N25" s="55">
        <v>20</v>
      </c>
      <c r="O25" s="55"/>
      <c r="P25" s="55">
        <v>0</v>
      </c>
      <c r="Q25" s="55">
        <v>2</v>
      </c>
      <c r="R25" s="55">
        <f t="shared" si="35"/>
        <v>1</v>
      </c>
      <c r="S25" s="58">
        <f t="shared" si="36"/>
        <v>0.95652173913043481</v>
      </c>
      <c r="T25" s="57">
        <f t="shared" si="37"/>
        <v>8.6956521739130432E-2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15</v>
      </c>
      <c r="F26" s="56">
        <f t="shared" si="31"/>
        <v>15</v>
      </c>
      <c r="G26" s="73">
        <v>15</v>
      </c>
      <c r="I26" s="55">
        <v>0</v>
      </c>
      <c r="J26" s="55">
        <v>0</v>
      </c>
      <c r="K26" s="55">
        <f t="shared" si="32"/>
        <v>0</v>
      </c>
      <c r="L26" s="57">
        <f t="shared" si="33"/>
        <v>1</v>
      </c>
      <c r="M26" s="57">
        <f t="shared" si="34"/>
        <v>0</v>
      </c>
    </row>
    <row r="27" spans="2:55">
      <c r="B27" s="55" t="s">
        <v>28</v>
      </c>
      <c r="C27" s="73">
        <v>22</v>
      </c>
      <c r="F27" s="56">
        <f t="shared" si="31"/>
        <v>22</v>
      </c>
    </row>
    <row r="30" spans="2:55">
      <c r="B30" s="25" t="str">
        <f>"Graduate  Retention - "&amp;$A$1</f>
        <v>Graduate  Retention - Asian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5">IF($F33="","",((G33+H33+I33+J33)/$F33))</f>
        <v>#DIV/0!</v>
      </c>
      <c r="M33" s="57" t="e">
        <f t="shared" ref="M33:M39" si="66">IF($F33="","",(J33/$F33))</f>
        <v>#DIV/0!</v>
      </c>
      <c r="N33" s="55"/>
      <c r="O33" s="55"/>
      <c r="P33" s="55"/>
      <c r="Q33" s="55"/>
      <c r="R33" s="55">
        <f t="shared" ref="R33:R38" si="67">$F33-(N33+P33+Q33)</f>
        <v>0</v>
      </c>
      <c r="S33" s="58" t="e">
        <f t="shared" ref="S33:S37" si="68">IF($F33="","",((N33+O33+P33+Q33)/$F33))</f>
        <v>#DIV/0!</v>
      </c>
      <c r="T33" s="57" t="e">
        <f t="shared" ref="T33:T38" si="69">IF($F33="","",(Q33/$F33))</f>
        <v>#DIV/0!</v>
      </c>
      <c r="U33" s="55"/>
      <c r="V33" s="55"/>
      <c r="W33" s="55"/>
      <c r="X33" s="55"/>
      <c r="Y33" s="55">
        <f t="shared" ref="Y33:Y37" si="70">$F33-(U33+W33+X33)</f>
        <v>0</v>
      </c>
      <c r="Z33" s="57" t="e">
        <f t="shared" ref="Z33:Z40" si="71">IF($F33="","",((U33+V33+W33+X33)/$F33))</f>
        <v>#DIV/0!</v>
      </c>
      <c r="AA33" s="57" t="e">
        <f t="shared" ref="AA33:AA40" si="72">IF($F33="","",(X33/$F33))</f>
        <v>#DIV/0!</v>
      </c>
      <c r="AB33" s="55"/>
      <c r="AC33" s="55"/>
      <c r="AD33" s="55"/>
      <c r="AE33" s="55"/>
      <c r="AF33" s="55">
        <f t="shared" ref="AF33:AF36" si="73">$F33-(AB33+AD33+AE33)</f>
        <v>0</v>
      </c>
      <c r="AG33" s="58" t="e">
        <f t="shared" ref="AG33:AG40" si="74">IF($F33="","",((AB33+AC33+AD33+AE33)/$F33))</f>
        <v>#DIV/0!</v>
      </c>
      <c r="AH33" s="57" t="e">
        <f t="shared" ref="AH33:AH40" si="75">IF($F33="","",(AE33/$F33))</f>
        <v>#DIV/0!</v>
      </c>
      <c r="AI33" s="55"/>
      <c r="AJ33" s="55"/>
      <c r="AK33" s="55"/>
      <c r="AL33" s="55"/>
      <c r="AM33" s="55">
        <f t="shared" ref="AM33:AM36" si="76">$F33-(AI33+AK33+AL33)</f>
        <v>0</v>
      </c>
      <c r="AN33" s="57" t="e">
        <f t="shared" ref="AN33:AN40" si="77">IF($F33="","",((AI33+AJ33+AK33+AL33)/$F33))</f>
        <v>#DIV/0!</v>
      </c>
      <c r="AO33" s="57" t="e">
        <f t="shared" ref="AO33:AO40" si="78">IF($F33="","",(AL33/$F33))</f>
        <v>#DIV/0!</v>
      </c>
      <c r="AP33" s="55"/>
      <c r="AQ33" s="55"/>
      <c r="AR33" s="55"/>
      <c r="AS33" s="55"/>
      <c r="AT33" s="55">
        <f t="shared" ref="AT33:AT36" si="79">$F33-(AP33+AR33+AS33)</f>
        <v>0</v>
      </c>
      <c r="AU33" s="58" t="e">
        <f t="shared" ref="AU33:AU40" si="80">IF($F33="","",((AP33+AQ33+AR33+AS33)/$F33))</f>
        <v>#DIV/0!</v>
      </c>
      <c r="AV33" s="57" t="e">
        <f t="shared" ref="AV33:AV40" si="81">IF($F33="","",(AS33/$F33))</f>
        <v>#DIV/0!</v>
      </c>
      <c r="AW33" s="55"/>
      <c r="AX33" s="55"/>
      <c r="AY33" s="55"/>
      <c r="AZ33" s="55"/>
      <c r="BA33" s="55">
        <f t="shared" ref="BA33:BA36" si="82">$F33-(AW33+AY33+AZ33)</f>
        <v>0</v>
      </c>
      <c r="BB33" s="57" t="e">
        <f t="shared" ref="BB33:BB40" si="83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4">C34-D34-E34</f>
        <v>0</v>
      </c>
      <c r="G34" s="55"/>
      <c r="H34" s="55"/>
      <c r="I34" s="55"/>
      <c r="J34" s="55"/>
      <c r="K34" s="55">
        <f t="shared" ref="K34:K39" si="85">$F34-(G34+I34+J34)</f>
        <v>0</v>
      </c>
      <c r="L34" s="57" t="e">
        <f t="shared" si="65"/>
        <v>#DIV/0!</v>
      </c>
      <c r="M34" s="57" t="e">
        <f t="shared" si="66"/>
        <v>#DIV/0!</v>
      </c>
      <c r="N34" s="55"/>
      <c r="O34" s="55"/>
      <c r="P34" s="55"/>
      <c r="Q34" s="55"/>
      <c r="R34" s="55">
        <f t="shared" si="67"/>
        <v>0</v>
      </c>
      <c r="S34" s="58" t="e">
        <f t="shared" si="68"/>
        <v>#DIV/0!</v>
      </c>
      <c r="T34" s="57" t="e">
        <f t="shared" si="69"/>
        <v>#DIV/0!</v>
      </c>
      <c r="U34" s="55"/>
      <c r="V34" s="55"/>
      <c r="W34" s="55"/>
      <c r="X34" s="55"/>
      <c r="Y34" s="55">
        <f t="shared" si="70"/>
        <v>0</v>
      </c>
      <c r="Z34" s="57" t="e">
        <f t="shared" si="71"/>
        <v>#DIV/0!</v>
      </c>
      <c r="AA34" s="57" t="e">
        <f t="shared" si="72"/>
        <v>#DIV/0!</v>
      </c>
      <c r="AB34" s="55"/>
      <c r="AC34" s="55"/>
      <c r="AD34" s="55"/>
      <c r="AE34" s="55"/>
      <c r="AF34" s="55">
        <f t="shared" si="73"/>
        <v>0</v>
      </c>
      <c r="AG34" s="58" t="e">
        <f t="shared" si="74"/>
        <v>#DIV/0!</v>
      </c>
      <c r="AH34" s="57" t="e">
        <f t="shared" si="75"/>
        <v>#DIV/0!</v>
      </c>
      <c r="AI34" s="55"/>
      <c r="AJ34" s="55"/>
      <c r="AK34" s="55"/>
      <c r="AL34" s="55"/>
      <c r="AM34" s="55">
        <f t="shared" si="76"/>
        <v>0</v>
      </c>
      <c r="AN34" s="57" t="e">
        <f t="shared" si="77"/>
        <v>#DIV/0!</v>
      </c>
      <c r="AO34" s="57" t="e">
        <f t="shared" si="78"/>
        <v>#DIV/0!</v>
      </c>
      <c r="AP34" s="55"/>
      <c r="AQ34" s="55"/>
      <c r="AR34" s="55"/>
      <c r="AS34" s="55"/>
      <c r="AT34" s="55">
        <f t="shared" si="79"/>
        <v>0</v>
      </c>
      <c r="AU34" s="58" t="e">
        <f t="shared" si="80"/>
        <v>#DIV/0!</v>
      </c>
      <c r="AV34" s="57" t="e">
        <f t="shared" si="81"/>
        <v>#DIV/0!</v>
      </c>
      <c r="AW34" s="55"/>
      <c r="AX34" s="55"/>
      <c r="AY34" s="55"/>
      <c r="AZ34" s="55"/>
      <c r="BA34" s="55">
        <f t="shared" si="82"/>
        <v>0</v>
      </c>
      <c r="BB34" s="57" t="e">
        <f t="shared" si="83"/>
        <v>#DIV/0!</v>
      </c>
      <c r="BC34" s="57" t="e">
        <f t="shared" ref="BC34:BC40" si="86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4"/>
        <v>0</v>
      </c>
      <c r="G35" s="55"/>
      <c r="H35" s="55"/>
      <c r="I35" s="55"/>
      <c r="J35" s="55"/>
      <c r="K35" s="55">
        <f t="shared" si="85"/>
        <v>0</v>
      </c>
      <c r="L35" s="57" t="e">
        <f t="shared" si="65"/>
        <v>#DIV/0!</v>
      </c>
      <c r="M35" s="57" t="e">
        <f t="shared" si="66"/>
        <v>#DIV/0!</v>
      </c>
      <c r="N35" s="55"/>
      <c r="O35" s="55"/>
      <c r="P35" s="55"/>
      <c r="Q35" s="55"/>
      <c r="R35" s="55">
        <f t="shared" si="67"/>
        <v>0</v>
      </c>
      <c r="S35" s="58" t="e">
        <f t="shared" si="68"/>
        <v>#DIV/0!</v>
      </c>
      <c r="T35" s="57" t="e">
        <f t="shared" si="69"/>
        <v>#DIV/0!</v>
      </c>
      <c r="U35" s="55"/>
      <c r="V35" s="55"/>
      <c r="W35" s="55"/>
      <c r="X35" s="55"/>
      <c r="Y35" s="55">
        <f t="shared" si="70"/>
        <v>0</v>
      </c>
      <c r="Z35" s="57" t="e">
        <f t="shared" si="71"/>
        <v>#DIV/0!</v>
      </c>
      <c r="AA35" s="57" t="e">
        <f t="shared" si="72"/>
        <v>#DIV/0!</v>
      </c>
      <c r="AB35" s="55"/>
      <c r="AC35" s="55"/>
      <c r="AD35" s="55"/>
      <c r="AE35" s="55"/>
      <c r="AF35" s="55">
        <f t="shared" si="73"/>
        <v>0</v>
      </c>
      <c r="AG35" s="58" t="e">
        <f t="shared" si="74"/>
        <v>#DIV/0!</v>
      </c>
      <c r="AH35" s="57" t="e">
        <f t="shared" si="75"/>
        <v>#DIV/0!</v>
      </c>
      <c r="AI35" s="55"/>
      <c r="AJ35" s="55"/>
      <c r="AK35" s="55"/>
      <c r="AL35" s="55"/>
      <c r="AM35" s="55">
        <f t="shared" si="76"/>
        <v>0</v>
      </c>
      <c r="AN35" s="57" t="e">
        <f t="shared" si="77"/>
        <v>#DIV/0!</v>
      </c>
      <c r="AO35" s="57" t="e">
        <f t="shared" si="78"/>
        <v>#DIV/0!</v>
      </c>
      <c r="AP35" s="55"/>
      <c r="AQ35" s="55"/>
      <c r="AR35" s="55"/>
      <c r="AS35" s="55"/>
      <c r="AT35" s="55">
        <f t="shared" si="79"/>
        <v>0</v>
      </c>
      <c r="AU35" s="58" t="e">
        <f t="shared" si="80"/>
        <v>#DIV/0!</v>
      </c>
      <c r="AV35" s="57" t="e">
        <f t="shared" si="81"/>
        <v>#DIV/0!</v>
      </c>
      <c r="AW35" s="55"/>
      <c r="AX35" s="55"/>
      <c r="AY35" s="55"/>
      <c r="AZ35" s="55"/>
      <c r="BA35" s="55">
        <f t="shared" si="82"/>
        <v>0</v>
      </c>
      <c r="BB35" s="57" t="e">
        <f t="shared" si="83"/>
        <v>#DIV/0!</v>
      </c>
      <c r="BC35" s="57" t="e">
        <f t="shared" si="86"/>
        <v>#DIV/0!</v>
      </c>
    </row>
    <row r="36" spans="2:55">
      <c r="B36" s="55" t="s">
        <v>22</v>
      </c>
      <c r="C36" s="56"/>
      <c r="D36" s="56"/>
      <c r="E36" s="56"/>
      <c r="F36" s="56">
        <f t="shared" si="84"/>
        <v>0</v>
      </c>
      <c r="G36" s="55"/>
      <c r="H36" s="55"/>
      <c r="I36" s="55"/>
      <c r="J36" s="55"/>
      <c r="K36" s="55">
        <f t="shared" si="85"/>
        <v>0</v>
      </c>
      <c r="L36" s="57" t="e">
        <f t="shared" si="65"/>
        <v>#DIV/0!</v>
      </c>
      <c r="M36" s="57" t="e">
        <f t="shared" si="66"/>
        <v>#DIV/0!</v>
      </c>
      <c r="N36" s="55"/>
      <c r="O36" s="55"/>
      <c r="P36" s="55"/>
      <c r="Q36" s="55"/>
      <c r="R36" s="55">
        <f t="shared" si="67"/>
        <v>0</v>
      </c>
      <c r="S36" s="58" t="e">
        <f t="shared" si="68"/>
        <v>#DIV/0!</v>
      </c>
      <c r="T36" s="57" t="e">
        <f t="shared" si="69"/>
        <v>#DIV/0!</v>
      </c>
      <c r="U36" s="55"/>
      <c r="V36" s="55"/>
      <c r="W36" s="55"/>
      <c r="X36" s="55"/>
      <c r="Y36" s="55">
        <f t="shared" si="70"/>
        <v>0</v>
      </c>
      <c r="Z36" s="57" t="e">
        <f t="shared" si="71"/>
        <v>#DIV/0!</v>
      </c>
      <c r="AA36" s="57" t="e">
        <f t="shared" si="72"/>
        <v>#DIV/0!</v>
      </c>
      <c r="AB36" s="55"/>
      <c r="AC36" s="55"/>
      <c r="AD36" s="55"/>
      <c r="AE36" s="55"/>
      <c r="AF36" s="55">
        <f t="shared" si="73"/>
        <v>0</v>
      </c>
      <c r="AG36" s="58" t="e">
        <f t="shared" si="74"/>
        <v>#DIV/0!</v>
      </c>
      <c r="AH36" s="57" t="e">
        <f t="shared" si="75"/>
        <v>#DIV/0!</v>
      </c>
      <c r="AI36" s="55"/>
      <c r="AJ36" s="55"/>
      <c r="AK36" s="55"/>
      <c r="AL36" s="55"/>
      <c r="AM36" s="55">
        <f t="shared" si="76"/>
        <v>0</v>
      </c>
      <c r="AN36" s="57" t="e">
        <f t="shared" si="77"/>
        <v>#DIV/0!</v>
      </c>
      <c r="AO36" s="57" t="e">
        <f t="shared" si="78"/>
        <v>#DIV/0!</v>
      </c>
      <c r="AP36" s="55"/>
      <c r="AQ36" s="55"/>
      <c r="AR36" s="55"/>
      <c r="AS36" s="55"/>
      <c r="AT36" s="55">
        <f t="shared" si="79"/>
        <v>0</v>
      </c>
      <c r="AU36" s="58" t="e">
        <f t="shared" si="80"/>
        <v>#DIV/0!</v>
      </c>
      <c r="AV36" s="57" t="e">
        <f t="shared" si="81"/>
        <v>#DIV/0!</v>
      </c>
      <c r="AW36" s="55"/>
      <c r="AX36" s="55"/>
      <c r="AY36" s="55"/>
      <c r="AZ36" s="55"/>
      <c r="BA36" s="55">
        <f t="shared" si="82"/>
        <v>0</v>
      </c>
      <c r="BB36" s="57" t="e">
        <f t="shared" si="83"/>
        <v>#DIV/0!</v>
      </c>
      <c r="BC36" s="57" t="e">
        <f t="shared" si="86"/>
        <v>#DIV/0!</v>
      </c>
    </row>
    <row r="37" spans="2:55">
      <c r="B37" s="55" t="s">
        <v>23</v>
      </c>
      <c r="C37" s="56"/>
      <c r="D37" s="56"/>
      <c r="E37" s="56"/>
      <c r="F37" s="56">
        <f t="shared" si="84"/>
        <v>0</v>
      </c>
      <c r="G37" s="55"/>
      <c r="H37" s="55"/>
      <c r="I37" s="55"/>
      <c r="J37" s="55"/>
      <c r="K37" s="55">
        <f t="shared" si="85"/>
        <v>0</v>
      </c>
      <c r="L37" s="57" t="e">
        <f t="shared" si="65"/>
        <v>#DIV/0!</v>
      </c>
      <c r="M37" s="57" t="e">
        <f t="shared" si="66"/>
        <v>#DIV/0!</v>
      </c>
      <c r="N37" s="55"/>
      <c r="O37" s="55"/>
      <c r="P37" s="55"/>
      <c r="Q37" s="55"/>
      <c r="R37" s="55">
        <f t="shared" si="67"/>
        <v>0</v>
      </c>
      <c r="S37" s="58" t="e">
        <f t="shared" si="68"/>
        <v>#DIV/0!</v>
      </c>
      <c r="T37" s="57" t="e">
        <f t="shared" si="69"/>
        <v>#DIV/0!</v>
      </c>
      <c r="U37" s="55"/>
      <c r="V37" s="55"/>
      <c r="W37" s="55"/>
      <c r="X37" s="55"/>
      <c r="Y37" s="55">
        <f t="shared" si="70"/>
        <v>0</v>
      </c>
      <c r="Z37" s="57" t="e">
        <f t="shared" si="71"/>
        <v>#DIV/0!</v>
      </c>
      <c r="AA37" s="57" t="e">
        <f t="shared" si="72"/>
        <v>#DIV/0!</v>
      </c>
      <c r="AB37" s="55"/>
      <c r="AC37" s="55"/>
      <c r="AD37" s="55"/>
      <c r="AE37" s="55"/>
      <c r="AF37" s="55"/>
      <c r="AG37" s="58" t="e">
        <f t="shared" si="74"/>
        <v>#DIV/0!</v>
      </c>
      <c r="AH37" s="57" t="e">
        <f t="shared" si="75"/>
        <v>#DIV/0!</v>
      </c>
      <c r="AI37" s="55"/>
      <c r="AJ37" s="55"/>
      <c r="AK37" s="55"/>
      <c r="AL37" s="55"/>
      <c r="AM37" s="55"/>
      <c r="AN37" s="57" t="e">
        <f t="shared" si="77"/>
        <v>#DIV/0!</v>
      </c>
      <c r="AO37" s="57" t="e">
        <f t="shared" si="78"/>
        <v>#DIV/0!</v>
      </c>
      <c r="AP37" s="55"/>
      <c r="AQ37" s="55"/>
      <c r="AR37" s="55"/>
      <c r="AS37" s="55"/>
      <c r="AT37" s="55"/>
      <c r="AU37" s="58" t="e">
        <f t="shared" si="80"/>
        <v>#DIV/0!</v>
      </c>
      <c r="AV37" s="57" t="e">
        <f t="shared" si="81"/>
        <v>#DIV/0!</v>
      </c>
      <c r="AW37" s="55"/>
      <c r="AX37" s="55"/>
      <c r="AY37" s="55"/>
      <c r="AZ37" s="55"/>
      <c r="BA37" s="55"/>
      <c r="BB37" s="57" t="e">
        <f t="shared" si="83"/>
        <v>#DIV/0!</v>
      </c>
      <c r="BC37" s="57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55"/>
      <c r="H38" s="55"/>
      <c r="I38" s="55"/>
      <c r="J38" s="55"/>
      <c r="K38" s="55">
        <f t="shared" si="85"/>
        <v>0</v>
      </c>
      <c r="L38" s="57" t="e">
        <f t="shared" si="65"/>
        <v>#DIV/0!</v>
      </c>
      <c r="M38" s="57" t="e">
        <f t="shared" si="66"/>
        <v>#DIV/0!</v>
      </c>
      <c r="N38" s="55"/>
      <c r="O38" s="55"/>
      <c r="P38" s="55"/>
      <c r="Q38" s="55"/>
      <c r="R38" s="55">
        <f t="shared" si="67"/>
        <v>0</v>
      </c>
      <c r="S38" s="58" t="e">
        <f>IF($F38="","",((N38+O38+P38+Q38)/$F38))</f>
        <v>#DIV/0!</v>
      </c>
      <c r="T38" s="57" t="e">
        <f t="shared" si="69"/>
        <v>#DIV/0!</v>
      </c>
      <c r="U38" s="55"/>
      <c r="V38" s="55"/>
      <c r="W38" s="55"/>
      <c r="X38" s="55"/>
      <c r="Y38" s="55"/>
      <c r="Z38" s="57" t="e">
        <f t="shared" si="71"/>
        <v>#DIV/0!</v>
      </c>
      <c r="AA38" s="57" t="e">
        <f t="shared" si="72"/>
        <v>#DIV/0!</v>
      </c>
      <c r="AB38" s="55"/>
      <c r="AC38" s="55"/>
      <c r="AD38" s="55"/>
      <c r="AE38" s="55"/>
      <c r="AF38" s="55"/>
      <c r="AG38" s="58" t="e">
        <f t="shared" si="74"/>
        <v>#DIV/0!</v>
      </c>
      <c r="AH38" s="57" t="e">
        <f t="shared" si="75"/>
        <v>#DIV/0!</v>
      </c>
      <c r="AI38" s="55"/>
      <c r="AJ38" s="55"/>
      <c r="AK38" s="55"/>
      <c r="AL38" s="55"/>
      <c r="AM38" s="55"/>
      <c r="AN38" s="57" t="e">
        <f t="shared" si="77"/>
        <v>#DIV/0!</v>
      </c>
      <c r="AO38" s="57" t="e">
        <f t="shared" si="78"/>
        <v>#DIV/0!</v>
      </c>
      <c r="AP38" s="55"/>
      <c r="AQ38" s="55"/>
      <c r="AR38" s="55"/>
      <c r="AS38" s="55"/>
      <c r="AT38" s="55"/>
      <c r="AU38" s="58" t="e">
        <f t="shared" si="80"/>
        <v>#DIV/0!</v>
      </c>
      <c r="AV38" s="57" t="e">
        <f t="shared" si="81"/>
        <v>#DIV/0!</v>
      </c>
      <c r="AW38" s="55"/>
      <c r="AX38" s="55"/>
      <c r="AY38" s="55"/>
      <c r="AZ38" s="55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G39" s="55"/>
      <c r="H39" s="55"/>
      <c r="I39" s="55"/>
      <c r="J39" s="55"/>
      <c r="K39" s="55">
        <f t="shared" si="85"/>
        <v>0</v>
      </c>
      <c r="L39" s="57" t="e">
        <f t="shared" si="65"/>
        <v>#DIV/0!</v>
      </c>
      <c r="M39" s="57" t="e">
        <f t="shared" si="66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1"/>
        <v>#DIV/0!</v>
      </c>
      <c r="AA39" s="57" t="e">
        <f t="shared" si="72"/>
        <v>#DIV/0!</v>
      </c>
      <c r="AB39" s="55"/>
      <c r="AC39" s="55"/>
      <c r="AD39" s="55"/>
      <c r="AE39" s="55"/>
      <c r="AF39" s="55"/>
      <c r="AG39" s="58" t="e">
        <f t="shared" si="74"/>
        <v>#DIV/0!</v>
      </c>
      <c r="AH39" s="57" t="e">
        <f t="shared" si="75"/>
        <v>#DIV/0!</v>
      </c>
      <c r="AI39" s="55"/>
      <c r="AJ39" s="55"/>
      <c r="AK39" s="55"/>
      <c r="AL39" s="55"/>
      <c r="AM39" s="55"/>
      <c r="AN39" s="57" t="e">
        <f t="shared" si="77"/>
        <v>#DIV/0!</v>
      </c>
      <c r="AO39" s="57" t="e">
        <f t="shared" si="78"/>
        <v>#DIV/0!</v>
      </c>
      <c r="AP39" s="55"/>
      <c r="AQ39" s="55"/>
      <c r="AR39" s="55"/>
      <c r="AS39" s="55"/>
      <c r="AT39" s="55"/>
      <c r="AU39" s="58" t="e">
        <f t="shared" si="80"/>
        <v>#DIV/0!</v>
      </c>
      <c r="AV39" s="57" t="e">
        <f t="shared" si="81"/>
        <v>#DIV/0!</v>
      </c>
      <c r="AW39" s="55"/>
      <c r="AX39" s="55"/>
      <c r="AY39" s="55"/>
      <c r="AZ39" s="55"/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Z40" s="57" t="e">
        <f t="shared" si="71"/>
        <v>#DIV/0!</v>
      </c>
      <c r="AA40" s="57" t="e">
        <f t="shared" si="72"/>
        <v>#DIV/0!</v>
      </c>
      <c r="AG40" s="58" t="e">
        <f t="shared" si="74"/>
        <v>#DIV/0!</v>
      </c>
      <c r="AH40" s="57" t="e">
        <f t="shared" si="75"/>
        <v>#DIV/0!</v>
      </c>
      <c r="AN40" s="57" t="e">
        <f t="shared" si="77"/>
        <v>#DIV/0!</v>
      </c>
      <c r="AO40" s="57" t="e">
        <f t="shared" si="78"/>
        <v>#DIV/0!</v>
      </c>
      <c r="AU40" s="58" t="e">
        <f t="shared" si="80"/>
        <v>#DIV/0!</v>
      </c>
      <c r="AV40" s="57" t="e">
        <f t="shared" si="81"/>
        <v>#DIV/0!</v>
      </c>
      <c r="BB40" s="57" t="e">
        <f t="shared" si="83"/>
        <v>#DIV/0!</v>
      </c>
      <c r="BC40" s="57" t="e">
        <f t="shared" si="86"/>
        <v>#DIV/0!</v>
      </c>
    </row>
    <row r="43" spans="2:55">
      <c r="B43" s="25" t="str">
        <f>"Graduate PHD/JD Retention - "&amp;$A$1</f>
        <v>Graduate PHD/JD Retention - Asian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87">C46-D46-E46</f>
        <v>0</v>
      </c>
      <c r="G46" s="55"/>
      <c r="H46" s="55"/>
      <c r="I46" s="55"/>
      <c r="J46" s="55"/>
      <c r="K46" s="55">
        <f t="shared" ref="K46:K52" si="88">$F46-(G46+I46+J46)</f>
        <v>0</v>
      </c>
      <c r="L46" s="57" t="e">
        <f t="shared" ref="L46:L52" si="89">IF($F46="","",((G46+H46+I46+J46)/$F46))</f>
        <v>#DIV/0!</v>
      </c>
      <c r="M46" s="57" t="e">
        <f t="shared" ref="M46:M52" si="90">IF($F46="","",(J46/$F46))</f>
        <v>#DIV/0!</v>
      </c>
      <c r="N46" s="55"/>
      <c r="O46" s="55"/>
      <c r="P46" s="55"/>
      <c r="Q46" s="55"/>
      <c r="R46" s="55">
        <f t="shared" ref="R46:R51" si="91">$F46-(N46+P46+Q46)</f>
        <v>0</v>
      </c>
      <c r="S46" s="58" t="e">
        <f t="shared" ref="S46:S51" si="92">IF($F46="","",((N46+O46+P46+Q46)/$F46))</f>
        <v>#DIV/0!</v>
      </c>
      <c r="T46" s="57" t="e">
        <f t="shared" ref="T46:T51" si="93">IF($F46="","",(Q46/$F46))</f>
        <v>#DIV/0!</v>
      </c>
      <c r="U46" s="55"/>
      <c r="V46" s="55"/>
      <c r="W46" s="55"/>
      <c r="X46" s="55"/>
      <c r="Y46" s="55">
        <f t="shared" ref="Y46:Y50" si="94">$F46-(U46+W46+X46)</f>
        <v>0</v>
      </c>
      <c r="Z46" s="57" t="e">
        <f t="shared" ref="Z46:Z51" si="95">IF($F46="","",((U46+V46+W46+X46)/$F46))</f>
        <v>#DIV/0!</v>
      </c>
      <c r="AA46" s="57" t="e">
        <f t="shared" ref="AA46:AA51" si="96">IF($F46="","",(X46/$F46))</f>
        <v>#DIV/0!</v>
      </c>
      <c r="AB46" s="55"/>
      <c r="AC46" s="55"/>
      <c r="AD46" s="55"/>
      <c r="AE46" s="55"/>
      <c r="AF46" s="55">
        <f t="shared" ref="AF46:AF49" si="97">$F46-(AB46+AD46+AE46)</f>
        <v>0</v>
      </c>
      <c r="AG46" s="58" t="e">
        <f t="shared" ref="AG46:AG51" si="98">IF($F46="","",((AB46+AC46+AD46+AE46)/$F46))</f>
        <v>#DIV/0!</v>
      </c>
      <c r="AH46" s="57" t="e">
        <f t="shared" ref="AH46:AH51" si="99">IF($F46="","",(AE46/$F46))</f>
        <v>#DIV/0!</v>
      </c>
      <c r="AI46" s="55"/>
      <c r="AJ46" s="55"/>
      <c r="AK46" s="55"/>
      <c r="AL46" s="55"/>
      <c r="AM46" s="55">
        <f t="shared" ref="AM46:AM49" si="100">$F46-(AI46+AK46+AL46)</f>
        <v>0</v>
      </c>
      <c r="AN46" s="57" t="e">
        <f t="shared" ref="AN46:AN51" si="101">IF($F46="","",((AI46+AJ46+AK46+AL46)/$F46))</f>
        <v>#DIV/0!</v>
      </c>
      <c r="AO46" s="57" t="e">
        <f t="shared" ref="AO46:AO51" si="102">IF($F46="","",(AL46/$F46))</f>
        <v>#DIV/0!</v>
      </c>
      <c r="AP46" s="55"/>
      <c r="AQ46" s="55"/>
      <c r="AR46" s="55"/>
      <c r="AS46" s="55"/>
      <c r="AT46" s="55">
        <f t="shared" ref="AT46:AT49" si="103">$F46-(AP46+AR46+AS46)</f>
        <v>0</v>
      </c>
      <c r="AU46" s="58" t="e">
        <f t="shared" ref="AU46:AU51" si="104">IF($F46="","",((AP46+AQ46+AR46+AS46)/$F46))</f>
        <v>#DIV/0!</v>
      </c>
      <c r="AV46" s="57" t="e">
        <f t="shared" ref="AV46:AV51" si="105">IF($F46="","",(AS46/$F46))</f>
        <v>#DIV/0!</v>
      </c>
      <c r="AW46" s="55"/>
      <c r="AX46" s="55"/>
      <c r="AY46" s="55"/>
      <c r="AZ46" s="55"/>
      <c r="BA46" s="55">
        <f t="shared" ref="BA46:BA49" si="106">$F46-(AW46+AY46+AZ46)</f>
        <v>0</v>
      </c>
      <c r="BB46" s="57" t="e">
        <f t="shared" ref="BB46:BB51" si="107">IF($F46="","",((AW46+AX46+AY46+AZ46)/$F46))</f>
        <v>#DIV/0!</v>
      </c>
      <c r="BC46" s="57" t="e">
        <f t="shared" ref="BC46:BC51" si="108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87"/>
        <v>0</v>
      </c>
      <c r="G47" s="55"/>
      <c r="H47" s="55"/>
      <c r="I47" s="55"/>
      <c r="J47" s="55"/>
      <c r="K47" s="55">
        <f t="shared" si="88"/>
        <v>0</v>
      </c>
      <c r="L47" s="57" t="e">
        <f t="shared" si="89"/>
        <v>#DIV/0!</v>
      </c>
      <c r="M47" s="57" t="e">
        <f t="shared" si="90"/>
        <v>#DIV/0!</v>
      </c>
      <c r="N47" s="55"/>
      <c r="O47" s="55"/>
      <c r="P47" s="55"/>
      <c r="Q47" s="55"/>
      <c r="R47" s="55">
        <f t="shared" si="91"/>
        <v>0</v>
      </c>
      <c r="S47" s="58" t="e">
        <f t="shared" si="92"/>
        <v>#DIV/0!</v>
      </c>
      <c r="T47" s="57" t="e">
        <f t="shared" si="93"/>
        <v>#DIV/0!</v>
      </c>
      <c r="U47" s="55"/>
      <c r="V47" s="55"/>
      <c r="W47" s="55"/>
      <c r="X47" s="55"/>
      <c r="Y47" s="55">
        <f t="shared" si="94"/>
        <v>0</v>
      </c>
      <c r="Z47" s="57" t="e">
        <f t="shared" si="95"/>
        <v>#DIV/0!</v>
      </c>
      <c r="AA47" s="57" t="e">
        <f t="shared" si="96"/>
        <v>#DIV/0!</v>
      </c>
      <c r="AB47" s="55"/>
      <c r="AC47" s="55"/>
      <c r="AD47" s="55"/>
      <c r="AE47" s="55"/>
      <c r="AF47" s="55">
        <f t="shared" si="97"/>
        <v>0</v>
      </c>
      <c r="AG47" s="58" t="e">
        <f t="shared" si="98"/>
        <v>#DIV/0!</v>
      </c>
      <c r="AH47" s="57" t="e">
        <f t="shared" si="99"/>
        <v>#DIV/0!</v>
      </c>
      <c r="AI47" s="55"/>
      <c r="AJ47" s="55"/>
      <c r="AK47" s="55"/>
      <c r="AL47" s="55"/>
      <c r="AM47" s="55">
        <f t="shared" si="100"/>
        <v>0</v>
      </c>
      <c r="AN47" s="57" t="e">
        <f t="shared" si="101"/>
        <v>#DIV/0!</v>
      </c>
      <c r="AO47" s="57" t="e">
        <f t="shared" si="102"/>
        <v>#DIV/0!</v>
      </c>
      <c r="AP47" s="55"/>
      <c r="AQ47" s="55"/>
      <c r="AR47" s="55"/>
      <c r="AS47" s="55"/>
      <c r="AT47" s="55">
        <f t="shared" si="103"/>
        <v>0</v>
      </c>
      <c r="AU47" s="58" t="e">
        <f t="shared" si="104"/>
        <v>#DIV/0!</v>
      </c>
      <c r="AV47" s="57" t="e">
        <f t="shared" si="105"/>
        <v>#DIV/0!</v>
      </c>
      <c r="AW47" s="55"/>
      <c r="AX47" s="55"/>
      <c r="AY47" s="55"/>
      <c r="AZ47" s="55"/>
      <c r="BA47" s="55">
        <f t="shared" si="106"/>
        <v>0</v>
      </c>
      <c r="BB47" s="57" t="e">
        <f t="shared" si="107"/>
        <v>#DIV/0!</v>
      </c>
      <c r="BC47" s="57" t="e">
        <f t="shared" si="108"/>
        <v>#DIV/0!</v>
      </c>
    </row>
    <row r="48" spans="2:55">
      <c r="B48" s="55" t="s">
        <v>21</v>
      </c>
      <c r="C48" s="56"/>
      <c r="D48" s="56"/>
      <c r="E48" s="56"/>
      <c r="F48" s="56">
        <f t="shared" si="87"/>
        <v>0</v>
      </c>
      <c r="G48" s="55"/>
      <c r="H48" s="55"/>
      <c r="I48" s="55"/>
      <c r="J48" s="55"/>
      <c r="K48" s="55">
        <f t="shared" si="88"/>
        <v>0</v>
      </c>
      <c r="L48" s="57" t="e">
        <f t="shared" si="89"/>
        <v>#DIV/0!</v>
      </c>
      <c r="M48" s="57" t="e">
        <f t="shared" si="90"/>
        <v>#DIV/0!</v>
      </c>
      <c r="N48" s="55"/>
      <c r="O48" s="55"/>
      <c r="P48" s="55"/>
      <c r="Q48" s="55"/>
      <c r="R48" s="55">
        <f t="shared" si="91"/>
        <v>0</v>
      </c>
      <c r="S48" s="58" t="e">
        <f t="shared" si="92"/>
        <v>#DIV/0!</v>
      </c>
      <c r="T48" s="57" t="e">
        <f t="shared" si="93"/>
        <v>#DIV/0!</v>
      </c>
      <c r="U48" s="55"/>
      <c r="V48" s="55"/>
      <c r="W48" s="55"/>
      <c r="X48" s="55"/>
      <c r="Y48" s="55">
        <f t="shared" si="94"/>
        <v>0</v>
      </c>
      <c r="Z48" s="57" t="e">
        <f t="shared" si="95"/>
        <v>#DIV/0!</v>
      </c>
      <c r="AA48" s="57" t="e">
        <f t="shared" si="96"/>
        <v>#DIV/0!</v>
      </c>
      <c r="AB48" s="55"/>
      <c r="AC48" s="55"/>
      <c r="AD48" s="55"/>
      <c r="AE48" s="55"/>
      <c r="AF48" s="55">
        <f t="shared" si="97"/>
        <v>0</v>
      </c>
      <c r="AG48" s="58" t="e">
        <f t="shared" si="98"/>
        <v>#DIV/0!</v>
      </c>
      <c r="AH48" s="57" t="e">
        <f t="shared" si="99"/>
        <v>#DIV/0!</v>
      </c>
      <c r="AI48" s="55"/>
      <c r="AJ48" s="55"/>
      <c r="AK48" s="55"/>
      <c r="AL48" s="55"/>
      <c r="AM48" s="55">
        <f t="shared" si="100"/>
        <v>0</v>
      </c>
      <c r="AN48" s="57" t="e">
        <f t="shared" si="101"/>
        <v>#DIV/0!</v>
      </c>
      <c r="AO48" s="57" t="e">
        <f t="shared" si="102"/>
        <v>#DIV/0!</v>
      </c>
      <c r="AP48" s="55"/>
      <c r="AQ48" s="55"/>
      <c r="AR48" s="55"/>
      <c r="AS48" s="55"/>
      <c r="AT48" s="55">
        <f t="shared" si="103"/>
        <v>0</v>
      </c>
      <c r="AU48" s="58" t="e">
        <f t="shared" si="104"/>
        <v>#DIV/0!</v>
      </c>
      <c r="AV48" s="57" t="e">
        <f t="shared" si="105"/>
        <v>#DIV/0!</v>
      </c>
      <c r="AW48" s="55"/>
      <c r="AX48" s="55"/>
      <c r="AY48" s="55"/>
      <c r="AZ48" s="55"/>
      <c r="BA48" s="55">
        <f t="shared" si="106"/>
        <v>0</v>
      </c>
      <c r="BB48" s="57" t="e">
        <f t="shared" si="107"/>
        <v>#DIV/0!</v>
      </c>
      <c r="BC48" s="57" t="e">
        <f t="shared" si="108"/>
        <v>#DIV/0!</v>
      </c>
    </row>
    <row r="49" spans="2:55">
      <c r="B49" s="55" t="s">
        <v>22</v>
      </c>
      <c r="C49" s="56"/>
      <c r="D49" s="56"/>
      <c r="E49" s="56"/>
      <c r="F49" s="56">
        <f t="shared" si="87"/>
        <v>0</v>
      </c>
      <c r="G49" s="55"/>
      <c r="H49" s="55"/>
      <c r="I49" s="55"/>
      <c r="J49" s="55"/>
      <c r="K49" s="55">
        <f t="shared" si="88"/>
        <v>0</v>
      </c>
      <c r="L49" s="57" t="e">
        <f t="shared" si="89"/>
        <v>#DIV/0!</v>
      </c>
      <c r="M49" s="57" t="e">
        <f t="shared" si="90"/>
        <v>#DIV/0!</v>
      </c>
      <c r="N49" s="55"/>
      <c r="O49" s="55"/>
      <c r="P49" s="55"/>
      <c r="Q49" s="55"/>
      <c r="R49" s="55">
        <f t="shared" si="91"/>
        <v>0</v>
      </c>
      <c r="S49" s="58" t="e">
        <f t="shared" si="92"/>
        <v>#DIV/0!</v>
      </c>
      <c r="T49" s="57" t="e">
        <f t="shared" si="93"/>
        <v>#DIV/0!</v>
      </c>
      <c r="U49" s="55"/>
      <c r="V49" s="55"/>
      <c r="W49" s="55"/>
      <c r="X49" s="55"/>
      <c r="Y49" s="55">
        <f t="shared" si="94"/>
        <v>0</v>
      </c>
      <c r="Z49" s="57" t="e">
        <f t="shared" si="95"/>
        <v>#DIV/0!</v>
      </c>
      <c r="AA49" s="57" t="e">
        <f t="shared" si="96"/>
        <v>#DIV/0!</v>
      </c>
      <c r="AB49" s="55"/>
      <c r="AC49" s="55"/>
      <c r="AD49" s="55"/>
      <c r="AE49" s="55"/>
      <c r="AF49" s="55">
        <f t="shared" si="97"/>
        <v>0</v>
      </c>
      <c r="AG49" s="58" t="e">
        <f t="shared" si="98"/>
        <v>#DIV/0!</v>
      </c>
      <c r="AH49" s="57" t="e">
        <f t="shared" si="99"/>
        <v>#DIV/0!</v>
      </c>
      <c r="AI49" s="55"/>
      <c r="AJ49" s="55"/>
      <c r="AK49" s="55"/>
      <c r="AL49" s="55"/>
      <c r="AM49" s="55">
        <f t="shared" si="100"/>
        <v>0</v>
      </c>
      <c r="AN49" s="57" t="e">
        <f t="shared" si="101"/>
        <v>#DIV/0!</v>
      </c>
      <c r="AO49" s="57" t="e">
        <f t="shared" si="102"/>
        <v>#DIV/0!</v>
      </c>
      <c r="AP49" s="55"/>
      <c r="AQ49" s="55"/>
      <c r="AR49" s="55"/>
      <c r="AS49" s="55"/>
      <c r="AT49" s="55">
        <f t="shared" si="103"/>
        <v>0</v>
      </c>
      <c r="AU49" s="58" t="e">
        <f t="shared" si="104"/>
        <v>#DIV/0!</v>
      </c>
      <c r="AV49" s="57" t="e">
        <f t="shared" si="105"/>
        <v>#DIV/0!</v>
      </c>
      <c r="AW49" s="55"/>
      <c r="AX49" s="55"/>
      <c r="AY49" s="55"/>
      <c r="AZ49" s="55"/>
      <c r="BA49" s="55">
        <f t="shared" si="106"/>
        <v>0</v>
      </c>
      <c r="BB49" s="57" t="e">
        <f t="shared" si="107"/>
        <v>#DIV/0!</v>
      </c>
      <c r="BC49" s="57" t="e">
        <f t="shared" si="108"/>
        <v>#DIV/0!</v>
      </c>
    </row>
    <row r="50" spans="2:55">
      <c r="B50" s="55" t="s">
        <v>23</v>
      </c>
      <c r="C50" s="56"/>
      <c r="D50" s="56"/>
      <c r="E50" s="56"/>
      <c r="F50" s="56">
        <f t="shared" si="87"/>
        <v>0</v>
      </c>
      <c r="G50" s="55"/>
      <c r="H50" s="55"/>
      <c r="I50" s="55"/>
      <c r="J50" s="55"/>
      <c r="K50" s="55">
        <f t="shared" si="88"/>
        <v>0</v>
      </c>
      <c r="L50" s="57" t="e">
        <f t="shared" si="89"/>
        <v>#DIV/0!</v>
      </c>
      <c r="M50" s="57" t="e">
        <f t="shared" si="90"/>
        <v>#DIV/0!</v>
      </c>
      <c r="N50" s="55"/>
      <c r="O50" s="55"/>
      <c r="P50" s="55"/>
      <c r="Q50" s="55"/>
      <c r="R50" s="55">
        <f t="shared" si="91"/>
        <v>0</v>
      </c>
      <c r="S50" s="58" t="e">
        <f t="shared" si="92"/>
        <v>#DIV/0!</v>
      </c>
      <c r="T50" s="57" t="e">
        <f t="shared" si="93"/>
        <v>#DIV/0!</v>
      </c>
      <c r="U50" s="55"/>
      <c r="V50" s="55"/>
      <c r="W50" s="55"/>
      <c r="X50" s="55"/>
      <c r="Y50" s="55">
        <f t="shared" si="94"/>
        <v>0</v>
      </c>
      <c r="Z50" s="57" t="e">
        <f t="shared" si="95"/>
        <v>#DIV/0!</v>
      </c>
      <c r="AA50" s="57" t="e">
        <f t="shared" si="96"/>
        <v>#DIV/0!</v>
      </c>
      <c r="AB50" s="55"/>
      <c r="AC50" s="55"/>
      <c r="AD50" s="55"/>
      <c r="AE50" s="55"/>
      <c r="AF50" s="55"/>
      <c r="AG50" s="58" t="e">
        <f t="shared" si="98"/>
        <v>#DIV/0!</v>
      </c>
      <c r="AH50" s="57" t="e">
        <f t="shared" si="99"/>
        <v>#DIV/0!</v>
      </c>
      <c r="AI50" s="55"/>
      <c r="AJ50" s="55"/>
      <c r="AK50" s="55"/>
      <c r="AL50" s="55"/>
      <c r="AM50" s="55"/>
      <c r="AN50" s="57" t="e">
        <f t="shared" si="101"/>
        <v>#DIV/0!</v>
      </c>
      <c r="AO50" s="57" t="e">
        <f t="shared" si="102"/>
        <v>#DIV/0!</v>
      </c>
      <c r="AP50" s="55"/>
      <c r="AQ50" s="55"/>
      <c r="AR50" s="55"/>
      <c r="AS50" s="55"/>
      <c r="AT50" s="55"/>
      <c r="AU50" s="58" t="e">
        <f t="shared" si="104"/>
        <v>#DIV/0!</v>
      </c>
      <c r="AV50" s="57" t="e">
        <f t="shared" si="105"/>
        <v>#DIV/0!</v>
      </c>
      <c r="AW50" s="55"/>
      <c r="AX50" s="55"/>
      <c r="AY50" s="55"/>
      <c r="AZ50" s="55"/>
      <c r="BA50" s="55"/>
      <c r="BB50" s="57" t="e">
        <f t="shared" si="107"/>
        <v>#DIV/0!</v>
      </c>
      <c r="BC50" s="57" t="e">
        <f t="shared" si="108"/>
        <v>#DIV/0!</v>
      </c>
    </row>
    <row r="51" spans="2:55">
      <c r="B51" s="55" t="s">
        <v>24</v>
      </c>
      <c r="C51" s="56"/>
      <c r="F51" s="56">
        <f t="shared" si="87"/>
        <v>0</v>
      </c>
      <c r="G51" s="55"/>
      <c r="I51" s="55"/>
      <c r="J51" s="55"/>
      <c r="K51" s="55">
        <f t="shared" si="88"/>
        <v>0</v>
      </c>
      <c r="L51" s="57" t="e">
        <f t="shared" si="89"/>
        <v>#DIV/0!</v>
      </c>
      <c r="M51" s="57" t="e">
        <f t="shared" si="90"/>
        <v>#DIV/0!</v>
      </c>
      <c r="N51" s="55"/>
      <c r="P51" s="55"/>
      <c r="Q51" s="55"/>
      <c r="R51" s="55">
        <f t="shared" si="91"/>
        <v>0</v>
      </c>
      <c r="S51" s="58" t="e">
        <f t="shared" si="92"/>
        <v>#DIV/0!</v>
      </c>
      <c r="T51" s="57" t="e">
        <f t="shared" si="93"/>
        <v>#DIV/0!</v>
      </c>
      <c r="Z51" s="57" t="e">
        <f t="shared" si="95"/>
        <v>#DIV/0!</v>
      </c>
      <c r="AA51" s="57" t="e">
        <f t="shared" si="96"/>
        <v>#DIV/0!</v>
      </c>
      <c r="AG51" s="58" t="e">
        <f t="shared" si="98"/>
        <v>#DIV/0!</v>
      </c>
      <c r="AH51" s="57" t="e">
        <f t="shared" si="99"/>
        <v>#DIV/0!</v>
      </c>
      <c r="AN51" s="57" t="e">
        <f t="shared" si="101"/>
        <v>#DIV/0!</v>
      </c>
      <c r="AO51" s="57" t="e">
        <f t="shared" si="102"/>
        <v>#DIV/0!</v>
      </c>
      <c r="AU51" s="58" t="e">
        <f t="shared" si="104"/>
        <v>#DIV/0!</v>
      </c>
      <c r="AV51" s="57" t="e">
        <f t="shared" si="105"/>
        <v>#DIV/0!</v>
      </c>
      <c r="BB51" s="57" t="e">
        <f t="shared" si="107"/>
        <v>#DIV/0!</v>
      </c>
      <c r="BC51" s="57" t="e">
        <f t="shared" si="108"/>
        <v>#DIV/0!</v>
      </c>
    </row>
    <row r="52" spans="2:55">
      <c r="B52" s="55" t="s">
        <v>25</v>
      </c>
      <c r="C52" s="56"/>
      <c r="F52" s="56">
        <f t="shared" si="87"/>
        <v>0</v>
      </c>
      <c r="G52" s="55"/>
      <c r="I52" s="55"/>
      <c r="J52" s="55"/>
      <c r="K52" s="55">
        <f t="shared" si="88"/>
        <v>0</v>
      </c>
      <c r="L52" s="57" t="e">
        <f t="shared" si="89"/>
        <v>#DIV/0!</v>
      </c>
      <c r="M52" s="57" t="e">
        <f t="shared" si="90"/>
        <v>#DIV/0!</v>
      </c>
    </row>
    <row r="53" spans="2:55">
      <c r="B53" s="55" t="s">
        <v>26</v>
      </c>
      <c r="C53" s="56"/>
      <c r="F53" s="56">
        <f t="shared" si="87"/>
        <v>0</v>
      </c>
    </row>
    <row r="54" spans="2:55">
      <c r="B54" s="55"/>
    </row>
    <row r="56" spans="2:55">
      <c r="B56" s="25" t="str">
        <f>"Graduate MASTER Retention - "&amp;$A$1</f>
        <v>Graduate MASTER Retention - Asian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09">C59-D59-E59</f>
        <v>0</v>
      </c>
      <c r="G59" s="55"/>
      <c r="H59" s="55"/>
      <c r="I59" s="55"/>
      <c r="J59" s="55"/>
      <c r="K59" s="55">
        <f t="shared" ref="K59:K64" si="110">$F59-(G59+I59+J59)</f>
        <v>0</v>
      </c>
      <c r="L59" s="57" t="e">
        <f t="shared" ref="L59:L65" si="111">IF($F59="","",((G59+H59+I59+J59)/$F59))</f>
        <v>#DIV/0!</v>
      </c>
      <c r="M59" s="57" t="e">
        <f t="shared" ref="M59:M65" si="112">IF($F59="","",(J59/$F59))</f>
        <v>#DIV/0!</v>
      </c>
      <c r="N59" s="55"/>
      <c r="O59" s="55"/>
      <c r="P59" s="55"/>
      <c r="Q59" s="55"/>
      <c r="R59" s="55">
        <f t="shared" ref="R59:R64" si="113">$F59-(N59+P59+Q59)</f>
        <v>0</v>
      </c>
      <c r="S59" s="58" t="e">
        <f t="shared" ref="S59:S64" si="114">IF($F59="","",((N59+O59+P59+Q59)/$F59))</f>
        <v>#DIV/0!</v>
      </c>
      <c r="T59" s="57" t="e">
        <f t="shared" ref="T59:T64" si="115">IF($F59="","",(Q59/$F59))</f>
        <v>#DIV/0!</v>
      </c>
      <c r="U59" s="55"/>
      <c r="V59" s="55"/>
      <c r="W59" s="55"/>
      <c r="X59" s="55"/>
      <c r="Y59" s="55">
        <f t="shared" ref="Y59:Y63" si="116">$F59-(U59+W59+X59)</f>
        <v>0</v>
      </c>
      <c r="Z59" s="57" t="e">
        <f t="shared" ref="Z59:Z64" si="117">IF($F59="","",((U59+V59+W59+X59)/$F59))</f>
        <v>#DIV/0!</v>
      </c>
      <c r="AA59" s="57" t="e">
        <f t="shared" ref="AA59:AA64" si="118">IF($F59="","",(X59/$F59))</f>
        <v>#DIV/0!</v>
      </c>
      <c r="AB59" s="55"/>
      <c r="AC59" s="55"/>
      <c r="AD59" s="55"/>
      <c r="AE59" s="55"/>
      <c r="AF59" s="55">
        <f t="shared" ref="AF59:AF62" si="119">$F59-(AB59+AD59+AE59)</f>
        <v>0</v>
      </c>
      <c r="AG59" s="58" t="e">
        <f t="shared" ref="AG59:AG64" si="120">IF($F59="","",((AB59+AC59+AD59+AE59)/$F59))</f>
        <v>#DIV/0!</v>
      </c>
      <c r="AH59" s="57" t="e">
        <f t="shared" ref="AH59:AH64" si="121">IF($F59="","",(AE59/$F59))</f>
        <v>#DIV/0!</v>
      </c>
      <c r="AI59" s="55"/>
      <c r="AJ59" s="55"/>
      <c r="AK59" s="55"/>
      <c r="AL59" s="55"/>
      <c r="AM59" s="55">
        <f t="shared" ref="AM59:AM62" si="122">$F59-(AI59+AK59+AL59)</f>
        <v>0</v>
      </c>
      <c r="AN59" s="57" t="e">
        <f t="shared" ref="AN59:AN64" si="123">IF($F59="","",((AI59+AJ59+AK59+AL59)/$F59))</f>
        <v>#DIV/0!</v>
      </c>
      <c r="AO59" s="57" t="e">
        <f t="shared" ref="AO59:AO64" si="124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5">IF($F59="","",((AP59+AQ59+AR59+AS59)/$F59))</f>
        <v>#DIV/0!</v>
      </c>
      <c r="AV59" s="57" t="e">
        <f t="shared" ref="AV59:AV64" si="126">IF($F59="","",(AS59/$F59))</f>
        <v>#DIV/0!</v>
      </c>
      <c r="AW59" s="55"/>
      <c r="AX59" s="55"/>
      <c r="AY59" s="55"/>
      <c r="AZ59" s="55"/>
      <c r="BA59" s="55">
        <f t="shared" ref="BA59:BA62" si="127">$F59-(AW59+AY59+AZ59)</f>
        <v>0</v>
      </c>
      <c r="BB59" s="57" t="e">
        <f t="shared" ref="BB59:BB64" si="128">IF($F59="","",((AW59+AX59+AY59+AZ59)/$F59))</f>
        <v>#DIV/0!</v>
      </c>
      <c r="BC59" s="57" t="e">
        <f t="shared" ref="BC59:BC64" si="129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09"/>
        <v>0</v>
      </c>
      <c r="G60" s="55"/>
      <c r="H60" s="55"/>
      <c r="I60" s="55"/>
      <c r="J60" s="55"/>
      <c r="K60" s="55">
        <f t="shared" si="110"/>
        <v>0</v>
      </c>
      <c r="L60" s="57" t="e">
        <f t="shared" si="111"/>
        <v>#DIV/0!</v>
      </c>
      <c r="M60" s="57" t="e">
        <f t="shared" si="112"/>
        <v>#DIV/0!</v>
      </c>
      <c r="N60" s="55"/>
      <c r="O60" s="55"/>
      <c r="P60" s="55"/>
      <c r="Q60" s="55"/>
      <c r="R60" s="55">
        <f t="shared" si="113"/>
        <v>0</v>
      </c>
      <c r="S60" s="58" t="e">
        <f t="shared" si="114"/>
        <v>#DIV/0!</v>
      </c>
      <c r="T60" s="57" t="e">
        <f t="shared" si="115"/>
        <v>#DIV/0!</v>
      </c>
      <c r="U60" s="55"/>
      <c r="V60" s="55"/>
      <c r="W60" s="55"/>
      <c r="X60" s="55"/>
      <c r="Y60" s="55">
        <f t="shared" si="116"/>
        <v>0</v>
      </c>
      <c r="Z60" s="57" t="e">
        <f t="shared" si="117"/>
        <v>#DIV/0!</v>
      </c>
      <c r="AA60" s="57" t="e">
        <f t="shared" si="118"/>
        <v>#DIV/0!</v>
      </c>
      <c r="AB60" s="55"/>
      <c r="AC60" s="55"/>
      <c r="AD60" s="55"/>
      <c r="AE60" s="55"/>
      <c r="AF60" s="55">
        <f t="shared" si="119"/>
        <v>0</v>
      </c>
      <c r="AG60" s="58" t="e">
        <f t="shared" si="120"/>
        <v>#DIV/0!</v>
      </c>
      <c r="AH60" s="57" t="e">
        <f t="shared" si="121"/>
        <v>#DIV/0!</v>
      </c>
      <c r="AI60" s="55"/>
      <c r="AJ60" s="55"/>
      <c r="AK60" s="55"/>
      <c r="AL60" s="55"/>
      <c r="AM60" s="55">
        <f t="shared" si="122"/>
        <v>0</v>
      </c>
      <c r="AN60" s="57" t="e">
        <f t="shared" si="123"/>
        <v>#DIV/0!</v>
      </c>
      <c r="AO60" s="57" t="e">
        <f t="shared" si="124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5"/>
        <v>#DIV/0!</v>
      </c>
      <c r="AV60" s="57" t="e">
        <f t="shared" si="126"/>
        <v>#DIV/0!</v>
      </c>
      <c r="AW60" s="55"/>
      <c r="AX60" s="55"/>
      <c r="AY60" s="55"/>
      <c r="AZ60" s="55"/>
      <c r="BA60" s="55">
        <f t="shared" si="127"/>
        <v>0</v>
      </c>
      <c r="BB60" s="57" t="e">
        <f t="shared" si="128"/>
        <v>#DIV/0!</v>
      </c>
      <c r="BC60" s="57" t="e">
        <f t="shared" si="129"/>
        <v>#DIV/0!</v>
      </c>
    </row>
    <row r="61" spans="2:55">
      <c r="B61" s="55" t="s">
        <v>21</v>
      </c>
      <c r="C61" s="56"/>
      <c r="D61" s="56"/>
      <c r="E61" s="56"/>
      <c r="F61" s="56">
        <f t="shared" si="109"/>
        <v>0</v>
      </c>
      <c r="G61" s="55"/>
      <c r="H61" s="55"/>
      <c r="I61" s="55"/>
      <c r="J61" s="55"/>
      <c r="K61" s="55">
        <f t="shared" si="110"/>
        <v>0</v>
      </c>
      <c r="L61" s="57" t="e">
        <f t="shared" si="111"/>
        <v>#DIV/0!</v>
      </c>
      <c r="M61" s="57" t="e">
        <f t="shared" si="112"/>
        <v>#DIV/0!</v>
      </c>
      <c r="N61" s="55"/>
      <c r="O61" s="55"/>
      <c r="P61" s="55"/>
      <c r="Q61" s="55"/>
      <c r="R61" s="55">
        <f t="shared" si="113"/>
        <v>0</v>
      </c>
      <c r="S61" s="58" t="e">
        <f t="shared" si="114"/>
        <v>#DIV/0!</v>
      </c>
      <c r="T61" s="57" t="e">
        <f t="shared" si="115"/>
        <v>#DIV/0!</v>
      </c>
      <c r="U61" s="55"/>
      <c r="V61" s="55"/>
      <c r="W61" s="55"/>
      <c r="X61" s="55"/>
      <c r="Y61" s="55">
        <f t="shared" si="116"/>
        <v>0</v>
      </c>
      <c r="Z61" s="57" t="e">
        <f t="shared" si="117"/>
        <v>#DIV/0!</v>
      </c>
      <c r="AA61" s="57" t="e">
        <f t="shared" si="118"/>
        <v>#DIV/0!</v>
      </c>
      <c r="AB61" s="55"/>
      <c r="AC61" s="55"/>
      <c r="AD61" s="55"/>
      <c r="AE61" s="55"/>
      <c r="AF61" s="55">
        <f t="shared" si="119"/>
        <v>0</v>
      </c>
      <c r="AG61" s="58" t="e">
        <f t="shared" si="120"/>
        <v>#DIV/0!</v>
      </c>
      <c r="AH61" s="57" t="e">
        <f t="shared" si="121"/>
        <v>#DIV/0!</v>
      </c>
      <c r="AI61" s="55"/>
      <c r="AJ61" s="55"/>
      <c r="AK61" s="55"/>
      <c r="AL61" s="55"/>
      <c r="AM61" s="55">
        <f t="shared" si="122"/>
        <v>0</v>
      </c>
      <c r="AN61" s="57" t="e">
        <f t="shared" si="123"/>
        <v>#DIV/0!</v>
      </c>
      <c r="AO61" s="57" t="e">
        <f t="shared" si="124"/>
        <v>#DIV/0!</v>
      </c>
      <c r="AP61" s="55"/>
      <c r="AQ61" s="55"/>
      <c r="AR61" s="55"/>
      <c r="AS61" s="55"/>
      <c r="AT61" s="55">
        <f t="shared" ref="AT61:AT62" si="130">$F61-(AP61+AR61+AS61)</f>
        <v>0</v>
      </c>
      <c r="AU61" s="58" t="e">
        <f t="shared" si="125"/>
        <v>#DIV/0!</v>
      </c>
      <c r="AV61" s="57" t="e">
        <f t="shared" si="126"/>
        <v>#DIV/0!</v>
      </c>
      <c r="AW61" s="55"/>
      <c r="AX61" s="55"/>
      <c r="AY61" s="55"/>
      <c r="AZ61" s="55"/>
      <c r="BA61" s="55">
        <f t="shared" si="127"/>
        <v>0</v>
      </c>
      <c r="BB61" s="57" t="e">
        <f t="shared" si="128"/>
        <v>#DIV/0!</v>
      </c>
      <c r="BC61" s="57" t="e">
        <f t="shared" si="129"/>
        <v>#DIV/0!</v>
      </c>
    </row>
    <row r="62" spans="2:55">
      <c r="B62" s="55" t="s">
        <v>22</v>
      </c>
      <c r="C62" s="56"/>
      <c r="D62" s="56"/>
      <c r="E62" s="56"/>
      <c r="F62" s="56">
        <f t="shared" si="109"/>
        <v>0</v>
      </c>
      <c r="G62" s="55"/>
      <c r="H62" s="55"/>
      <c r="I62" s="55"/>
      <c r="J62" s="55"/>
      <c r="K62" s="55">
        <f t="shared" si="110"/>
        <v>0</v>
      </c>
      <c r="L62" s="57" t="e">
        <f t="shared" si="111"/>
        <v>#DIV/0!</v>
      </c>
      <c r="M62" s="57" t="e">
        <f t="shared" si="112"/>
        <v>#DIV/0!</v>
      </c>
      <c r="N62" s="55"/>
      <c r="O62" s="55"/>
      <c r="P62" s="55"/>
      <c r="Q62" s="55"/>
      <c r="R62" s="55">
        <f t="shared" si="113"/>
        <v>0</v>
      </c>
      <c r="S62" s="58" t="e">
        <f t="shared" si="114"/>
        <v>#DIV/0!</v>
      </c>
      <c r="T62" s="57" t="e">
        <f t="shared" si="115"/>
        <v>#DIV/0!</v>
      </c>
      <c r="U62" s="55"/>
      <c r="V62" s="55"/>
      <c r="W62" s="55"/>
      <c r="X62" s="55"/>
      <c r="Y62" s="55">
        <f t="shared" si="116"/>
        <v>0</v>
      </c>
      <c r="Z62" s="57" t="e">
        <f t="shared" si="117"/>
        <v>#DIV/0!</v>
      </c>
      <c r="AA62" s="57" t="e">
        <f t="shared" si="118"/>
        <v>#DIV/0!</v>
      </c>
      <c r="AB62" s="55"/>
      <c r="AC62" s="55"/>
      <c r="AD62" s="55"/>
      <c r="AE62" s="55"/>
      <c r="AF62" s="55">
        <f t="shared" si="119"/>
        <v>0</v>
      </c>
      <c r="AG62" s="58" t="e">
        <f t="shared" si="120"/>
        <v>#DIV/0!</v>
      </c>
      <c r="AH62" s="57" t="e">
        <f t="shared" si="121"/>
        <v>#DIV/0!</v>
      </c>
      <c r="AI62" s="55"/>
      <c r="AJ62" s="55"/>
      <c r="AK62" s="55"/>
      <c r="AL62" s="55"/>
      <c r="AM62" s="55">
        <f t="shared" si="122"/>
        <v>0</v>
      </c>
      <c r="AN62" s="57" t="e">
        <f t="shared" si="123"/>
        <v>#DIV/0!</v>
      </c>
      <c r="AO62" s="57" t="e">
        <f t="shared" si="124"/>
        <v>#DIV/0!</v>
      </c>
      <c r="AP62" s="55"/>
      <c r="AQ62" s="55"/>
      <c r="AR62" s="55"/>
      <c r="AS62" s="55"/>
      <c r="AT62" s="55">
        <f t="shared" si="130"/>
        <v>0</v>
      </c>
      <c r="AU62" s="58" t="e">
        <f t="shared" si="125"/>
        <v>#DIV/0!</v>
      </c>
      <c r="AV62" s="57" t="e">
        <f t="shared" si="126"/>
        <v>#DIV/0!</v>
      </c>
      <c r="AW62" s="55"/>
      <c r="AX62" s="55"/>
      <c r="AY62" s="55"/>
      <c r="AZ62" s="55"/>
      <c r="BA62" s="55">
        <f t="shared" si="127"/>
        <v>0</v>
      </c>
      <c r="BB62" s="57" t="e">
        <f t="shared" si="128"/>
        <v>#DIV/0!</v>
      </c>
      <c r="BC62" s="57" t="e">
        <f t="shared" si="129"/>
        <v>#DIV/0!</v>
      </c>
    </row>
    <row r="63" spans="2:55">
      <c r="B63" s="55" t="s">
        <v>23</v>
      </c>
      <c r="C63" s="56"/>
      <c r="D63" s="56"/>
      <c r="E63" s="56"/>
      <c r="F63" s="56">
        <f t="shared" si="109"/>
        <v>0</v>
      </c>
      <c r="G63" s="55"/>
      <c r="H63" s="55"/>
      <c r="I63" s="55"/>
      <c r="J63" s="55"/>
      <c r="K63" s="55">
        <f t="shared" si="110"/>
        <v>0</v>
      </c>
      <c r="L63" s="57" t="e">
        <f t="shared" si="111"/>
        <v>#DIV/0!</v>
      </c>
      <c r="M63" s="57" t="e">
        <f t="shared" si="112"/>
        <v>#DIV/0!</v>
      </c>
      <c r="N63" s="55"/>
      <c r="O63" s="55"/>
      <c r="P63" s="55"/>
      <c r="Q63" s="55"/>
      <c r="R63" s="55">
        <f t="shared" si="113"/>
        <v>0</v>
      </c>
      <c r="S63" s="58" t="e">
        <f t="shared" si="114"/>
        <v>#DIV/0!</v>
      </c>
      <c r="T63" s="57" t="e">
        <f t="shared" si="115"/>
        <v>#DIV/0!</v>
      </c>
      <c r="U63" s="55"/>
      <c r="V63" s="55"/>
      <c r="W63" s="55"/>
      <c r="X63" s="55"/>
      <c r="Y63" s="55">
        <f t="shared" si="116"/>
        <v>0</v>
      </c>
      <c r="Z63" s="57" t="e">
        <f t="shared" si="117"/>
        <v>#DIV/0!</v>
      </c>
      <c r="AA63" s="57" t="e">
        <f t="shared" si="118"/>
        <v>#DIV/0!</v>
      </c>
      <c r="AB63" s="55"/>
      <c r="AC63" s="55"/>
      <c r="AD63" s="55"/>
      <c r="AE63" s="55"/>
      <c r="AF63" s="55"/>
      <c r="AG63" s="58" t="e">
        <f t="shared" si="120"/>
        <v>#DIV/0!</v>
      </c>
      <c r="AH63" s="57" t="e">
        <f t="shared" si="121"/>
        <v>#DIV/0!</v>
      </c>
      <c r="AI63" s="55"/>
      <c r="AJ63" s="55"/>
      <c r="AK63" s="55"/>
      <c r="AL63" s="55"/>
      <c r="AM63" s="55"/>
      <c r="AN63" s="57" t="e">
        <f t="shared" si="123"/>
        <v>#DIV/0!</v>
      </c>
      <c r="AO63" s="57" t="e">
        <f t="shared" si="124"/>
        <v>#DIV/0!</v>
      </c>
      <c r="AP63" s="55"/>
      <c r="AQ63" s="55"/>
      <c r="AR63" s="55"/>
      <c r="AS63" s="55"/>
      <c r="AT63" s="55"/>
      <c r="AU63" s="58" t="e">
        <f t="shared" si="125"/>
        <v>#DIV/0!</v>
      </c>
      <c r="AV63" s="57" t="e">
        <f t="shared" si="126"/>
        <v>#DIV/0!</v>
      </c>
      <c r="AW63" s="55"/>
      <c r="AX63" s="55"/>
      <c r="AY63" s="55"/>
      <c r="AZ63" s="55"/>
      <c r="BA63" s="55"/>
      <c r="BB63" s="57" t="e">
        <f t="shared" si="128"/>
        <v>#DIV/0!</v>
      </c>
      <c r="BC63" s="57" t="e">
        <f t="shared" si="129"/>
        <v>#DIV/0!</v>
      </c>
    </row>
    <row r="64" spans="2:55">
      <c r="B64" s="55" t="s">
        <v>24</v>
      </c>
      <c r="C64" s="56"/>
      <c r="F64" s="56">
        <f t="shared" si="109"/>
        <v>0</v>
      </c>
      <c r="G64" s="55"/>
      <c r="I64" s="55"/>
      <c r="J64" s="55"/>
      <c r="K64" s="55">
        <f t="shared" si="110"/>
        <v>0</v>
      </c>
      <c r="L64" s="57" t="e">
        <f t="shared" si="111"/>
        <v>#DIV/0!</v>
      </c>
      <c r="M64" s="57" t="e">
        <f t="shared" si="112"/>
        <v>#DIV/0!</v>
      </c>
      <c r="N64" s="55"/>
      <c r="P64" s="55"/>
      <c r="Q64" s="55"/>
      <c r="R64" s="55">
        <f t="shared" si="113"/>
        <v>0</v>
      </c>
      <c r="S64" s="58" t="e">
        <f t="shared" si="114"/>
        <v>#DIV/0!</v>
      </c>
      <c r="T64" s="57" t="e">
        <f t="shared" si="115"/>
        <v>#DIV/0!</v>
      </c>
      <c r="Z64" s="57" t="e">
        <f t="shared" si="117"/>
        <v>#DIV/0!</v>
      </c>
      <c r="AA64" s="57" t="e">
        <f t="shared" si="118"/>
        <v>#DIV/0!</v>
      </c>
      <c r="AG64" s="58" t="e">
        <f t="shared" si="120"/>
        <v>#DIV/0!</v>
      </c>
      <c r="AH64" s="57" t="e">
        <f t="shared" si="121"/>
        <v>#DIV/0!</v>
      </c>
      <c r="AN64" s="57" t="e">
        <f t="shared" si="123"/>
        <v>#DIV/0!</v>
      </c>
      <c r="AO64" s="57" t="e">
        <f t="shared" si="124"/>
        <v>#DIV/0!</v>
      </c>
      <c r="AU64" s="58" t="e">
        <f t="shared" si="125"/>
        <v>#DIV/0!</v>
      </c>
      <c r="AV64" s="57" t="e">
        <f t="shared" si="126"/>
        <v>#DIV/0!</v>
      </c>
      <c r="BB64" s="57" t="e">
        <f t="shared" si="128"/>
        <v>#DIV/0!</v>
      </c>
      <c r="BC64" s="57" t="e">
        <f t="shared" si="129"/>
        <v>#DIV/0!</v>
      </c>
    </row>
    <row r="65" spans="2:13">
      <c r="B65" s="55" t="s">
        <v>25</v>
      </c>
      <c r="C65" s="56"/>
      <c r="F65" s="56">
        <f t="shared" si="109"/>
        <v>0</v>
      </c>
      <c r="G65" s="55"/>
      <c r="I65" s="55"/>
      <c r="J65" s="55"/>
      <c r="K65" s="55">
        <f>$F65-(G65+I65+J65)</f>
        <v>0</v>
      </c>
      <c r="L65" s="57" t="e">
        <f t="shared" si="111"/>
        <v>#DIV/0!</v>
      </c>
      <c r="M65" s="57" t="e">
        <f t="shared" si="112"/>
        <v>#DIV/0!</v>
      </c>
    </row>
    <row r="66" spans="2:13">
      <c r="B66" s="55" t="s">
        <v>26</v>
      </c>
      <c r="C66" s="56"/>
      <c r="F66" s="56">
        <f t="shared" si="109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BC2AC-103E-46BD-9BFF-46799A24A8B8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65</v>
      </c>
    </row>
    <row r="2" spans="1:55">
      <c r="B2" s="25" t="str">
        <f>"Freshmen Retention - "&amp;$A$1</f>
        <v>Freshmen Retention - Black or African American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25</v>
      </c>
      <c r="D5" s="56">
        <v>1</v>
      </c>
      <c r="E5" s="56"/>
      <c r="F5" s="56">
        <f t="shared" ref="F5:F13" si="0">C5-D5-E5</f>
        <v>24</v>
      </c>
      <c r="G5" s="73">
        <v>20</v>
      </c>
      <c r="H5" s="55"/>
      <c r="I5" s="78">
        <v>0</v>
      </c>
      <c r="J5" s="55">
        <v>0</v>
      </c>
      <c r="K5" s="55">
        <f t="shared" ref="K5:K12" si="1">F5-(G5+I5+J5)</f>
        <v>4</v>
      </c>
      <c r="L5" s="57">
        <f t="shared" ref="L5:L12" si="2">IF($F5="","",((G5+H5+I5+J5)/$F5))</f>
        <v>0.83333333333333337</v>
      </c>
      <c r="M5" s="57">
        <f t="shared" ref="M5:M12" si="3">IF($F5="","",(J5/$F5))</f>
        <v>0</v>
      </c>
      <c r="N5" s="73">
        <v>18</v>
      </c>
      <c r="O5" s="55"/>
      <c r="P5" s="78">
        <v>0</v>
      </c>
      <c r="Q5" s="55">
        <v>0</v>
      </c>
      <c r="R5" s="55">
        <f t="shared" ref="R5:R11" si="4">F5-Q5-P5-N5</f>
        <v>6</v>
      </c>
      <c r="S5" s="58">
        <f t="shared" ref="S5:S7" si="5">IF($F5="","",((N5+O5+P5+Q5)/$F5))</f>
        <v>0.75</v>
      </c>
      <c r="T5" s="57">
        <f t="shared" ref="T5:T11" si="6">IF($F5="","",(Q5/$F5))</f>
        <v>0</v>
      </c>
      <c r="U5" s="73">
        <v>17</v>
      </c>
      <c r="V5" s="55"/>
      <c r="W5" s="78">
        <v>0</v>
      </c>
      <c r="X5" s="78">
        <v>0</v>
      </c>
      <c r="Y5" s="55">
        <f t="shared" ref="Y5:Y10" si="7">F5-(U5+W5+X5)</f>
        <v>7</v>
      </c>
      <c r="Z5" s="57">
        <f t="shared" ref="Z5:Z10" si="8">IF($F5="","",((U5+V5+W5+X5)/$F5))</f>
        <v>0.70833333333333337</v>
      </c>
      <c r="AA5" s="57">
        <f t="shared" ref="AA5:AA10" si="9">IF($F5="","",(X5/$F5))</f>
        <v>0</v>
      </c>
      <c r="AB5" s="73">
        <v>12</v>
      </c>
      <c r="AC5" s="55"/>
      <c r="AD5" s="78">
        <v>0</v>
      </c>
      <c r="AE5" s="73">
        <v>6</v>
      </c>
      <c r="AF5" s="55">
        <f t="shared" ref="AF5:AF9" si="10">F5-(AB5+AD5+AE5)</f>
        <v>6</v>
      </c>
      <c r="AG5" s="58">
        <f t="shared" ref="AG5:AG9" si="11">IF($F5="","",((AB5+AC5+AD5+AE5)/$F5))</f>
        <v>0.75</v>
      </c>
      <c r="AH5" s="57">
        <f t="shared" ref="AH5:AH9" si="12">IF($F5="","",(AE5/$F5))</f>
        <v>0.25</v>
      </c>
      <c r="AI5" s="73">
        <v>1</v>
      </c>
      <c r="AJ5" s="55"/>
      <c r="AK5" s="55">
        <v>0</v>
      </c>
      <c r="AL5" s="73">
        <v>15</v>
      </c>
      <c r="AM5" s="55">
        <f t="shared" ref="AM5:AM7" si="13">F5-AL5-AK5-AI5</f>
        <v>8</v>
      </c>
      <c r="AN5" s="57">
        <f t="shared" ref="AN5:AN7" si="14">IF($F5="","",((AI5+AJ5+AK5+AL5)/$F5))</f>
        <v>0.66666666666666663</v>
      </c>
      <c r="AO5" s="57">
        <f t="shared" ref="AO5:AO7" si="15">IF($F5="","",(AL5/$F5))</f>
        <v>0.625</v>
      </c>
      <c r="AP5" s="55">
        <v>0</v>
      </c>
      <c r="AQ5" s="55"/>
      <c r="AR5" s="55">
        <v>0</v>
      </c>
      <c r="AS5" s="73">
        <v>17</v>
      </c>
      <c r="AT5" s="55">
        <f t="shared" ref="AT5" si="16">F5-AP5-AR5-AS5</f>
        <v>7</v>
      </c>
      <c r="AU5" s="58">
        <f t="shared" ref="AU5" si="17">IF($F5="","",((AP5+AQ5+AR5+AS5)/$F5))</f>
        <v>0.70833333333333337</v>
      </c>
      <c r="AV5" s="57">
        <f t="shared" ref="AV5" si="18">IF($F5="","",(AS5/$F5))</f>
        <v>0.70833333333333337</v>
      </c>
      <c r="AW5" s="55">
        <v>0</v>
      </c>
      <c r="AX5" s="55"/>
      <c r="AY5" s="55">
        <v>0</v>
      </c>
      <c r="AZ5" s="55">
        <v>17</v>
      </c>
      <c r="BA5" s="55">
        <f t="shared" ref="BA5" si="19">F5-AZ5-AW5</f>
        <v>7</v>
      </c>
      <c r="BB5" s="57">
        <f t="shared" ref="BB5" si="20">IF($F5="","",((AW5+AX5+AY5+AZ5)/$F5))</f>
        <v>0.70833333333333337</v>
      </c>
      <c r="BC5" s="57">
        <f t="shared" ref="BC5" si="21">IF($F5="","",(AZ5/$F5))</f>
        <v>0.70833333333333337</v>
      </c>
    </row>
    <row r="6" spans="1:55">
      <c r="B6" s="55" t="s">
        <v>21</v>
      </c>
      <c r="C6" s="73">
        <v>24</v>
      </c>
      <c r="D6" s="56">
        <v>0</v>
      </c>
      <c r="E6" s="56"/>
      <c r="F6" s="56">
        <f t="shared" si="0"/>
        <v>24</v>
      </c>
      <c r="G6" s="73">
        <v>16</v>
      </c>
      <c r="H6" s="55"/>
      <c r="I6" s="78">
        <v>0</v>
      </c>
      <c r="J6" s="55">
        <v>0</v>
      </c>
      <c r="K6" s="55">
        <f t="shared" si="1"/>
        <v>8</v>
      </c>
      <c r="L6" s="57">
        <f t="shared" si="2"/>
        <v>0.66666666666666663</v>
      </c>
      <c r="M6" s="57">
        <f t="shared" si="3"/>
        <v>0</v>
      </c>
      <c r="N6" s="73">
        <v>15</v>
      </c>
      <c r="O6" s="55"/>
      <c r="P6" s="73">
        <v>1</v>
      </c>
      <c r="Q6" s="55">
        <v>0</v>
      </c>
      <c r="R6" s="55">
        <f t="shared" si="4"/>
        <v>8</v>
      </c>
      <c r="S6" s="58">
        <f t="shared" si="5"/>
        <v>0.66666666666666663</v>
      </c>
      <c r="T6" s="57">
        <f t="shared" si="6"/>
        <v>0</v>
      </c>
      <c r="U6" s="73">
        <v>14</v>
      </c>
      <c r="V6" s="55"/>
      <c r="W6" s="78">
        <v>0</v>
      </c>
      <c r="X6" s="78">
        <v>0</v>
      </c>
      <c r="Y6" s="55">
        <f t="shared" si="7"/>
        <v>10</v>
      </c>
      <c r="Z6" s="57">
        <f t="shared" si="8"/>
        <v>0.58333333333333337</v>
      </c>
      <c r="AA6" s="57">
        <f t="shared" si="9"/>
        <v>0</v>
      </c>
      <c r="AB6" s="73">
        <v>6</v>
      </c>
      <c r="AC6" s="55"/>
      <c r="AD6" s="73">
        <v>2</v>
      </c>
      <c r="AE6" s="73">
        <v>6</v>
      </c>
      <c r="AF6" s="55">
        <f t="shared" si="10"/>
        <v>10</v>
      </c>
      <c r="AG6" s="58">
        <f t="shared" si="11"/>
        <v>0.58333333333333337</v>
      </c>
      <c r="AH6" s="57">
        <f t="shared" si="12"/>
        <v>0.25</v>
      </c>
      <c r="AI6" s="73">
        <v>2</v>
      </c>
      <c r="AJ6" s="55"/>
      <c r="AK6" s="55">
        <v>0</v>
      </c>
      <c r="AL6" s="73">
        <v>12</v>
      </c>
      <c r="AM6" s="55">
        <f t="shared" si="13"/>
        <v>10</v>
      </c>
      <c r="AN6" s="57">
        <f t="shared" si="14"/>
        <v>0.58333333333333337</v>
      </c>
      <c r="AO6" s="57">
        <f t="shared" si="15"/>
        <v>0.5</v>
      </c>
      <c r="AP6" s="55">
        <v>1</v>
      </c>
      <c r="AQ6" s="55"/>
      <c r="AR6" s="55">
        <v>0</v>
      </c>
      <c r="AS6" s="55">
        <v>12</v>
      </c>
      <c r="AT6" s="55">
        <f t="shared" ref="AT6" si="22">F6-AP6-AR6-AS6</f>
        <v>11</v>
      </c>
      <c r="AU6" s="58">
        <f t="shared" ref="AU6" si="23">IF($F6="","",((AP6+AQ6+AR6+AS6)/$F6))</f>
        <v>0.54166666666666663</v>
      </c>
      <c r="AV6" s="57">
        <f t="shared" ref="AV6" si="24">IF($F6="","",(AS6/$F6))</f>
        <v>0.5</v>
      </c>
      <c r="AW6" s="55">
        <v>0</v>
      </c>
      <c r="AX6" s="55"/>
      <c r="AY6" s="55">
        <v>0</v>
      </c>
      <c r="AZ6" s="55">
        <v>14</v>
      </c>
      <c r="BA6" s="55">
        <f t="shared" ref="BA6" si="25">F6-AZ6-AW6</f>
        <v>10</v>
      </c>
      <c r="BB6" s="57">
        <f t="shared" ref="BB6" si="26">IF($F6="","",((AW6+AX6+AY6+AZ6)/$F6))</f>
        <v>0.58333333333333337</v>
      </c>
      <c r="BC6" s="57">
        <f t="shared" ref="BC6" si="27">IF($F6="","",(AZ6/$F6))</f>
        <v>0.58333333333333337</v>
      </c>
    </row>
    <row r="7" spans="1:55">
      <c r="B7" s="55" t="s">
        <v>22</v>
      </c>
      <c r="C7" s="73">
        <v>19</v>
      </c>
      <c r="D7" s="56">
        <v>0</v>
      </c>
      <c r="E7" s="56"/>
      <c r="F7" s="56">
        <f t="shared" si="0"/>
        <v>19</v>
      </c>
      <c r="G7" s="73">
        <v>13</v>
      </c>
      <c r="H7" s="55"/>
      <c r="I7" s="78">
        <v>0</v>
      </c>
      <c r="J7" s="55">
        <v>0</v>
      </c>
      <c r="K7" s="55">
        <f t="shared" si="1"/>
        <v>6</v>
      </c>
      <c r="L7" s="57">
        <f t="shared" si="2"/>
        <v>0.68421052631578949</v>
      </c>
      <c r="M7" s="57">
        <f t="shared" si="3"/>
        <v>0</v>
      </c>
      <c r="N7" s="73">
        <v>12</v>
      </c>
      <c r="O7" s="55"/>
      <c r="P7" s="55">
        <v>0</v>
      </c>
      <c r="Q7" s="55">
        <v>0</v>
      </c>
      <c r="R7" s="55">
        <f t="shared" si="4"/>
        <v>7</v>
      </c>
      <c r="S7" s="58">
        <f t="shared" si="5"/>
        <v>0.63157894736842102</v>
      </c>
      <c r="T7" s="57">
        <f t="shared" si="6"/>
        <v>0</v>
      </c>
      <c r="U7" s="73">
        <v>13</v>
      </c>
      <c r="V7" s="55"/>
      <c r="W7" s="78">
        <v>0</v>
      </c>
      <c r="X7" s="78">
        <v>0</v>
      </c>
      <c r="Y7" s="55">
        <f t="shared" si="7"/>
        <v>6</v>
      </c>
      <c r="Z7" s="57">
        <f t="shared" si="8"/>
        <v>0.68421052631578949</v>
      </c>
      <c r="AA7" s="57">
        <f t="shared" si="9"/>
        <v>0</v>
      </c>
      <c r="AB7" s="73">
        <v>6</v>
      </c>
      <c r="AC7" s="55"/>
      <c r="AD7" s="78">
        <v>0</v>
      </c>
      <c r="AE7" s="73">
        <v>4</v>
      </c>
      <c r="AF7" s="55">
        <f t="shared" si="10"/>
        <v>9</v>
      </c>
      <c r="AG7" s="58">
        <f t="shared" si="11"/>
        <v>0.52631578947368418</v>
      </c>
      <c r="AH7" s="57">
        <f t="shared" si="12"/>
        <v>0.21052631578947367</v>
      </c>
      <c r="AI7" s="55">
        <v>2</v>
      </c>
      <c r="AJ7" s="55"/>
      <c r="AK7" s="55">
        <v>0</v>
      </c>
      <c r="AL7" s="55">
        <v>9</v>
      </c>
      <c r="AM7" s="55">
        <f t="shared" si="13"/>
        <v>8</v>
      </c>
      <c r="AN7" s="57">
        <f t="shared" si="14"/>
        <v>0.57894736842105265</v>
      </c>
      <c r="AO7" s="57">
        <f t="shared" si="15"/>
        <v>0.47368421052631576</v>
      </c>
      <c r="AP7" s="55">
        <v>1</v>
      </c>
      <c r="AQ7" s="55"/>
      <c r="AR7" s="55">
        <v>0</v>
      </c>
      <c r="AS7" s="55">
        <v>10</v>
      </c>
      <c r="AT7" s="55">
        <f t="shared" ref="AT7" si="28">F7-AP7-AR7-AS7</f>
        <v>8</v>
      </c>
      <c r="AU7" s="58">
        <f t="shared" ref="AU7" si="29">IF($F7="","",((AP7+AQ7+AR7+AS7)/$F7))</f>
        <v>0.57894736842105265</v>
      </c>
      <c r="AV7" s="57">
        <f t="shared" ref="AV7" si="30">IF($F7="","",(AS7/$F7))</f>
        <v>0.52631578947368418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33</v>
      </c>
      <c r="D8" s="56">
        <v>1</v>
      </c>
      <c r="E8" s="56"/>
      <c r="F8" s="56">
        <f t="shared" si="0"/>
        <v>32</v>
      </c>
      <c r="G8" s="73">
        <v>26</v>
      </c>
      <c r="H8" s="55"/>
      <c r="I8" s="73">
        <v>1</v>
      </c>
      <c r="J8" s="55">
        <v>0</v>
      </c>
      <c r="K8" s="55">
        <f t="shared" si="1"/>
        <v>5</v>
      </c>
      <c r="L8" s="57">
        <f t="shared" si="2"/>
        <v>0.84375</v>
      </c>
      <c r="M8" s="57">
        <f t="shared" si="3"/>
        <v>0</v>
      </c>
      <c r="N8" s="73">
        <v>24</v>
      </c>
      <c r="O8" s="55"/>
      <c r="P8" s="55">
        <v>0</v>
      </c>
      <c r="Q8" s="55">
        <v>0</v>
      </c>
      <c r="R8" s="55">
        <f t="shared" si="4"/>
        <v>8</v>
      </c>
      <c r="S8" s="58">
        <f>IF($F8="","",((N8+O8+P8+Q8)/$F8))</f>
        <v>0.75</v>
      </c>
      <c r="T8" s="57">
        <f t="shared" si="6"/>
        <v>0</v>
      </c>
      <c r="U8" s="73">
        <v>23</v>
      </c>
      <c r="V8" s="55"/>
      <c r="W8" s="73">
        <v>1</v>
      </c>
      <c r="X8" s="73">
        <v>1</v>
      </c>
      <c r="Y8" s="55">
        <f t="shared" si="7"/>
        <v>7</v>
      </c>
      <c r="Z8" s="57">
        <f t="shared" si="8"/>
        <v>0.78125</v>
      </c>
      <c r="AA8" s="57">
        <f t="shared" si="9"/>
        <v>3.125E-2</v>
      </c>
      <c r="AB8" s="55">
        <v>10</v>
      </c>
      <c r="AC8" s="55"/>
      <c r="AD8" s="55">
        <v>0</v>
      </c>
      <c r="AE8" s="55">
        <v>11</v>
      </c>
      <c r="AF8" s="55">
        <f t="shared" si="10"/>
        <v>11</v>
      </c>
      <c r="AG8" s="58">
        <f t="shared" si="11"/>
        <v>0.65625</v>
      </c>
      <c r="AH8" s="57">
        <f t="shared" si="12"/>
        <v>0.34375</v>
      </c>
      <c r="AI8" s="55">
        <v>4</v>
      </c>
      <c r="AJ8" s="55"/>
      <c r="AK8" s="55">
        <v>0</v>
      </c>
      <c r="AL8" s="55">
        <v>18</v>
      </c>
      <c r="AM8" s="55">
        <f t="shared" ref="AM8" si="31">F8-AL8-AK8-AI8</f>
        <v>10</v>
      </c>
      <c r="AN8" s="57">
        <f t="shared" ref="AN8" si="32">IF($F8="","",((AI8+AJ8+AK8+AL8)/$F8))</f>
        <v>0.6875</v>
      </c>
      <c r="AO8" s="57">
        <f t="shared" ref="AO8" si="33">IF($F8="","",(AL8/$F8))</f>
        <v>0.5625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20</v>
      </c>
      <c r="D9" s="56">
        <v>0</v>
      </c>
      <c r="E9" s="56"/>
      <c r="F9" s="56">
        <f t="shared" si="0"/>
        <v>20</v>
      </c>
      <c r="G9" s="73">
        <v>15</v>
      </c>
      <c r="H9" s="55"/>
      <c r="I9" s="55">
        <v>0</v>
      </c>
      <c r="J9" s="55">
        <v>0</v>
      </c>
      <c r="K9" s="55">
        <f t="shared" si="1"/>
        <v>5</v>
      </c>
      <c r="L9" s="57">
        <f t="shared" si="2"/>
        <v>0.75</v>
      </c>
      <c r="M9" s="57">
        <f t="shared" si="3"/>
        <v>0</v>
      </c>
      <c r="N9" s="73">
        <v>13</v>
      </c>
      <c r="O9" s="55"/>
      <c r="P9" s="55">
        <v>0</v>
      </c>
      <c r="Q9" s="55">
        <v>0</v>
      </c>
      <c r="R9" s="55">
        <f t="shared" si="4"/>
        <v>7</v>
      </c>
      <c r="S9" s="58">
        <f>IF($F9="","",((N9+O9+P9+Q9)/$F9))</f>
        <v>0.65</v>
      </c>
      <c r="T9" s="57">
        <f t="shared" si="6"/>
        <v>0</v>
      </c>
      <c r="U9" s="55">
        <v>12</v>
      </c>
      <c r="V9" s="55"/>
      <c r="W9" s="55">
        <v>0</v>
      </c>
      <c r="X9" s="55">
        <v>0</v>
      </c>
      <c r="Y9" s="55">
        <f t="shared" si="7"/>
        <v>8</v>
      </c>
      <c r="Z9" s="57">
        <f t="shared" si="8"/>
        <v>0.6</v>
      </c>
      <c r="AA9" s="57">
        <f t="shared" si="9"/>
        <v>0</v>
      </c>
      <c r="AB9" s="55">
        <v>7</v>
      </c>
      <c r="AC9" s="55"/>
      <c r="AD9" s="55">
        <v>1</v>
      </c>
      <c r="AE9" s="55">
        <v>4</v>
      </c>
      <c r="AF9" s="55">
        <f t="shared" si="10"/>
        <v>8</v>
      </c>
      <c r="AG9" s="58">
        <f t="shared" si="11"/>
        <v>0.6</v>
      </c>
      <c r="AH9" s="57">
        <f t="shared" si="12"/>
        <v>0.2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16</v>
      </c>
      <c r="D10" s="56">
        <v>0</v>
      </c>
      <c r="E10" s="56"/>
      <c r="F10" s="56">
        <f t="shared" si="0"/>
        <v>16</v>
      </c>
      <c r="G10" s="73">
        <v>15</v>
      </c>
      <c r="H10" s="55"/>
      <c r="I10" s="55">
        <v>0</v>
      </c>
      <c r="J10" s="55">
        <v>0</v>
      </c>
      <c r="K10" s="55">
        <f t="shared" si="1"/>
        <v>1</v>
      </c>
      <c r="L10" s="57">
        <f t="shared" si="2"/>
        <v>0.9375</v>
      </c>
      <c r="M10" s="57">
        <f t="shared" si="3"/>
        <v>0</v>
      </c>
      <c r="N10" s="55">
        <v>12</v>
      </c>
      <c r="O10" s="55"/>
      <c r="P10" s="55">
        <v>0</v>
      </c>
      <c r="Q10" s="55">
        <v>0</v>
      </c>
      <c r="R10" s="55">
        <f t="shared" si="4"/>
        <v>4</v>
      </c>
      <c r="S10" s="58">
        <f>IF($F10="","",((N10+O10+P10+Q10)/$F10))</f>
        <v>0.75</v>
      </c>
      <c r="T10" s="57">
        <f t="shared" si="6"/>
        <v>0</v>
      </c>
      <c r="U10" s="55">
        <v>11</v>
      </c>
      <c r="V10" s="55"/>
      <c r="W10" s="55">
        <v>0</v>
      </c>
      <c r="X10" s="55">
        <v>1</v>
      </c>
      <c r="Y10" s="55">
        <f t="shared" si="7"/>
        <v>4</v>
      </c>
      <c r="Z10" s="57">
        <f t="shared" si="8"/>
        <v>0.75</v>
      </c>
      <c r="AA10" s="57">
        <f t="shared" si="9"/>
        <v>6.25E-2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36</v>
      </c>
      <c r="D11" s="56">
        <v>1</v>
      </c>
      <c r="E11" s="56"/>
      <c r="F11" s="56">
        <f t="shared" si="0"/>
        <v>35</v>
      </c>
      <c r="G11" s="55">
        <v>31</v>
      </c>
      <c r="H11" s="55"/>
      <c r="I11" s="55">
        <v>2</v>
      </c>
      <c r="J11" s="55">
        <v>0</v>
      </c>
      <c r="K11" s="55">
        <f t="shared" si="1"/>
        <v>2</v>
      </c>
      <c r="L11" s="57">
        <f t="shared" si="2"/>
        <v>0.94285714285714284</v>
      </c>
      <c r="M11" s="57">
        <f t="shared" si="3"/>
        <v>0</v>
      </c>
      <c r="N11" s="55">
        <v>27</v>
      </c>
      <c r="O11" s="55"/>
      <c r="P11" s="55">
        <v>1</v>
      </c>
      <c r="Q11" s="55">
        <v>0</v>
      </c>
      <c r="R11" s="55">
        <f t="shared" si="4"/>
        <v>7</v>
      </c>
      <c r="S11" s="58">
        <f>IF($F11="","",((N11+O11+P11+Q11)/$F11))</f>
        <v>0.8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23</v>
      </c>
      <c r="D12" s="56">
        <v>0</v>
      </c>
      <c r="E12" s="56"/>
      <c r="F12" s="56">
        <f t="shared" si="0"/>
        <v>23</v>
      </c>
      <c r="G12" s="55">
        <v>20</v>
      </c>
      <c r="H12" s="55"/>
      <c r="I12" s="55">
        <v>0</v>
      </c>
      <c r="J12" s="55">
        <v>0</v>
      </c>
      <c r="K12" s="55">
        <f t="shared" si="1"/>
        <v>3</v>
      </c>
      <c r="L12" s="57">
        <f t="shared" si="2"/>
        <v>0.86956521739130432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37</v>
      </c>
      <c r="D13" s="56"/>
      <c r="E13" s="56"/>
      <c r="F13" s="56">
        <f t="shared" si="0"/>
        <v>37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Black or African American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19</v>
      </c>
      <c r="D19" s="56"/>
      <c r="E19" s="56"/>
      <c r="F19" s="56">
        <f t="shared" ref="F19:F27" si="34">C19-D19-E19</f>
        <v>19</v>
      </c>
      <c r="G19" s="73">
        <v>14</v>
      </c>
      <c r="H19" s="55"/>
      <c r="I19" s="73">
        <v>3</v>
      </c>
      <c r="J19" s="55">
        <v>0</v>
      </c>
      <c r="K19" s="55">
        <f t="shared" ref="K19:K26" si="35">F19-I19-G19-J19</f>
        <v>2</v>
      </c>
      <c r="L19" s="57">
        <f t="shared" ref="L19:L26" si="36">IF($F19="","",((G19+H19+I19+J19)/$F19))</f>
        <v>0.89473684210526316</v>
      </c>
      <c r="M19" s="57">
        <f t="shared" ref="M19:M26" si="37">IF($F19="","",(J19/$F19))</f>
        <v>0</v>
      </c>
      <c r="N19" s="73">
        <v>11</v>
      </c>
      <c r="O19" s="55"/>
      <c r="P19" s="73">
        <v>3</v>
      </c>
      <c r="Q19" s="73">
        <v>2</v>
      </c>
      <c r="R19" s="55">
        <f t="shared" ref="R19:R24" si="38">F19-N19-O19-P19-Q19</f>
        <v>3</v>
      </c>
      <c r="S19" s="58">
        <f t="shared" ref="S19:S24" si="39">IF($F19="","",((N19+O19+P19+Q19)/$F19))</f>
        <v>0.84210526315789469</v>
      </c>
      <c r="T19" s="57">
        <f t="shared" ref="T19:T24" si="40">IF($F19="","",(Q19/$F19))</f>
        <v>0.10526315789473684</v>
      </c>
      <c r="U19" s="73">
        <v>6</v>
      </c>
      <c r="V19" s="55"/>
      <c r="W19" s="73">
        <v>1</v>
      </c>
      <c r="X19" s="73">
        <v>6</v>
      </c>
      <c r="Y19" s="55">
        <f t="shared" ref="Y19:Y24" si="41">F19-(U19+W19+X19)</f>
        <v>6</v>
      </c>
      <c r="Z19" s="57">
        <f t="shared" ref="Z19:Z24" si="42">IF($F19="","",((U19+V19+W19+X19)/$F19))</f>
        <v>0.68421052631578949</v>
      </c>
      <c r="AA19" s="57">
        <f t="shared" ref="AA19:AA24" si="43">IF($F19="","",(X19/$F19))</f>
        <v>0.31578947368421051</v>
      </c>
      <c r="AB19" s="73">
        <v>2</v>
      </c>
      <c r="AC19" s="55"/>
      <c r="AD19" s="78">
        <v>0</v>
      </c>
      <c r="AE19" s="73">
        <v>9</v>
      </c>
      <c r="AF19" s="55">
        <f t="shared" ref="AF19:AF23" si="44">F19-(AB19+AD19+AE19)</f>
        <v>8</v>
      </c>
      <c r="AG19" s="58">
        <f t="shared" ref="AG19:AG23" si="45">IF($F19="","",((AB19+AC19+AD19+AE19)/$F19))</f>
        <v>0.57894736842105265</v>
      </c>
      <c r="AH19" s="57">
        <f t="shared" ref="AH19:AH23" si="46">IF($F19="","",(AE19/$F19))</f>
        <v>0.47368421052631576</v>
      </c>
      <c r="AI19" s="55">
        <v>0</v>
      </c>
      <c r="AJ19" s="55"/>
      <c r="AK19" s="55">
        <v>0</v>
      </c>
      <c r="AL19" s="73">
        <v>10</v>
      </c>
      <c r="AM19" s="55">
        <f t="shared" ref="AM19:AM21" si="47">F19-AL19-AK19-AI19</f>
        <v>9</v>
      </c>
      <c r="AN19" s="57">
        <f t="shared" ref="AN19:AN21" si="48">IF($F19="","",((AI19+AJ19+AK19+AL19)/$F19))</f>
        <v>0.52631578947368418</v>
      </c>
      <c r="AO19" s="57">
        <f t="shared" ref="AO19:AO21" si="49">IF($F19="","",(AL19/$F19))</f>
        <v>0.52631578947368418</v>
      </c>
      <c r="AP19" s="55">
        <v>0</v>
      </c>
      <c r="AQ19" s="55"/>
      <c r="AR19" s="55">
        <v>0</v>
      </c>
      <c r="AS19" s="73">
        <v>10</v>
      </c>
      <c r="AT19" s="55">
        <f t="shared" ref="AT19" si="50">F19-AS19-AR19-AP19</f>
        <v>9</v>
      </c>
      <c r="AU19" s="58">
        <f t="shared" ref="AU19" si="51">IF($F19="","",((AP19+AQ19+AR19+AS19)/$F19))</f>
        <v>0.52631578947368418</v>
      </c>
      <c r="AV19" s="57">
        <f t="shared" ref="AV19" si="52">IF($F19="","",(AS19/$F19))</f>
        <v>0.52631578947368418</v>
      </c>
      <c r="AW19" s="55">
        <v>0</v>
      </c>
      <c r="AX19" s="55"/>
      <c r="AY19" s="55">
        <v>0</v>
      </c>
      <c r="AZ19" s="55">
        <v>10</v>
      </c>
      <c r="BA19" s="55">
        <f t="shared" ref="BA19" si="53">F19-AZ19-AW19</f>
        <v>9</v>
      </c>
      <c r="BB19" s="57">
        <f t="shared" ref="BB19" si="54">IF($F19="","",((AW19+AX19+AY19+AZ19)/$F19))</f>
        <v>0.52631578947368418</v>
      </c>
      <c r="BC19" s="57">
        <f t="shared" ref="BC19" si="55">IF($F19="","",(AZ19/$F19))</f>
        <v>0.52631578947368418</v>
      </c>
    </row>
    <row r="20" spans="2:55">
      <c r="B20" s="55" t="s">
        <v>21</v>
      </c>
      <c r="C20" s="73">
        <v>19</v>
      </c>
      <c r="D20" s="56"/>
      <c r="E20" s="56"/>
      <c r="F20" s="56">
        <f t="shared" si="34"/>
        <v>19</v>
      </c>
      <c r="G20" s="73">
        <v>15</v>
      </c>
      <c r="H20" s="55"/>
      <c r="I20" s="73">
        <v>4</v>
      </c>
      <c r="J20" s="55">
        <v>0</v>
      </c>
      <c r="K20" s="55">
        <f t="shared" si="35"/>
        <v>0</v>
      </c>
      <c r="L20" s="58">
        <f t="shared" si="36"/>
        <v>1</v>
      </c>
      <c r="M20" s="57">
        <f t="shared" si="37"/>
        <v>0</v>
      </c>
      <c r="N20" s="73">
        <v>11</v>
      </c>
      <c r="O20" s="55"/>
      <c r="P20" s="73">
        <v>1</v>
      </c>
      <c r="Q20" s="73">
        <v>1</v>
      </c>
      <c r="R20" s="55">
        <f t="shared" si="38"/>
        <v>6</v>
      </c>
      <c r="S20" s="58">
        <f t="shared" si="39"/>
        <v>0.68421052631578949</v>
      </c>
      <c r="T20" s="57">
        <f t="shared" si="40"/>
        <v>5.2631578947368418E-2</v>
      </c>
      <c r="U20" s="73">
        <v>2</v>
      </c>
      <c r="V20" s="55"/>
      <c r="W20" s="78">
        <v>0</v>
      </c>
      <c r="X20" s="73">
        <v>9</v>
      </c>
      <c r="Y20" s="55">
        <f t="shared" si="41"/>
        <v>8</v>
      </c>
      <c r="Z20" s="58">
        <f t="shared" si="42"/>
        <v>0.57894736842105265</v>
      </c>
      <c r="AA20" s="57">
        <f t="shared" si="43"/>
        <v>0.47368421052631576</v>
      </c>
      <c r="AB20" s="55">
        <v>0</v>
      </c>
      <c r="AC20" s="55"/>
      <c r="AD20" s="78">
        <v>0</v>
      </c>
      <c r="AE20" s="73">
        <v>11</v>
      </c>
      <c r="AF20" s="55">
        <f t="shared" si="44"/>
        <v>8</v>
      </c>
      <c r="AG20" s="58">
        <f t="shared" si="45"/>
        <v>0.57894736842105265</v>
      </c>
      <c r="AH20" s="57">
        <f t="shared" si="46"/>
        <v>0.57894736842105265</v>
      </c>
      <c r="AI20" s="55">
        <v>0</v>
      </c>
      <c r="AJ20" s="55"/>
      <c r="AK20" s="55">
        <v>0</v>
      </c>
      <c r="AL20" s="73">
        <v>11</v>
      </c>
      <c r="AM20" s="55">
        <f t="shared" si="47"/>
        <v>8</v>
      </c>
      <c r="AN20" s="57">
        <f t="shared" si="48"/>
        <v>0.57894736842105265</v>
      </c>
      <c r="AO20" s="57">
        <f t="shared" si="49"/>
        <v>0.57894736842105265</v>
      </c>
      <c r="AP20" s="55">
        <v>0</v>
      </c>
      <c r="AQ20" s="55"/>
      <c r="AR20" s="55">
        <v>0</v>
      </c>
      <c r="AS20" s="55">
        <v>11</v>
      </c>
      <c r="AT20" s="55">
        <f t="shared" ref="AT20" si="56">F20-AS20-AR20-AP20</f>
        <v>8</v>
      </c>
      <c r="AU20" s="58">
        <f t="shared" ref="AU20" si="57">IF($F20="","",((AP20+AQ20+AR20+AS20)/$F20))</f>
        <v>0.57894736842105265</v>
      </c>
      <c r="AV20" s="57">
        <f t="shared" ref="AV20" si="58">IF($F20="","",(AS20/$F20))</f>
        <v>0.57894736842105265</v>
      </c>
      <c r="AW20" s="55">
        <v>0</v>
      </c>
      <c r="AX20" s="55"/>
      <c r="AY20" s="55">
        <v>0</v>
      </c>
      <c r="AZ20" s="55">
        <v>11</v>
      </c>
      <c r="BA20" s="55">
        <f t="shared" ref="BA20" si="59">F20-AZ20-AW20</f>
        <v>8</v>
      </c>
      <c r="BB20" s="57">
        <f t="shared" ref="BB20" si="60">IF($F20="","",((AW20+AX20+AY20+AZ20)/$F20))</f>
        <v>0.57894736842105265</v>
      </c>
      <c r="BC20" s="57">
        <f t="shared" ref="BC20" si="61">IF($F20="","",(AZ20/$F20))</f>
        <v>0.57894736842105265</v>
      </c>
    </row>
    <row r="21" spans="2:55">
      <c r="B21" s="55" t="s">
        <v>22</v>
      </c>
      <c r="C21" s="73">
        <v>16</v>
      </c>
      <c r="D21" s="56"/>
      <c r="E21" s="56"/>
      <c r="F21" s="56">
        <f t="shared" si="34"/>
        <v>16</v>
      </c>
      <c r="G21" s="73">
        <v>10</v>
      </c>
      <c r="H21" s="55"/>
      <c r="I21" s="73">
        <v>2</v>
      </c>
      <c r="J21" s="55">
        <v>0</v>
      </c>
      <c r="K21" s="55">
        <f t="shared" si="35"/>
        <v>4</v>
      </c>
      <c r="L21" s="57">
        <f t="shared" si="36"/>
        <v>0.75</v>
      </c>
      <c r="M21" s="57">
        <f t="shared" si="37"/>
        <v>0</v>
      </c>
      <c r="N21" s="73">
        <v>10</v>
      </c>
      <c r="O21" s="55"/>
      <c r="P21" s="78">
        <v>0</v>
      </c>
      <c r="Q21" s="73">
        <v>1</v>
      </c>
      <c r="R21" s="55">
        <f t="shared" si="38"/>
        <v>5</v>
      </c>
      <c r="S21" s="58">
        <f t="shared" si="39"/>
        <v>0.6875</v>
      </c>
      <c r="T21" s="57">
        <f t="shared" si="40"/>
        <v>6.25E-2</v>
      </c>
      <c r="U21" s="73">
        <v>5</v>
      </c>
      <c r="V21" s="55"/>
      <c r="W21" s="78">
        <v>0</v>
      </c>
      <c r="X21" s="73">
        <v>6</v>
      </c>
      <c r="Y21" s="55">
        <f t="shared" si="41"/>
        <v>5</v>
      </c>
      <c r="Z21" s="58">
        <f t="shared" si="42"/>
        <v>0.6875</v>
      </c>
      <c r="AA21" s="57">
        <f t="shared" si="43"/>
        <v>0.375</v>
      </c>
      <c r="AB21" s="55">
        <v>0</v>
      </c>
      <c r="AC21" s="55"/>
      <c r="AD21" s="78">
        <v>0</v>
      </c>
      <c r="AE21" s="73">
        <v>10</v>
      </c>
      <c r="AF21" s="55">
        <f t="shared" si="44"/>
        <v>6</v>
      </c>
      <c r="AG21" s="58">
        <f t="shared" si="45"/>
        <v>0.625</v>
      </c>
      <c r="AH21" s="57">
        <f t="shared" si="46"/>
        <v>0.625</v>
      </c>
      <c r="AI21" s="55">
        <v>1</v>
      </c>
      <c r="AJ21" s="55"/>
      <c r="AK21" s="55">
        <v>0</v>
      </c>
      <c r="AL21" s="55">
        <v>10</v>
      </c>
      <c r="AM21" s="55">
        <f t="shared" si="47"/>
        <v>5</v>
      </c>
      <c r="AN21" s="57">
        <f t="shared" si="48"/>
        <v>0.6875</v>
      </c>
      <c r="AO21" s="57">
        <f t="shared" si="49"/>
        <v>0.625</v>
      </c>
      <c r="AP21" s="55">
        <v>2</v>
      </c>
      <c r="AQ21" s="55"/>
      <c r="AR21" s="55">
        <v>0</v>
      </c>
      <c r="AS21" s="55">
        <v>10</v>
      </c>
      <c r="AT21" s="55">
        <f t="shared" ref="AT21" si="62">F21-AS21-AR21-AP21</f>
        <v>4</v>
      </c>
      <c r="AU21" s="58">
        <f t="shared" ref="AU21" si="63">IF($F21="","",((AP21+AQ21+AR21+AS21)/$F21))</f>
        <v>0.75</v>
      </c>
      <c r="AV21" s="57">
        <f t="shared" ref="AV21" si="64">IF($F21="","",(AS21/$F21))</f>
        <v>0.625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18</v>
      </c>
      <c r="D22" s="56"/>
      <c r="E22" s="56"/>
      <c r="F22" s="56">
        <f t="shared" si="34"/>
        <v>18</v>
      </c>
      <c r="G22" s="73">
        <v>15</v>
      </c>
      <c r="H22" s="55"/>
      <c r="I22" s="73">
        <v>2</v>
      </c>
      <c r="J22" s="55">
        <v>0</v>
      </c>
      <c r="K22" s="55">
        <f t="shared" si="35"/>
        <v>1</v>
      </c>
      <c r="L22" s="57">
        <f t="shared" si="36"/>
        <v>0.94444444444444442</v>
      </c>
      <c r="M22" s="57">
        <f t="shared" si="37"/>
        <v>0</v>
      </c>
      <c r="N22" s="73">
        <v>14</v>
      </c>
      <c r="O22" s="55"/>
      <c r="P22" s="73">
        <v>1</v>
      </c>
      <c r="Q22" s="78">
        <v>0</v>
      </c>
      <c r="R22" s="55">
        <f t="shared" si="38"/>
        <v>3</v>
      </c>
      <c r="S22" s="58">
        <f t="shared" si="39"/>
        <v>0.83333333333333337</v>
      </c>
      <c r="T22" s="57">
        <f t="shared" si="40"/>
        <v>0</v>
      </c>
      <c r="U22" s="73">
        <v>9</v>
      </c>
      <c r="V22" s="55"/>
      <c r="W22" s="73">
        <v>1</v>
      </c>
      <c r="X22" s="73">
        <v>4</v>
      </c>
      <c r="Y22" s="55">
        <f t="shared" si="41"/>
        <v>4</v>
      </c>
      <c r="Z22" s="58">
        <f t="shared" si="42"/>
        <v>0.77777777777777779</v>
      </c>
      <c r="AA22" s="57">
        <f t="shared" si="43"/>
        <v>0.22222222222222221</v>
      </c>
      <c r="AB22" s="55">
        <v>2</v>
      </c>
      <c r="AC22" s="55"/>
      <c r="AD22" s="55">
        <v>1</v>
      </c>
      <c r="AE22" s="55">
        <v>11</v>
      </c>
      <c r="AF22" s="55">
        <f t="shared" si="44"/>
        <v>4</v>
      </c>
      <c r="AG22" s="58">
        <f t="shared" si="45"/>
        <v>0.77777777777777779</v>
      </c>
      <c r="AH22" s="57">
        <f t="shared" si="46"/>
        <v>0.61111111111111116</v>
      </c>
      <c r="AI22" s="55">
        <v>1</v>
      </c>
      <c r="AJ22" s="55"/>
      <c r="AK22" s="55">
        <v>1</v>
      </c>
      <c r="AL22" s="55">
        <v>12</v>
      </c>
      <c r="AM22" s="55">
        <f t="shared" ref="AM22" si="65">F22-AL22-AK22-AI22</f>
        <v>4</v>
      </c>
      <c r="AN22" s="57">
        <f t="shared" ref="AN22" si="66">IF($F22="","",((AI22+AJ22+AK22+AL22)/$F22))</f>
        <v>0.77777777777777779</v>
      </c>
      <c r="AO22" s="57">
        <f t="shared" ref="AO22" si="67">IF($F22="","",(AL22/$F22))</f>
        <v>0.66666666666666663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7</v>
      </c>
      <c r="D23" s="56"/>
      <c r="E23" s="56"/>
      <c r="F23" s="56">
        <f t="shared" si="34"/>
        <v>7</v>
      </c>
      <c r="G23" s="73">
        <v>6</v>
      </c>
      <c r="H23" s="55"/>
      <c r="I23" s="78">
        <v>0</v>
      </c>
      <c r="J23" s="55">
        <v>0</v>
      </c>
      <c r="K23" s="55">
        <f t="shared" si="35"/>
        <v>1</v>
      </c>
      <c r="L23" s="57">
        <f t="shared" si="36"/>
        <v>0.8571428571428571</v>
      </c>
      <c r="M23" s="57">
        <f t="shared" si="37"/>
        <v>0</v>
      </c>
      <c r="N23" s="73">
        <v>5</v>
      </c>
      <c r="O23" s="55"/>
      <c r="P23" s="78">
        <v>0</v>
      </c>
      <c r="Q23" s="78">
        <v>0</v>
      </c>
      <c r="R23" s="55">
        <f t="shared" si="38"/>
        <v>2</v>
      </c>
      <c r="S23" s="58">
        <f t="shared" si="39"/>
        <v>0.7142857142857143</v>
      </c>
      <c r="T23" s="57">
        <f t="shared" si="40"/>
        <v>0</v>
      </c>
      <c r="U23" s="55">
        <v>3</v>
      </c>
      <c r="V23" s="55"/>
      <c r="W23" s="55">
        <v>0</v>
      </c>
      <c r="X23" s="55">
        <v>2</v>
      </c>
      <c r="Y23" s="55">
        <f t="shared" si="41"/>
        <v>2</v>
      </c>
      <c r="Z23" s="58">
        <f t="shared" si="42"/>
        <v>0.7142857142857143</v>
      </c>
      <c r="AA23" s="57">
        <f t="shared" si="43"/>
        <v>0.2857142857142857</v>
      </c>
      <c r="AB23" s="55">
        <v>2</v>
      </c>
      <c r="AC23" s="55"/>
      <c r="AD23" s="55">
        <v>0</v>
      </c>
      <c r="AE23" s="55">
        <v>3</v>
      </c>
      <c r="AF23" s="55">
        <f t="shared" si="44"/>
        <v>2</v>
      </c>
      <c r="AG23" s="58">
        <f t="shared" si="45"/>
        <v>0.7142857142857143</v>
      </c>
      <c r="AH23" s="57">
        <f t="shared" si="46"/>
        <v>0.42857142857142855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6</v>
      </c>
      <c r="D24" s="56"/>
      <c r="E24" s="56"/>
      <c r="F24" s="56">
        <f t="shared" si="34"/>
        <v>6</v>
      </c>
      <c r="G24" s="73">
        <v>5</v>
      </c>
      <c r="H24" s="55"/>
      <c r="I24" s="73">
        <v>1</v>
      </c>
      <c r="J24" s="55">
        <v>0</v>
      </c>
      <c r="K24" s="55">
        <f t="shared" si="35"/>
        <v>0</v>
      </c>
      <c r="L24" s="57">
        <f t="shared" si="36"/>
        <v>1</v>
      </c>
      <c r="M24" s="57">
        <f t="shared" si="37"/>
        <v>0</v>
      </c>
      <c r="N24" s="55">
        <v>2</v>
      </c>
      <c r="O24" s="55"/>
      <c r="P24" s="55">
        <v>0</v>
      </c>
      <c r="Q24" s="55">
        <v>2</v>
      </c>
      <c r="R24" s="55">
        <f t="shared" si="38"/>
        <v>2</v>
      </c>
      <c r="S24" s="58">
        <f t="shared" si="39"/>
        <v>0.66666666666666663</v>
      </c>
      <c r="T24" s="57">
        <f t="shared" si="40"/>
        <v>0.33333333333333331</v>
      </c>
      <c r="U24" s="55">
        <v>0</v>
      </c>
      <c r="V24" s="55"/>
      <c r="W24" s="55">
        <v>0</v>
      </c>
      <c r="X24" s="55">
        <v>4</v>
      </c>
      <c r="Y24" s="55">
        <f t="shared" si="41"/>
        <v>2</v>
      </c>
      <c r="Z24" s="58">
        <f t="shared" si="42"/>
        <v>0.66666666666666663</v>
      </c>
      <c r="AA24" s="57">
        <f t="shared" si="43"/>
        <v>0.66666666666666663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6</v>
      </c>
      <c r="D25" s="56"/>
      <c r="E25" s="56"/>
      <c r="F25" s="56">
        <f t="shared" si="34"/>
        <v>6</v>
      </c>
      <c r="G25" s="55">
        <v>4</v>
      </c>
      <c r="H25" s="55"/>
      <c r="I25" s="55">
        <v>1</v>
      </c>
      <c r="J25" s="55">
        <v>0</v>
      </c>
      <c r="K25" s="55">
        <f t="shared" si="35"/>
        <v>1</v>
      </c>
      <c r="L25" s="57">
        <f t="shared" si="36"/>
        <v>0.83333333333333337</v>
      </c>
      <c r="M25" s="57">
        <f t="shared" si="37"/>
        <v>0</v>
      </c>
      <c r="N25" s="55">
        <v>3</v>
      </c>
      <c r="O25" s="55"/>
      <c r="P25" s="55">
        <v>0</v>
      </c>
      <c r="Q25" s="55">
        <v>0</v>
      </c>
      <c r="R25" s="55">
        <f t="shared" ref="R25" si="68">F25-N25-O25-P25-Q25</f>
        <v>3</v>
      </c>
      <c r="S25" s="58">
        <f t="shared" ref="S25" si="69">IF($F25="","",((N25+O25+P25+Q25)/$F25))</f>
        <v>0.5</v>
      </c>
      <c r="T25" s="57">
        <f t="shared" ref="T25" si="70">IF($F25="","",(Q25/$F25))</f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12</v>
      </c>
      <c r="F26" s="56">
        <f t="shared" si="34"/>
        <v>12</v>
      </c>
      <c r="G26" s="73">
        <v>11</v>
      </c>
      <c r="I26" s="73">
        <v>0</v>
      </c>
      <c r="J26" s="55">
        <v>0</v>
      </c>
      <c r="K26" s="55">
        <f t="shared" si="35"/>
        <v>1</v>
      </c>
      <c r="L26" s="57">
        <f t="shared" si="36"/>
        <v>0.91666666666666663</v>
      </c>
      <c r="M26" s="57">
        <f t="shared" si="37"/>
        <v>0</v>
      </c>
    </row>
    <row r="27" spans="2:55">
      <c r="B27" s="55" t="s">
        <v>28</v>
      </c>
      <c r="C27" s="73">
        <v>17</v>
      </c>
      <c r="F27" s="56">
        <f t="shared" si="34"/>
        <v>17</v>
      </c>
    </row>
    <row r="30" spans="2:55">
      <c r="B30" s="25" t="str">
        <f>"Graduate  Retention - "&amp;$A$1</f>
        <v>Graduate  Retention - Black or African American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71">IF($F33="","",((G33+H33+I33+J33)/$F33))</f>
        <v>#DIV/0!</v>
      </c>
      <c r="M33" s="57" t="e">
        <f t="shared" ref="M33:M39" si="72">IF($F33="","",(J33/$F33))</f>
        <v>#DIV/0!</v>
      </c>
      <c r="N33" s="55"/>
      <c r="O33" s="55"/>
      <c r="P33" s="55"/>
      <c r="Q33" s="55"/>
      <c r="R33" s="55">
        <f t="shared" ref="R33:R38" si="73">$F33-(N33+P33+Q33)</f>
        <v>0</v>
      </c>
      <c r="S33" s="58" t="e">
        <f t="shared" ref="S33:S37" si="74">IF($F33="","",((N33+O33+P33+Q33)/$F33))</f>
        <v>#DIV/0!</v>
      </c>
      <c r="T33" s="57" t="e">
        <f t="shared" ref="T33:T38" si="75">IF($F33="","",(Q33/$F33))</f>
        <v>#DIV/0!</v>
      </c>
      <c r="U33" s="55"/>
      <c r="V33" s="55"/>
      <c r="W33" s="55"/>
      <c r="X33" s="55"/>
      <c r="Y33" s="55">
        <f t="shared" ref="Y33:Y37" si="76">$F33-(U33+W33+X33)</f>
        <v>0</v>
      </c>
      <c r="Z33" s="57" t="e">
        <f t="shared" ref="Z33:Z40" si="77">IF($F33="","",((U33+V33+W33+X33)/$F33))</f>
        <v>#DIV/0!</v>
      </c>
      <c r="AA33" s="57" t="e">
        <f t="shared" ref="AA33:AA40" si="78">IF($F33="","",(X33/$F33))</f>
        <v>#DIV/0!</v>
      </c>
      <c r="AB33" s="55"/>
      <c r="AC33" s="55"/>
      <c r="AD33" s="55"/>
      <c r="AE33" s="55"/>
      <c r="AF33" s="55">
        <f t="shared" ref="AF33:AF36" si="79">$F33-(AB33+AD33+AE33)</f>
        <v>0</v>
      </c>
      <c r="AG33" s="58" t="e">
        <f t="shared" ref="AG33:AG40" si="80">IF($F33="","",((AB33+AC33+AD33+AE33)/$F33))</f>
        <v>#DIV/0!</v>
      </c>
      <c r="AH33" s="57" t="e">
        <f t="shared" ref="AH33:AH40" si="81">IF($F33="","",(AE33/$F33))</f>
        <v>#DIV/0!</v>
      </c>
      <c r="AI33" s="55"/>
      <c r="AJ33" s="55"/>
      <c r="AK33" s="55"/>
      <c r="AL33" s="55"/>
      <c r="AM33" s="55">
        <f t="shared" ref="AM33:AM36" si="82">$F33-(AI33+AK33+AL33)</f>
        <v>0</v>
      </c>
      <c r="AN33" s="57" t="e">
        <f t="shared" ref="AN33:AN40" si="83">IF($F33="","",((AI33+AJ33+AK33+AL33)/$F33))</f>
        <v>#DIV/0!</v>
      </c>
      <c r="AO33" s="57" t="e">
        <f t="shared" ref="AO33:AO40" si="84">IF($F33="","",(AL33/$F33))</f>
        <v>#DIV/0!</v>
      </c>
      <c r="AP33" s="55"/>
      <c r="AQ33" s="55"/>
      <c r="AR33" s="55"/>
      <c r="AS33" s="55"/>
      <c r="AT33" s="55">
        <f t="shared" ref="AT33:AT36" si="85">$F33-(AP33+AR33+AS33)</f>
        <v>0</v>
      </c>
      <c r="AU33" s="58" t="e">
        <f t="shared" ref="AU33:AU40" si="86">IF($F33="","",((AP33+AQ33+AR33+AS33)/$F33))</f>
        <v>#DIV/0!</v>
      </c>
      <c r="AV33" s="57" t="e">
        <f t="shared" ref="AV33:AV40" si="87">IF($F33="","",(AS33/$F33))</f>
        <v>#DIV/0!</v>
      </c>
      <c r="AW33" s="55"/>
      <c r="AX33" s="55"/>
      <c r="AY33" s="55"/>
      <c r="AZ33" s="55"/>
      <c r="BA33" s="55">
        <f t="shared" ref="BA33:BA36" si="88">$F33-(AW33+AY33+AZ33)</f>
        <v>0</v>
      </c>
      <c r="BB33" s="57" t="e">
        <f t="shared" ref="BB33:BB40" si="89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90">C34-D34-E34</f>
        <v>0</v>
      </c>
      <c r="G34" s="55"/>
      <c r="H34" s="55"/>
      <c r="I34" s="55"/>
      <c r="J34" s="55"/>
      <c r="K34" s="55">
        <f t="shared" ref="K34:K39" si="91">$F34-(G34+I34+J34)</f>
        <v>0</v>
      </c>
      <c r="L34" s="57" t="e">
        <f t="shared" si="71"/>
        <v>#DIV/0!</v>
      </c>
      <c r="M34" s="57" t="e">
        <f t="shared" si="72"/>
        <v>#DIV/0!</v>
      </c>
      <c r="N34" s="55"/>
      <c r="O34" s="55"/>
      <c r="P34" s="55"/>
      <c r="Q34" s="55"/>
      <c r="R34" s="55">
        <f t="shared" si="73"/>
        <v>0</v>
      </c>
      <c r="S34" s="58" t="e">
        <f t="shared" si="74"/>
        <v>#DIV/0!</v>
      </c>
      <c r="T34" s="57" t="e">
        <f t="shared" si="75"/>
        <v>#DIV/0!</v>
      </c>
      <c r="U34" s="55"/>
      <c r="V34" s="55"/>
      <c r="W34" s="55"/>
      <c r="X34" s="55"/>
      <c r="Y34" s="55">
        <f t="shared" si="76"/>
        <v>0</v>
      </c>
      <c r="Z34" s="57" t="e">
        <f t="shared" si="77"/>
        <v>#DIV/0!</v>
      </c>
      <c r="AA34" s="57" t="e">
        <f t="shared" si="78"/>
        <v>#DIV/0!</v>
      </c>
      <c r="AB34" s="55"/>
      <c r="AC34" s="55"/>
      <c r="AD34" s="55"/>
      <c r="AE34" s="55"/>
      <c r="AF34" s="55">
        <f t="shared" si="79"/>
        <v>0</v>
      </c>
      <c r="AG34" s="58" t="e">
        <f t="shared" si="80"/>
        <v>#DIV/0!</v>
      </c>
      <c r="AH34" s="57" t="e">
        <f t="shared" si="81"/>
        <v>#DIV/0!</v>
      </c>
      <c r="AI34" s="55"/>
      <c r="AJ34" s="55"/>
      <c r="AK34" s="55"/>
      <c r="AL34" s="55"/>
      <c r="AM34" s="55">
        <f t="shared" si="82"/>
        <v>0</v>
      </c>
      <c r="AN34" s="57" t="e">
        <f t="shared" si="83"/>
        <v>#DIV/0!</v>
      </c>
      <c r="AO34" s="57" t="e">
        <f t="shared" si="84"/>
        <v>#DIV/0!</v>
      </c>
      <c r="AP34" s="55"/>
      <c r="AQ34" s="55"/>
      <c r="AR34" s="55"/>
      <c r="AS34" s="55"/>
      <c r="AT34" s="55">
        <f t="shared" si="85"/>
        <v>0</v>
      </c>
      <c r="AU34" s="58" t="e">
        <f t="shared" si="86"/>
        <v>#DIV/0!</v>
      </c>
      <c r="AV34" s="57" t="e">
        <f t="shared" si="87"/>
        <v>#DIV/0!</v>
      </c>
      <c r="AW34" s="55"/>
      <c r="AX34" s="55"/>
      <c r="AY34" s="55"/>
      <c r="AZ34" s="55"/>
      <c r="BA34" s="55">
        <f t="shared" si="88"/>
        <v>0</v>
      </c>
      <c r="BB34" s="57" t="e">
        <f t="shared" si="89"/>
        <v>#DIV/0!</v>
      </c>
      <c r="BC34" s="57" t="e">
        <f t="shared" ref="BC34:BC40" si="92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90"/>
        <v>0</v>
      </c>
      <c r="G35" s="55"/>
      <c r="H35" s="55"/>
      <c r="I35" s="55"/>
      <c r="J35" s="55"/>
      <c r="K35" s="55">
        <f t="shared" si="91"/>
        <v>0</v>
      </c>
      <c r="L35" s="57" t="e">
        <f t="shared" si="71"/>
        <v>#DIV/0!</v>
      </c>
      <c r="M35" s="57" t="e">
        <f t="shared" si="72"/>
        <v>#DIV/0!</v>
      </c>
      <c r="N35" s="55"/>
      <c r="O35" s="55"/>
      <c r="P35" s="55"/>
      <c r="Q35" s="55"/>
      <c r="R35" s="55">
        <f t="shared" si="73"/>
        <v>0</v>
      </c>
      <c r="S35" s="58" t="e">
        <f t="shared" si="74"/>
        <v>#DIV/0!</v>
      </c>
      <c r="T35" s="57" t="e">
        <f t="shared" si="75"/>
        <v>#DIV/0!</v>
      </c>
      <c r="U35" s="55"/>
      <c r="V35" s="55"/>
      <c r="W35" s="55"/>
      <c r="X35" s="55"/>
      <c r="Y35" s="55">
        <f t="shared" si="76"/>
        <v>0</v>
      </c>
      <c r="Z35" s="57" t="e">
        <f t="shared" si="77"/>
        <v>#DIV/0!</v>
      </c>
      <c r="AA35" s="57" t="e">
        <f t="shared" si="78"/>
        <v>#DIV/0!</v>
      </c>
      <c r="AB35" s="55"/>
      <c r="AC35" s="55"/>
      <c r="AD35" s="55"/>
      <c r="AE35" s="55"/>
      <c r="AF35" s="55">
        <f t="shared" si="79"/>
        <v>0</v>
      </c>
      <c r="AG35" s="58" t="e">
        <f t="shared" si="80"/>
        <v>#DIV/0!</v>
      </c>
      <c r="AH35" s="57" t="e">
        <f t="shared" si="81"/>
        <v>#DIV/0!</v>
      </c>
      <c r="AI35" s="55"/>
      <c r="AJ35" s="55"/>
      <c r="AK35" s="55"/>
      <c r="AL35" s="55"/>
      <c r="AM35" s="55">
        <f t="shared" si="82"/>
        <v>0</v>
      </c>
      <c r="AN35" s="57" t="e">
        <f t="shared" si="83"/>
        <v>#DIV/0!</v>
      </c>
      <c r="AO35" s="57" t="e">
        <f t="shared" si="84"/>
        <v>#DIV/0!</v>
      </c>
      <c r="AP35" s="55"/>
      <c r="AQ35" s="55"/>
      <c r="AR35" s="55"/>
      <c r="AS35" s="55"/>
      <c r="AT35" s="55">
        <f t="shared" si="85"/>
        <v>0</v>
      </c>
      <c r="AU35" s="58" t="e">
        <f t="shared" si="86"/>
        <v>#DIV/0!</v>
      </c>
      <c r="AV35" s="57" t="e">
        <f t="shared" si="87"/>
        <v>#DIV/0!</v>
      </c>
      <c r="AW35" s="55"/>
      <c r="AX35" s="55"/>
      <c r="AY35" s="55"/>
      <c r="AZ35" s="55"/>
      <c r="BA35" s="55">
        <f t="shared" si="88"/>
        <v>0</v>
      </c>
      <c r="BB35" s="57" t="e">
        <f t="shared" si="89"/>
        <v>#DIV/0!</v>
      </c>
      <c r="BC35" s="57" t="e">
        <f t="shared" si="92"/>
        <v>#DIV/0!</v>
      </c>
    </row>
    <row r="36" spans="2:55">
      <c r="B36" s="55" t="s">
        <v>22</v>
      </c>
      <c r="C36" s="56"/>
      <c r="D36" s="56"/>
      <c r="E36" s="56"/>
      <c r="F36" s="56">
        <f t="shared" si="90"/>
        <v>0</v>
      </c>
      <c r="G36" s="55"/>
      <c r="H36" s="55"/>
      <c r="I36" s="55"/>
      <c r="J36" s="55"/>
      <c r="K36" s="55">
        <f t="shared" si="91"/>
        <v>0</v>
      </c>
      <c r="L36" s="57" t="e">
        <f t="shared" si="71"/>
        <v>#DIV/0!</v>
      </c>
      <c r="M36" s="57" t="e">
        <f t="shared" si="72"/>
        <v>#DIV/0!</v>
      </c>
      <c r="N36" s="55"/>
      <c r="O36" s="55"/>
      <c r="P36" s="55"/>
      <c r="Q36" s="55"/>
      <c r="R36" s="55">
        <f t="shared" si="73"/>
        <v>0</v>
      </c>
      <c r="S36" s="58" t="e">
        <f t="shared" si="74"/>
        <v>#DIV/0!</v>
      </c>
      <c r="T36" s="57" t="e">
        <f t="shared" si="75"/>
        <v>#DIV/0!</v>
      </c>
      <c r="U36" s="55"/>
      <c r="V36" s="55"/>
      <c r="W36" s="55"/>
      <c r="X36" s="55"/>
      <c r="Y36" s="55">
        <f t="shared" si="76"/>
        <v>0</v>
      </c>
      <c r="Z36" s="57" t="e">
        <f t="shared" si="77"/>
        <v>#DIV/0!</v>
      </c>
      <c r="AA36" s="57" t="e">
        <f t="shared" si="78"/>
        <v>#DIV/0!</v>
      </c>
      <c r="AB36" s="55"/>
      <c r="AC36" s="55"/>
      <c r="AD36" s="55"/>
      <c r="AE36" s="55"/>
      <c r="AF36" s="55">
        <f t="shared" si="79"/>
        <v>0</v>
      </c>
      <c r="AG36" s="58" t="e">
        <f t="shared" si="80"/>
        <v>#DIV/0!</v>
      </c>
      <c r="AH36" s="57" t="e">
        <f t="shared" si="81"/>
        <v>#DIV/0!</v>
      </c>
      <c r="AI36" s="55"/>
      <c r="AJ36" s="55"/>
      <c r="AK36" s="55"/>
      <c r="AL36" s="55"/>
      <c r="AM36" s="55">
        <f t="shared" si="82"/>
        <v>0</v>
      </c>
      <c r="AN36" s="57" t="e">
        <f t="shared" si="83"/>
        <v>#DIV/0!</v>
      </c>
      <c r="AO36" s="57" t="e">
        <f t="shared" si="84"/>
        <v>#DIV/0!</v>
      </c>
      <c r="AP36" s="55"/>
      <c r="AQ36" s="55"/>
      <c r="AR36" s="55"/>
      <c r="AS36" s="55"/>
      <c r="AT36" s="55">
        <f t="shared" si="85"/>
        <v>0</v>
      </c>
      <c r="AU36" s="58" t="e">
        <f t="shared" si="86"/>
        <v>#DIV/0!</v>
      </c>
      <c r="AV36" s="57" t="e">
        <f t="shared" si="87"/>
        <v>#DIV/0!</v>
      </c>
      <c r="AW36" s="55"/>
      <c r="AX36" s="55"/>
      <c r="AY36" s="55"/>
      <c r="AZ36" s="55"/>
      <c r="BA36" s="55">
        <f t="shared" si="88"/>
        <v>0</v>
      </c>
      <c r="BB36" s="57" t="e">
        <f t="shared" si="89"/>
        <v>#DIV/0!</v>
      </c>
      <c r="BC36" s="57" t="e">
        <f t="shared" si="92"/>
        <v>#DIV/0!</v>
      </c>
    </row>
    <row r="37" spans="2:55">
      <c r="B37" s="55" t="s">
        <v>23</v>
      </c>
      <c r="C37" s="56"/>
      <c r="D37" s="56"/>
      <c r="E37" s="56"/>
      <c r="F37" s="56">
        <f t="shared" si="90"/>
        <v>0</v>
      </c>
      <c r="G37" s="55"/>
      <c r="H37" s="55"/>
      <c r="I37" s="55"/>
      <c r="J37" s="55"/>
      <c r="K37" s="55">
        <f t="shared" si="91"/>
        <v>0</v>
      </c>
      <c r="L37" s="57" t="e">
        <f t="shared" si="71"/>
        <v>#DIV/0!</v>
      </c>
      <c r="M37" s="57" t="e">
        <f t="shared" si="72"/>
        <v>#DIV/0!</v>
      </c>
      <c r="N37" s="55"/>
      <c r="O37" s="55"/>
      <c r="P37" s="55"/>
      <c r="Q37" s="55"/>
      <c r="R37" s="55">
        <f t="shared" si="73"/>
        <v>0</v>
      </c>
      <c r="S37" s="58" t="e">
        <f t="shared" si="74"/>
        <v>#DIV/0!</v>
      </c>
      <c r="T37" s="57" t="e">
        <f t="shared" si="75"/>
        <v>#DIV/0!</v>
      </c>
      <c r="U37" s="55"/>
      <c r="V37" s="55"/>
      <c r="W37" s="55"/>
      <c r="X37" s="55"/>
      <c r="Y37" s="55">
        <f t="shared" si="76"/>
        <v>0</v>
      </c>
      <c r="Z37" s="57" t="e">
        <f t="shared" si="77"/>
        <v>#DIV/0!</v>
      </c>
      <c r="AA37" s="57" t="e">
        <f t="shared" si="78"/>
        <v>#DIV/0!</v>
      </c>
      <c r="AB37" s="55"/>
      <c r="AC37" s="55"/>
      <c r="AD37" s="55"/>
      <c r="AE37" s="55"/>
      <c r="AF37" s="55"/>
      <c r="AG37" s="58" t="e">
        <f t="shared" si="80"/>
        <v>#DIV/0!</v>
      </c>
      <c r="AH37" s="57" t="e">
        <f t="shared" si="81"/>
        <v>#DIV/0!</v>
      </c>
      <c r="AI37" s="55"/>
      <c r="AJ37" s="55"/>
      <c r="AK37" s="55"/>
      <c r="AL37" s="55"/>
      <c r="AM37" s="55"/>
      <c r="AN37" s="57" t="e">
        <f t="shared" si="83"/>
        <v>#DIV/0!</v>
      </c>
      <c r="AO37" s="57" t="e">
        <f t="shared" si="84"/>
        <v>#DIV/0!</v>
      </c>
      <c r="AP37" s="55"/>
      <c r="AQ37" s="55"/>
      <c r="AR37" s="55"/>
      <c r="AS37" s="55"/>
      <c r="AT37" s="55"/>
      <c r="AU37" s="58" t="e">
        <f t="shared" si="86"/>
        <v>#DIV/0!</v>
      </c>
      <c r="AV37" s="57" t="e">
        <f t="shared" si="87"/>
        <v>#DIV/0!</v>
      </c>
      <c r="AW37" s="55"/>
      <c r="AX37" s="55"/>
      <c r="AY37" s="55"/>
      <c r="AZ37" s="55"/>
      <c r="BA37" s="55"/>
      <c r="BB37" s="57" t="e">
        <f t="shared" si="89"/>
        <v>#DIV/0!</v>
      </c>
      <c r="BC37" s="57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55"/>
      <c r="H38" s="55"/>
      <c r="I38" s="55"/>
      <c r="J38" s="55"/>
      <c r="K38" s="55">
        <f t="shared" si="91"/>
        <v>0</v>
      </c>
      <c r="L38" s="57" t="e">
        <f t="shared" si="71"/>
        <v>#DIV/0!</v>
      </c>
      <c r="M38" s="57" t="e">
        <f t="shared" si="72"/>
        <v>#DIV/0!</v>
      </c>
      <c r="N38" s="55"/>
      <c r="O38" s="55"/>
      <c r="P38" s="55"/>
      <c r="Q38" s="55"/>
      <c r="R38" s="55">
        <f t="shared" si="73"/>
        <v>0</v>
      </c>
      <c r="S38" s="58" t="e">
        <f>IF($F38="","",((N38+O38+P38+Q38)/$F38))</f>
        <v>#DIV/0!</v>
      </c>
      <c r="T38" s="57" t="e">
        <f t="shared" si="75"/>
        <v>#DIV/0!</v>
      </c>
      <c r="U38" s="55"/>
      <c r="V38" s="55"/>
      <c r="W38" s="55"/>
      <c r="X38" s="55"/>
      <c r="Y38" s="55"/>
      <c r="Z38" s="57" t="e">
        <f t="shared" si="77"/>
        <v>#DIV/0!</v>
      </c>
      <c r="AA38" s="57" t="e">
        <f t="shared" si="78"/>
        <v>#DIV/0!</v>
      </c>
      <c r="AB38" s="55"/>
      <c r="AC38" s="55"/>
      <c r="AD38" s="55"/>
      <c r="AE38" s="55"/>
      <c r="AF38" s="55"/>
      <c r="AG38" s="58" t="e">
        <f t="shared" si="80"/>
        <v>#DIV/0!</v>
      </c>
      <c r="AH38" s="57" t="e">
        <f t="shared" si="81"/>
        <v>#DIV/0!</v>
      </c>
      <c r="AI38" s="55"/>
      <c r="AJ38" s="55"/>
      <c r="AK38" s="55"/>
      <c r="AL38" s="55"/>
      <c r="AM38" s="55"/>
      <c r="AN38" s="57" t="e">
        <f t="shared" si="83"/>
        <v>#DIV/0!</v>
      </c>
      <c r="AO38" s="57" t="e">
        <f t="shared" si="84"/>
        <v>#DIV/0!</v>
      </c>
      <c r="AP38" s="55"/>
      <c r="AQ38" s="55"/>
      <c r="AR38" s="55"/>
      <c r="AS38" s="55"/>
      <c r="AT38" s="55"/>
      <c r="AU38" s="58" t="e">
        <f t="shared" si="86"/>
        <v>#DIV/0!</v>
      </c>
      <c r="AV38" s="57" t="e">
        <f t="shared" si="87"/>
        <v>#DIV/0!</v>
      </c>
      <c r="AW38" s="55"/>
      <c r="AX38" s="55"/>
      <c r="AY38" s="55"/>
      <c r="AZ38" s="55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55"/>
      <c r="H39" s="55"/>
      <c r="I39" s="55"/>
      <c r="J39" s="55"/>
      <c r="K39" s="55">
        <f t="shared" si="91"/>
        <v>0</v>
      </c>
      <c r="L39" s="57" t="e">
        <f t="shared" si="71"/>
        <v>#DIV/0!</v>
      </c>
      <c r="M39" s="57" t="e">
        <f t="shared" si="72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7"/>
        <v>#DIV/0!</v>
      </c>
      <c r="AA39" s="57" t="e">
        <f t="shared" si="78"/>
        <v>#DIV/0!</v>
      </c>
      <c r="AB39" s="55"/>
      <c r="AC39" s="55"/>
      <c r="AD39" s="55"/>
      <c r="AE39" s="55"/>
      <c r="AF39" s="55"/>
      <c r="AG39" s="58" t="e">
        <f t="shared" si="80"/>
        <v>#DIV/0!</v>
      </c>
      <c r="AH39" s="57" t="e">
        <f t="shared" si="81"/>
        <v>#DIV/0!</v>
      </c>
      <c r="AI39" s="55"/>
      <c r="AJ39" s="55"/>
      <c r="AK39" s="55"/>
      <c r="AL39" s="55"/>
      <c r="AM39" s="55"/>
      <c r="AN39" s="57" t="e">
        <f t="shared" si="83"/>
        <v>#DIV/0!</v>
      </c>
      <c r="AO39" s="57" t="e">
        <f t="shared" si="84"/>
        <v>#DIV/0!</v>
      </c>
      <c r="AP39" s="55"/>
      <c r="AQ39" s="55"/>
      <c r="AR39" s="55"/>
      <c r="AS39" s="55"/>
      <c r="AT39" s="55"/>
      <c r="AU39" s="58" t="e">
        <f t="shared" si="86"/>
        <v>#DIV/0!</v>
      </c>
      <c r="AV39" s="57" t="e">
        <f t="shared" si="87"/>
        <v>#DIV/0!</v>
      </c>
      <c r="AW39" s="55"/>
      <c r="AX39" s="55"/>
      <c r="AY39" s="55"/>
      <c r="AZ39" s="55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3" spans="2:55">
      <c r="B43" s="25" t="str">
        <f>"Graduate PHD/JD Retention - "&amp;$A$1</f>
        <v>Graduate PHD/JD Retention - Black or African American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3">C46-D46-E46</f>
        <v>0</v>
      </c>
      <c r="G46" s="55"/>
      <c r="H46" s="55"/>
      <c r="I46" s="55"/>
      <c r="J46" s="55"/>
      <c r="K46" s="55">
        <f t="shared" ref="K46:K52" si="94">$F46-(G46+I46+J46)</f>
        <v>0</v>
      </c>
      <c r="L46" s="57" t="e">
        <f t="shared" ref="L46:L52" si="95">IF($F46="","",((G46+H46+I46+J46)/$F46))</f>
        <v>#DIV/0!</v>
      </c>
      <c r="M46" s="57" t="e">
        <f t="shared" ref="M46:M52" si="96">IF($F46="","",(J46/$F46))</f>
        <v>#DIV/0!</v>
      </c>
      <c r="N46" s="55"/>
      <c r="O46" s="55"/>
      <c r="P46" s="55"/>
      <c r="Q46" s="55"/>
      <c r="R46" s="55">
        <f t="shared" ref="R46:R51" si="97">$F46-(N46+P46+Q46)</f>
        <v>0</v>
      </c>
      <c r="S46" s="58" t="e">
        <f t="shared" ref="S46:S51" si="98">IF($F46="","",((N46+O46+P46+Q46)/$F46))</f>
        <v>#DIV/0!</v>
      </c>
      <c r="T46" s="57" t="e">
        <f t="shared" ref="T46:T51" si="99">IF($F46="","",(Q46/$F46))</f>
        <v>#DIV/0!</v>
      </c>
      <c r="U46" s="55"/>
      <c r="V46" s="55"/>
      <c r="W46" s="55"/>
      <c r="X46" s="55"/>
      <c r="Y46" s="55">
        <f t="shared" ref="Y46:Y50" si="100">$F46-(U46+W46+X46)</f>
        <v>0</v>
      </c>
      <c r="Z46" s="57" t="e">
        <f t="shared" ref="Z46:Z51" si="101">IF($F46="","",((U46+V46+W46+X46)/$F46))</f>
        <v>#DIV/0!</v>
      </c>
      <c r="AA46" s="57" t="e">
        <f t="shared" ref="AA46:AA51" si="102">IF($F46="","",(X46/$F46))</f>
        <v>#DIV/0!</v>
      </c>
      <c r="AB46" s="55"/>
      <c r="AC46" s="55"/>
      <c r="AD46" s="55"/>
      <c r="AE46" s="55"/>
      <c r="AF46" s="55">
        <f t="shared" ref="AF46:AF49" si="103">$F46-(AB46+AD46+AE46)</f>
        <v>0</v>
      </c>
      <c r="AG46" s="58" t="e">
        <f t="shared" ref="AG46:AG51" si="104">IF($F46="","",((AB46+AC46+AD46+AE46)/$F46))</f>
        <v>#DIV/0!</v>
      </c>
      <c r="AH46" s="57" t="e">
        <f t="shared" ref="AH46:AH51" si="105">IF($F46="","",(AE46/$F46))</f>
        <v>#DIV/0!</v>
      </c>
      <c r="AI46" s="55"/>
      <c r="AJ46" s="55"/>
      <c r="AK46" s="55"/>
      <c r="AL46" s="55"/>
      <c r="AM46" s="55">
        <f t="shared" ref="AM46:AM49" si="106">$F46-(AI46+AK46+AL46)</f>
        <v>0</v>
      </c>
      <c r="AN46" s="57" t="e">
        <f t="shared" ref="AN46:AN51" si="107">IF($F46="","",((AI46+AJ46+AK46+AL46)/$F46))</f>
        <v>#DIV/0!</v>
      </c>
      <c r="AO46" s="57" t="e">
        <f t="shared" ref="AO46:AO51" si="108">IF($F46="","",(AL46/$F46))</f>
        <v>#DIV/0!</v>
      </c>
      <c r="AP46" s="55"/>
      <c r="AQ46" s="55"/>
      <c r="AR46" s="55"/>
      <c r="AS46" s="55"/>
      <c r="AT46" s="55">
        <f t="shared" ref="AT46:AT49" si="109">$F46-(AP46+AR46+AS46)</f>
        <v>0</v>
      </c>
      <c r="AU46" s="58" t="e">
        <f t="shared" ref="AU46:AU51" si="110">IF($F46="","",((AP46+AQ46+AR46+AS46)/$F46))</f>
        <v>#DIV/0!</v>
      </c>
      <c r="AV46" s="57" t="e">
        <f t="shared" ref="AV46:AV51" si="111">IF($F46="","",(AS46/$F46))</f>
        <v>#DIV/0!</v>
      </c>
      <c r="AW46" s="55"/>
      <c r="AX46" s="55"/>
      <c r="AY46" s="55"/>
      <c r="AZ46" s="55"/>
      <c r="BA46" s="55">
        <f t="shared" ref="BA46:BA49" si="112">$F46-(AW46+AY46+AZ46)</f>
        <v>0</v>
      </c>
      <c r="BB46" s="57" t="e">
        <f t="shared" ref="BB46:BB51" si="113">IF($F46="","",((AW46+AX46+AY46+AZ46)/$F46))</f>
        <v>#DIV/0!</v>
      </c>
      <c r="BC46" s="57" t="e">
        <f t="shared" ref="BC46:BC51" si="114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3"/>
        <v>0</v>
      </c>
      <c r="G47" s="55"/>
      <c r="H47" s="55"/>
      <c r="I47" s="55"/>
      <c r="J47" s="55"/>
      <c r="K47" s="55">
        <f t="shared" si="94"/>
        <v>0</v>
      </c>
      <c r="L47" s="57" t="e">
        <f t="shared" si="95"/>
        <v>#DIV/0!</v>
      </c>
      <c r="M47" s="57" t="e">
        <f t="shared" si="96"/>
        <v>#DIV/0!</v>
      </c>
      <c r="N47" s="55"/>
      <c r="O47" s="55"/>
      <c r="P47" s="55"/>
      <c r="Q47" s="55"/>
      <c r="R47" s="55">
        <f t="shared" si="97"/>
        <v>0</v>
      </c>
      <c r="S47" s="58" t="e">
        <f t="shared" si="98"/>
        <v>#DIV/0!</v>
      </c>
      <c r="T47" s="57" t="e">
        <f t="shared" si="99"/>
        <v>#DIV/0!</v>
      </c>
      <c r="U47" s="55"/>
      <c r="V47" s="55"/>
      <c r="W47" s="55"/>
      <c r="X47" s="55"/>
      <c r="Y47" s="55">
        <f t="shared" si="100"/>
        <v>0</v>
      </c>
      <c r="Z47" s="57" t="e">
        <f t="shared" si="101"/>
        <v>#DIV/0!</v>
      </c>
      <c r="AA47" s="57" t="e">
        <f t="shared" si="102"/>
        <v>#DIV/0!</v>
      </c>
      <c r="AB47" s="55"/>
      <c r="AC47" s="55"/>
      <c r="AD47" s="55"/>
      <c r="AE47" s="55"/>
      <c r="AF47" s="55">
        <f t="shared" si="103"/>
        <v>0</v>
      </c>
      <c r="AG47" s="58" t="e">
        <f t="shared" si="104"/>
        <v>#DIV/0!</v>
      </c>
      <c r="AH47" s="57" t="e">
        <f t="shared" si="105"/>
        <v>#DIV/0!</v>
      </c>
      <c r="AI47" s="55"/>
      <c r="AJ47" s="55"/>
      <c r="AK47" s="55"/>
      <c r="AL47" s="55"/>
      <c r="AM47" s="55">
        <f t="shared" si="106"/>
        <v>0</v>
      </c>
      <c r="AN47" s="57" t="e">
        <f t="shared" si="107"/>
        <v>#DIV/0!</v>
      </c>
      <c r="AO47" s="57" t="e">
        <f t="shared" si="108"/>
        <v>#DIV/0!</v>
      </c>
      <c r="AP47" s="55"/>
      <c r="AQ47" s="55"/>
      <c r="AR47" s="55"/>
      <c r="AS47" s="55"/>
      <c r="AT47" s="55">
        <f t="shared" si="109"/>
        <v>0</v>
      </c>
      <c r="AU47" s="58" t="e">
        <f t="shared" si="110"/>
        <v>#DIV/0!</v>
      </c>
      <c r="AV47" s="57" t="e">
        <f t="shared" si="111"/>
        <v>#DIV/0!</v>
      </c>
      <c r="AW47" s="55"/>
      <c r="AX47" s="55"/>
      <c r="AY47" s="55"/>
      <c r="AZ47" s="55"/>
      <c r="BA47" s="55">
        <f t="shared" si="112"/>
        <v>0</v>
      </c>
      <c r="BB47" s="57" t="e">
        <f t="shared" si="113"/>
        <v>#DIV/0!</v>
      </c>
      <c r="BC47" s="57" t="e">
        <f t="shared" si="114"/>
        <v>#DIV/0!</v>
      </c>
    </row>
    <row r="48" spans="2:55">
      <c r="B48" s="55" t="s">
        <v>21</v>
      </c>
      <c r="C48" s="56"/>
      <c r="D48" s="56"/>
      <c r="E48" s="56"/>
      <c r="F48" s="56">
        <f t="shared" si="93"/>
        <v>0</v>
      </c>
      <c r="G48" s="55"/>
      <c r="H48" s="55"/>
      <c r="I48" s="55"/>
      <c r="J48" s="55"/>
      <c r="K48" s="55">
        <f t="shared" si="94"/>
        <v>0</v>
      </c>
      <c r="L48" s="57" t="e">
        <f t="shared" si="95"/>
        <v>#DIV/0!</v>
      </c>
      <c r="M48" s="57" t="e">
        <f t="shared" si="96"/>
        <v>#DIV/0!</v>
      </c>
      <c r="N48" s="55"/>
      <c r="O48" s="55"/>
      <c r="P48" s="55"/>
      <c r="Q48" s="55"/>
      <c r="R48" s="55">
        <f t="shared" si="97"/>
        <v>0</v>
      </c>
      <c r="S48" s="58" t="e">
        <f t="shared" si="98"/>
        <v>#DIV/0!</v>
      </c>
      <c r="T48" s="57" t="e">
        <f t="shared" si="99"/>
        <v>#DIV/0!</v>
      </c>
      <c r="U48" s="55"/>
      <c r="V48" s="55"/>
      <c r="W48" s="55"/>
      <c r="X48" s="55"/>
      <c r="Y48" s="55">
        <f t="shared" si="100"/>
        <v>0</v>
      </c>
      <c r="Z48" s="57" t="e">
        <f t="shared" si="101"/>
        <v>#DIV/0!</v>
      </c>
      <c r="AA48" s="57" t="e">
        <f t="shared" si="102"/>
        <v>#DIV/0!</v>
      </c>
      <c r="AB48" s="55"/>
      <c r="AC48" s="55"/>
      <c r="AD48" s="55"/>
      <c r="AE48" s="55"/>
      <c r="AF48" s="55">
        <f t="shared" si="103"/>
        <v>0</v>
      </c>
      <c r="AG48" s="58" t="e">
        <f t="shared" si="104"/>
        <v>#DIV/0!</v>
      </c>
      <c r="AH48" s="57" t="e">
        <f t="shared" si="105"/>
        <v>#DIV/0!</v>
      </c>
      <c r="AI48" s="55"/>
      <c r="AJ48" s="55"/>
      <c r="AK48" s="55"/>
      <c r="AL48" s="55"/>
      <c r="AM48" s="55">
        <f t="shared" si="106"/>
        <v>0</v>
      </c>
      <c r="AN48" s="57" t="e">
        <f t="shared" si="107"/>
        <v>#DIV/0!</v>
      </c>
      <c r="AO48" s="57" t="e">
        <f t="shared" si="108"/>
        <v>#DIV/0!</v>
      </c>
      <c r="AP48" s="55"/>
      <c r="AQ48" s="55"/>
      <c r="AR48" s="55"/>
      <c r="AS48" s="55"/>
      <c r="AT48" s="55">
        <f t="shared" si="109"/>
        <v>0</v>
      </c>
      <c r="AU48" s="58" t="e">
        <f t="shared" si="110"/>
        <v>#DIV/0!</v>
      </c>
      <c r="AV48" s="57" t="e">
        <f t="shared" si="111"/>
        <v>#DIV/0!</v>
      </c>
      <c r="AW48" s="55"/>
      <c r="AX48" s="55"/>
      <c r="AY48" s="55"/>
      <c r="AZ48" s="55"/>
      <c r="BA48" s="55">
        <f t="shared" si="112"/>
        <v>0</v>
      </c>
      <c r="BB48" s="57" t="e">
        <f t="shared" si="113"/>
        <v>#DIV/0!</v>
      </c>
      <c r="BC48" s="57" t="e">
        <f t="shared" si="114"/>
        <v>#DIV/0!</v>
      </c>
    </row>
    <row r="49" spans="2:55">
      <c r="B49" s="55" t="s">
        <v>22</v>
      </c>
      <c r="C49" s="56"/>
      <c r="D49" s="56"/>
      <c r="E49" s="56"/>
      <c r="F49" s="56">
        <f t="shared" si="93"/>
        <v>0</v>
      </c>
      <c r="G49" s="55"/>
      <c r="H49" s="55"/>
      <c r="I49" s="55"/>
      <c r="J49" s="55"/>
      <c r="K49" s="55">
        <f t="shared" si="94"/>
        <v>0</v>
      </c>
      <c r="L49" s="57" t="e">
        <f t="shared" si="95"/>
        <v>#DIV/0!</v>
      </c>
      <c r="M49" s="57" t="e">
        <f t="shared" si="96"/>
        <v>#DIV/0!</v>
      </c>
      <c r="N49" s="55"/>
      <c r="O49" s="55"/>
      <c r="P49" s="55"/>
      <c r="Q49" s="55"/>
      <c r="R49" s="55">
        <f t="shared" si="97"/>
        <v>0</v>
      </c>
      <c r="S49" s="58" t="e">
        <f t="shared" si="98"/>
        <v>#DIV/0!</v>
      </c>
      <c r="T49" s="57" t="e">
        <f t="shared" si="99"/>
        <v>#DIV/0!</v>
      </c>
      <c r="U49" s="55"/>
      <c r="V49" s="55"/>
      <c r="W49" s="55"/>
      <c r="X49" s="55"/>
      <c r="Y49" s="55">
        <f t="shared" si="100"/>
        <v>0</v>
      </c>
      <c r="Z49" s="57" t="e">
        <f t="shared" si="101"/>
        <v>#DIV/0!</v>
      </c>
      <c r="AA49" s="57" t="e">
        <f t="shared" si="102"/>
        <v>#DIV/0!</v>
      </c>
      <c r="AB49" s="55"/>
      <c r="AC49" s="55"/>
      <c r="AD49" s="55"/>
      <c r="AE49" s="55"/>
      <c r="AF49" s="55">
        <f t="shared" si="103"/>
        <v>0</v>
      </c>
      <c r="AG49" s="58" t="e">
        <f t="shared" si="104"/>
        <v>#DIV/0!</v>
      </c>
      <c r="AH49" s="57" t="e">
        <f t="shared" si="105"/>
        <v>#DIV/0!</v>
      </c>
      <c r="AI49" s="55"/>
      <c r="AJ49" s="55"/>
      <c r="AK49" s="55"/>
      <c r="AL49" s="55"/>
      <c r="AM49" s="55">
        <f t="shared" si="106"/>
        <v>0</v>
      </c>
      <c r="AN49" s="57" t="e">
        <f t="shared" si="107"/>
        <v>#DIV/0!</v>
      </c>
      <c r="AO49" s="57" t="e">
        <f t="shared" si="108"/>
        <v>#DIV/0!</v>
      </c>
      <c r="AP49" s="55"/>
      <c r="AQ49" s="55"/>
      <c r="AR49" s="55"/>
      <c r="AS49" s="55"/>
      <c r="AT49" s="55">
        <f t="shared" si="109"/>
        <v>0</v>
      </c>
      <c r="AU49" s="58" t="e">
        <f t="shared" si="110"/>
        <v>#DIV/0!</v>
      </c>
      <c r="AV49" s="57" t="e">
        <f t="shared" si="111"/>
        <v>#DIV/0!</v>
      </c>
      <c r="AW49" s="55"/>
      <c r="AX49" s="55"/>
      <c r="AY49" s="55"/>
      <c r="AZ49" s="55"/>
      <c r="BA49" s="55">
        <f t="shared" si="112"/>
        <v>0</v>
      </c>
      <c r="BB49" s="57" t="e">
        <f t="shared" si="113"/>
        <v>#DIV/0!</v>
      </c>
      <c r="BC49" s="57" t="e">
        <f t="shared" si="114"/>
        <v>#DIV/0!</v>
      </c>
    </row>
    <row r="50" spans="2:55">
      <c r="B50" s="55" t="s">
        <v>23</v>
      </c>
      <c r="C50" s="56"/>
      <c r="D50" s="56"/>
      <c r="E50" s="56"/>
      <c r="F50" s="56">
        <f t="shared" si="93"/>
        <v>0</v>
      </c>
      <c r="G50" s="55"/>
      <c r="H50" s="55"/>
      <c r="I50" s="55"/>
      <c r="J50" s="55"/>
      <c r="K50" s="55">
        <f t="shared" si="94"/>
        <v>0</v>
      </c>
      <c r="L50" s="57" t="e">
        <f t="shared" si="95"/>
        <v>#DIV/0!</v>
      </c>
      <c r="M50" s="57" t="e">
        <f t="shared" si="96"/>
        <v>#DIV/0!</v>
      </c>
      <c r="N50" s="55"/>
      <c r="O50" s="55"/>
      <c r="P50" s="55"/>
      <c r="Q50" s="55"/>
      <c r="R50" s="55">
        <f t="shared" si="97"/>
        <v>0</v>
      </c>
      <c r="S50" s="58" t="e">
        <f t="shared" si="98"/>
        <v>#DIV/0!</v>
      </c>
      <c r="T50" s="57" t="e">
        <f t="shared" si="99"/>
        <v>#DIV/0!</v>
      </c>
      <c r="U50" s="55"/>
      <c r="V50" s="55"/>
      <c r="W50" s="55"/>
      <c r="X50" s="55"/>
      <c r="Y50" s="55">
        <f t="shared" si="100"/>
        <v>0</v>
      </c>
      <c r="Z50" s="57" t="e">
        <f t="shared" si="101"/>
        <v>#DIV/0!</v>
      </c>
      <c r="AA50" s="57" t="e">
        <f t="shared" si="102"/>
        <v>#DIV/0!</v>
      </c>
      <c r="AB50" s="55"/>
      <c r="AC50" s="55"/>
      <c r="AD50" s="55"/>
      <c r="AE50" s="55"/>
      <c r="AF50" s="55"/>
      <c r="AG50" s="58" t="e">
        <f t="shared" si="104"/>
        <v>#DIV/0!</v>
      </c>
      <c r="AH50" s="57" t="e">
        <f t="shared" si="105"/>
        <v>#DIV/0!</v>
      </c>
      <c r="AI50" s="55"/>
      <c r="AJ50" s="55"/>
      <c r="AK50" s="55"/>
      <c r="AL50" s="55"/>
      <c r="AM50" s="55"/>
      <c r="AN50" s="57" t="e">
        <f t="shared" si="107"/>
        <v>#DIV/0!</v>
      </c>
      <c r="AO50" s="57" t="e">
        <f t="shared" si="108"/>
        <v>#DIV/0!</v>
      </c>
      <c r="AP50" s="55"/>
      <c r="AQ50" s="55"/>
      <c r="AR50" s="55"/>
      <c r="AS50" s="55"/>
      <c r="AT50" s="55"/>
      <c r="AU50" s="58" t="e">
        <f t="shared" si="110"/>
        <v>#DIV/0!</v>
      </c>
      <c r="AV50" s="57" t="e">
        <f t="shared" si="111"/>
        <v>#DIV/0!</v>
      </c>
      <c r="AW50" s="55"/>
      <c r="AX50" s="55"/>
      <c r="AY50" s="55"/>
      <c r="AZ50" s="55"/>
      <c r="BA50" s="55"/>
      <c r="BB50" s="57" t="e">
        <f t="shared" si="113"/>
        <v>#DIV/0!</v>
      </c>
      <c r="BC50" s="57" t="e">
        <f t="shared" si="114"/>
        <v>#DIV/0!</v>
      </c>
    </row>
    <row r="51" spans="2:55">
      <c r="B51" s="55" t="s">
        <v>24</v>
      </c>
      <c r="C51" s="56"/>
      <c r="F51" s="56">
        <f t="shared" si="93"/>
        <v>0</v>
      </c>
      <c r="G51" s="55"/>
      <c r="I51" s="55"/>
      <c r="J51" s="55"/>
      <c r="K51" s="55">
        <f t="shared" si="94"/>
        <v>0</v>
      </c>
      <c r="L51" s="57" t="e">
        <f t="shared" si="95"/>
        <v>#DIV/0!</v>
      </c>
      <c r="M51" s="57" t="e">
        <f t="shared" si="96"/>
        <v>#DIV/0!</v>
      </c>
      <c r="N51" s="55"/>
      <c r="P51" s="55"/>
      <c r="Q51" s="55"/>
      <c r="R51" s="55">
        <f t="shared" si="97"/>
        <v>0</v>
      </c>
      <c r="S51" s="58" t="e">
        <f t="shared" si="98"/>
        <v>#DIV/0!</v>
      </c>
      <c r="T51" s="57" t="e">
        <f t="shared" si="99"/>
        <v>#DIV/0!</v>
      </c>
      <c r="Z51" s="57" t="e">
        <f t="shared" si="101"/>
        <v>#DIV/0!</v>
      </c>
      <c r="AA51" s="57" t="e">
        <f t="shared" si="102"/>
        <v>#DIV/0!</v>
      </c>
      <c r="AG51" s="58" t="e">
        <f t="shared" si="104"/>
        <v>#DIV/0!</v>
      </c>
      <c r="AH51" s="57" t="e">
        <f t="shared" si="105"/>
        <v>#DIV/0!</v>
      </c>
      <c r="AN51" s="57" t="e">
        <f t="shared" si="107"/>
        <v>#DIV/0!</v>
      </c>
      <c r="AO51" s="57" t="e">
        <f t="shared" si="108"/>
        <v>#DIV/0!</v>
      </c>
      <c r="AU51" s="58" t="e">
        <f t="shared" si="110"/>
        <v>#DIV/0!</v>
      </c>
      <c r="AV51" s="57" t="e">
        <f t="shared" si="111"/>
        <v>#DIV/0!</v>
      </c>
      <c r="BB51" s="57" t="e">
        <f t="shared" si="113"/>
        <v>#DIV/0!</v>
      </c>
      <c r="BC51" s="57" t="e">
        <f t="shared" si="114"/>
        <v>#DIV/0!</v>
      </c>
    </row>
    <row r="52" spans="2:55">
      <c r="B52" s="55" t="s">
        <v>25</v>
      </c>
      <c r="C52" s="56"/>
      <c r="F52" s="56">
        <f t="shared" si="93"/>
        <v>0</v>
      </c>
      <c r="G52" s="55"/>
      <c r="I52" s="55"/>
      <c r="J52" s="55"/>
      <c r="K52" s="55">
        <f t="shared" si="94"/>
        <v>0</v>
      </c>
      <c r="L52" s="57" t="e">
        <f t="shared" si="95"/>
        <v>#DIV/0!</v>
      </c>
      <c r="M52" s="57" t="e">
        <f t="shared" si="96"/>
        <v>#DIV/0!</v>
      </c>
    </row>
    <row r="53" spans="2:55">
      <c r="B53" s="55" t="s">
        <v>26</v>
      </c>
      <c r="C53" s="56"/>
      <c r="F53" s="56">
        <f t="shared" si="93"/>
        <v>0</v>
      </c>
    </row>
    <row r="54" spans="2:55">
      <c r="B54" s="55"/>
    </row>
    <row r="56" spans="2:55">
      <c r="B56" s="25" t="str">
        <f>"Graduate MASTER Retention - "&amp;$A$1</f>
        <v>Graduate MASTER Retention - Black or African American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5">C59-D59-E59</f>
        <v>0</v>
      </c>
      <c r="G59" s="55"/>
      <c r="H59" s="55"/>
      <c r="I59" s="55"/>
      <c r="J59" s="55"/>
      <c r="K59" s="55">
        <f t="shared" ref="K59:K64" si="116">$F59-(G59+I59+J59)</f>
        <v>0</v>
      </c>
      <c r="L59" s="57" t="e">
        <f t="shared" ref="L59:L65" si="117">IF($F59="","",((G59+H59+I59+J59)/$F59))</f>
        <v>#DIV/0!</v>
      </c>
      <c r="M59" s="57" t="e">
        <f t="shared" ref="M59:M65" si="118">IF($F59="","",(J59/$F59))</f>
        <v>#DIV/0!</v>
      </c>
      <c r="N59" s="55"/>
      <c r="O59" s="55"/>
      <c r="P59" s="55"/>
      <c r="Q59" s="55"/>
      <c r="R59" s="55">
        <f t="shared" ref="R59:R64" si="119">$F59-(N59+P59+Q59)</f>
        <v>0</v>
      </c>
      <c r="S59" s="58" t="e">
        <f t="shared" ref="S59:S64" si="120">IF($F59="","",((N59+O59+P59+Q59)/$F59))</f>
        <v>#DIV/0!</v>
      </c>
      <c r="T59" s="57" t="e">
        <f t="shared" ref="T59:T64" si="121">IF($F59="","",(Q59/$F59))</f>
        <v>#DIV/0!</v>
      </c>
      <c r="U59" s="55"/>
      <c r="V59" s="55"/>
      <c r="W59" s="55"/>
      <c r="X59" s="55"/>
      <c r="Y59" s="55">
        <f t="shared" ref="Y59:Y63" si="122">$F59-(U59+W59+X59)</f>
        <v>0</v>
      </c>
      <c r="Z59" s="57" t="e">
        <f t="shared" ref="Z59:Z64" si="123">IF($F59="","",((U59+V59+W59+X59)/$F59))</f>
        <v>#DIV/0!</v>
      </c>
      <c r="AA59" s="57" t="e">
        <f t="shared" ref="AA59:AA64" si="124">IF($F59="","",(X59/$F59))</f>
        <v>#DIV/0!</v>
      </c>
      <c r="AB59" s="55"/>
      <c r="AC59" s="55"/>
      <c r="AD59" s="55"/>
      <c r="AE59" s="55"/>
      <c r="AF59" s="55">
        <f t="shared" ref="AF59:AF62" si="125">$F59-(AB59+AD59+AE59)</f>
        <v>0</v>
      </c>
      <c r="AG59" s="58" t="e">
        <f t="shared" ref="AG59:AG64" si="126">IF($F59="","",((AB59+AC59+AD59+AE59)/$F59))</f>
        <v>#DIV/0!</v>
      </c>
      <c r="AH59" s="57" t="e">
        <f t="shared" ref="AH59:AH64" si="127">IF($F59="","",(AE59/$F59))</f>
        <v>#DIV/0!</v>
      </c>
      <c r="AI59" s="55"/>
      <c r="AJ59" s="55"/>
      <c r="AK59" s="55"/>
      <c r="AL59" s="55"/>
      <c r="AM59" s="55">
        <f t="shared" ref="AM59:AM62" si="128">$F59-(AI59+AK59+AL59)</f>
        <v>0</v>
      </c>
      <c r="AN59" s="57" t="e">
        <f t="shared" ref="AN59:AN64" si="129">IF($F59="","",((AI59+AJ59+AK59+AL59)/$F59))</f>
        <v>#DIV/0!</v>
      </c>
      <c r="AO59" s="57" t="e">
        <f t="shared" ref="AO59:AO64" si="130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31">IF($F59="","",((AP59+AQ59+AR59+AS59)/$F59))</f>
        <v>#DIV/0!</v>
      </c>
      <c r="AV59" s="57" t="e">
        <f t="shared" ref="AV59:AV64" si="132">IF($F59="","",(AS59/$F59))</f>
        <v>#DIV/0!</v>
      </c>
      <c r="AW59" s="55"/>
      <c r="AX59" s="55"/>
      <c r="AY59" s="55"/>
      <c r="AZ59" s="55"/>
      <c r="BA59" s="55">
        <f t="shared" ref="BA59:BA62" si="133">$F59-(AW59+AY59+AZ59)</f>
        <v>0</v>
      </c>
      <c r="BB59" s="57" t="e">
        <f t="shared" ref="BB59:BB64" si="134">IF($F59="","",((AW59+AX59+AY59+AZ59)/$F59))</f>
        <v>#DIV/0!</v>
      </c>
      <c r="BC59" s="57" t="e">
        <f t="shared" ref="BC59:BC64" si="135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5"/>
        <v>0</v>
      </c>
      <c r="G60" s="55"/>
      <c r="H60" s="55"/>
      <c r="I60" s="55"/>
      <c r="J60" s="55"/>
      <c r="K60" s="55">
        <f t="shared" si="116"/>
        <v>0</v>
      </c>
      <c r="L60" s="57" t="e">
        <f t="shared" si="117"/>
        <v>#DIV/0!</v>
      </c>
      <c r="M60" s="57" t="e">
        <f t="shared" si="118"/>
        <v>#DIV/0!</v>
      </c>
      <c r="N60" s="55"/>
      <c r="O60" s="55"/>
      <c r="P60" s="55"/>
      <c r="Q60" s="55"/>
      <c r="R60" s="55">
        <f t="shared" si="119"/>
        <v>0</v>
      </c>
      <c r="S60" s="58" t="e">
        <f t="shared" si="120"/>
        <v>#DIV/0!</v>
      </c>
      <c r="T60" s="57" t="e">
        <f t="shared" si="121"/>
        <v>#DIV/0!</v>
      </c>
      <c r="U60" s="55"/>
      <c r="V60" s="55"/>
      <c r="W60" s="55"/>
      <c r="X60" s="55"/>
      <c r="Y60" s="55">
        <f t="shared" si="122"/>
        <v>0</v>
      </c>
      <c r="Z60" s="57" t="e">
        <f t="shared" si="123"/>
        <v>#DIV/0!</v>
      </c>
      <c r="AA60" s="57" t="e">
        <f t="shared" si="124"/>
        <v>#DIV/0!</v>
      </c>
      <c r="AB60" s="55"/>
      <c r="AC60" s="55"/>
      <c r="AD60" s="55"/>
      <c r="AE60" s="55"/>
      <c r="AF60" s="55">
        <f t="shared" si="125"/>
        <v>0</v>
      </c>
      <c r="AG60" s="58" t="e">
        <f t="shared" si="126"/>
        <v>#DIV/0!</v>
      </c>
      <c r="AH60" s="57" t="e">
        <f t="shared" si="127"/>
        <v>#DIV/0!</v>
      </c>
      <c r="AI60" s="55"/>
      <c r="AJ60" s="55"/>
      <c r="AK60" s="55"/>
      <c r="AL60" s="55"/>
      <c r="AM60" s="55">
        <f t="shared" si="128"/>
        <v>0</v>
      </c>
      <c r="AN60" s="57" t="e">
        <f t="shared" si="129"/>
        <v>#DIV/0!</v>
      </c>
      <c r="AO60" s="57" t="e">
        <f t="shared" si="130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31"/>
        <v>#DIV/0!</v>
      </c>
      <c r="AV60" s="57" t="e">
        <f t="shared" si="132"/>
        <v>#DIV/0!</v>
      </c>
      <c r="AW60" s="55"/>
      <c r="AX60" s="55"/>
      <c r="AY60" s="55"/>
      <c r="AZ60" s="55"/>
      <c r="BA60" s="55">
        <f t="shared" si="133"/>
        <v>0</v>
      </c>
      <c r="BB60" s="57" t="e">
        <f t="shared" si="134"/>
        <v>#DIV/0!</v>
      </c>
      <c r="BC60" s="57" t="e">
        <f t="shared" si="135"/>
        <v>#DIV/0!</v>
      </c>
    </row>
    <row r="61" spans="2:55">
      <c r="B61" s="55" t="s">
        <v>21</v>
      </c>
      <c r="C61" s="56"/>
      <c r="D61" s="56"/>
      <c r="E61" s="56"/>
      <c r="F61" s="56">
        <f t="shared" si="115"/>
        <v>0</v>
      </c>
      <c r="G61" s="55"/>
      <c r="H61" s="55"/>
      <c r="I61" s="55"/>
      <c r="J61" s="55"/>
      <c r="K61" s="55">
        <f t="shared" si="116"/>
        <v>0</v>
      </c>
      <c r="L61" s="57" t="e">
        <f t="shared" si="117"/>
        <v>#DIV/0!</v>
      </c>
      <c r="M61" s="57" t="e">
        <f t="shared" si="118"/>
        <v>#DIV/0!</v>
      </c>
      <c r="N61" s="55"/>
      <c r="O61" s="55"/>
      <c r="P61" s="55"/>
      <c r="Q61" s="55"/>
      <c r="R61" s="55">
        <f t="shared" si="119"/>
        <v>0</v>
      </c>
      <c r="S61" s="58" t="e">
        <f t="shared" si="120"/>
        <v>#DIV/0!</v>
      </c>
      <c r="T61" s="57" t="e">
        <f t="shared" si="121"/>
        <v>#DIV/0!</v>
      </c>
      <c r="U61" s="55"/>
      <c r="V61" s="55"/>
      <c r="W61" s="55"/>
      <c r="X61" s="55"/>
      <c r="Y61" s="55">
        <f t="shared" si="122"/>
        <v>0</v>
      </c>
      <c r="Z61" s="57" t="e">
        <f t="shared" si="123"/>
        <v>#DIV/0!</v>
      </c>
      <c r="AA61" s="57" t="e">
        <f t="shared" si="124"/>
        <v>#DIV/0!</v>
      </c>
      <c r="AB61" s="55"/>
      <c r="AC61" s="55"/>
      <c r="AD61" s="55"/>
      <c r="AE61" s="55"/>
      <c r="AF61" s="55">
        <f t="shared" si="125"/>
        <v>0</v>
      </c>
      <c r="AG61" s="58" t="e">
        <f t="shared" si="126"/>
        <v>#DIV/0!</v>
      </c>
      <c r="AH61" s="57" t="e">
        <f t="shared" si="127"/>
        <v>#DIV/0!</v>
      </c>
      <c r="AI61" s="55"/>
      <c r="AJ61" s="55"/>
      <c r="AK61" s="55"/>
      <c r="AL61" s="55"/>
      <c r="AM61" s="55">
        <f t="shared" si="128"/>
        <v>0</v>
      </c>
      <c r="AN61" s="57" t="e">
        <f t="shared" si="129"/>
        <v>#DIV/0!</v>
      </c>
      <c r="AO61" s="57" t="e">
        <f t="shared" si="130"/>
        <v>#DIV/0!</v>
      </c>
      <c r="AP61" s="55"/>
      <c r="AQ61" s="55"/>
      <c r="AR61" s="55"/>
      <c r="AS61" s="55"/>
      <c r="AT61" s="55">
        <f t="shared" ref="AT61:AT62" si="136">$F61-(AP61+AR61+AS61)</f>
        <v>0</v>
      </c>
      <c r="AU61" s="58" t="e">
        <f t="shared" si="131"/>
        <v>#DIV/0!</v>
      </c>
      <c r="AV61" s="57" t="e">
        <f t="shared" si="132"/>
        <v>#DIV/0!</v>
      </c>
      <c r="AW61" s="55"/>
      <c r="AX61" s="55"/>
      <c r="AY61" s="55"/>
      <c r="AZ61" s="55"/>
      <c r="BA61" s="55">
        <f t="shared" si="133"/>
        <v>0</v>
      </c>
      <c r="BB61" s="57" t="e">
        <f t="shared" si="134"/>
        <v>#DIV/0!</v>
      </c>
      <c r="BC61" s="57" t="e">
        <f t="shared" si="135"/>
        <v>#DIV/0!</v>
      </c>
    </row>
    <row r="62" spans="2:55">
      <c r="B62" s="55" t="s">
        <v>22</v>
      </c>
      <c r="C62" s="56"/>
      <c r="D62" s="56"/>
      <c r="E62" s="56"/>
      <c r="F62" s="56">
        <f t="shared" si="115"/>
        <v>0</v>
      </c>
      <c r="G62" s="55"/>
      <c r="H62" s="55"/>
      <c r="I62" s="55"/>
      <c r="J62" s="55"/>
      <c r="K62" s="55">
        <f t="shared" si="116"/>
        <v>0</v>
      </c>
      <c r="L62" s="57" t="e">
        <f t="shared" si="117"/>
        <v>#DIV/0!</v>
      </c>
      <c r="M62" s="57" t="e">
        <f t="shared" si="118"/>
        <v>#DIV/0!</v>
      </c>
      <c r="N62" s="55"/>
      <c r="O62" s="55"/>
      <c r="P62" s="55"/>
      <c r="Q62" s="55"/>
      <c r="R62" s="55">
        <f t="shared" si="119"/>
        <v>0</v>
      </c>
      <c r="S62" s="58" t="e">
        <f t="shared" si="120"/>
        <v>#DIV/0!</v>
      </c>
      <c r="T62" s="57" t="e">
        <f t="shared" si="121"/>
        <v>#DIV/0!</v>
      </c>
      <c r="U62" s="55"/>
      <c r="V62" s="55"/>
      <c r="W62" s="55"/>
      <c r="X62" s="55"/>
      <c r="Y62" s="55">
        <f t="shared" si="122"/>
        <v>0</v>
      </c>
      <c r="Z62" s="57" t="e">
        <f t="shared" si="123"/>
        <v>#DIV/0!</v>
      </c>
      <c r="AA62" s="57" t="e">
        <f t="shared" si="124"/>
        <v>#DIV/0!</v>
      </c>
      <c r="AB62" s="55"/>
      <c r="AC62" s="55"/>
      <c r="AD62" s="55"/>
      <c r="AE62" s="55"/>
      <c r="AF62" s="55">
        <f t="shared" si="125"/>
        <v>0</v>
      </c>
      <c r="AG62" s="58" t="e">
        <f t="shared" si="126"/>
        <v>#DIV/0!</v>
      </c>
      <c r="AH62" s="57" t="e">
        <f t="shared" si="127"/>
        <v>#DIV/0!</v>
      </c>
      <c r="AI62" s="55"/>
      <c r="AJ62" s="55"/>
      <c r="AK62" s="55"/>
      <c r="AL62" s="55"/>
      <c r="AM62" s="55">
        <f t="shared" si="128"/>
        <v>0</v>
      </c>
      <c r="AN62" s="57" t="e">
        <f t="shared" si="129"/>
        <v>#DIV/0!</v>
      </c>
      <c r="AO62" s="57" t="e">
        <f t="shared" si="130"/>
        <v>#DIV/0!</v>
      </c>
      <c r="AP62" s="55"/>
      <c r="AQ62" s="55"/>
      <c r="AR62" s="55"/>
      <c r="AS62" s="55"/>
      <c r="AT62" s="55">
        <f t="shared" si="136"/>
        <v>0</v>
      </c>
      <c r="AU62" s="58" t="e">
        <f t="shared" si="131"/>
        <v>#DIV/0!</v>
      </c>
      <c r="AV62" s="57" t="e">
        <f t="shared" si="132"/>
        <v>#DIV/0!</v>
      </c>
      <c r="AW62" s="55"/>
      <c r="AX62" s="55"/>
      <c r="AY62" s="55"/>
      <c r="AZ62" s="55"/>
      <c r="BA62" s="55">
        <f t="shared" si="133"/>
        <v>0</v>
      </c>
      <c r="BB62" s="57" t="e">
        <f t="shared" si="134"/>
        <v>#DIV/0!</v>
      </c>
      <c r="BC62" s="57" t="e">
        <f t="shared" si="135"/>
        <v>#DIV/0!</v>
      </c>
    </row>
    <row r="63" spans="2:55">
      <c r="B63" s="55" t="s">
        <v>23</v>
      </c>
      <c r="C63" s="56"/>
      <c r="D63" s="56"/>
      <c r="E63" s="56"/>
      <c r="F63" s="56">
        <f t="shared" si="115"/>
        <v>0</v>
      </c>
      <c r="G63" s="55"/>
      <c r="H63" s="55"/>
      <c r="I63" s="55"/>
      <c r="J63" s="55"/>
      <c r="K63" s="55">
        <f t="shared" si="116"/>
        <v>0</v>
      </c>
      <c r="L63" s="57" t="e">
        <f t="shared" si="117"/>
        <v>#DIV/0!</v>
      </c>
      <c r="M63" s="57" t="e">
        <f t="shared" si="118"/>
        <v>#DIV/0!</v>
      </c>
      <c r="N63" s="55"/>
      <c r="O63" s="55"/>
      <c r="P63" s="55"/>
      <c r="Q63" s="55"/>
      <c r="R63" s="55">
        <f t="shared" si="119"/>
        <v>0</v>
      </c>
      <c r="S63" s="58" t="e">
        <f t="shared" si="120"/>
        <v>#DIV/0!</v>
      </c>
      <c r="T63" s="57" t="e">
        <f t="shared" si="121"/>
        <v>#DIV/0!</v>
      </c>
      <c r="U63" s="55"/>
      <c r="V63" s="55"/>
      <c r="W63" s="55"/>
      <c r="X63" s="55"/>
      <c r="Y63" s="55">
        <f t="shared" si="122"/>
        <v>0</v>
      </c>
      <c r="Z63" s="57" t="e">
        <f t="shared" si="123"/>
        <v>#DIV/0!</v>
      </c>
      <c r="AA63" s="57" t="e">
        <f t="shared" si="124"/>
        <v>#DIV/0!</v>
      </c>
      <c r="AB63" s="55"/>
      <c r="AC63" s="55"/>
      <c r="AD63" s="55"/>
      <c r="AE63" s="55"/>
      <c r="AF63" s="55"/>
      <c r="AG63" s="58" t="e">
        <f t="shared" si="126"/>
        <v>#DIV/0!</v>
      </c>
      <c r="AH63" s="57" t="e">
        <f t="shared" si="127"/>
        <v>#DIV/0!</v>
      </c>
      <c r="AI63" s="55"/>
      <c r="AJ63" s="55"/>
      <c r="AK63" s="55"/>
      <c r="AL63" s="55"/>
      <c r="AM63" s="55"/>
      <c r="AN63" s="57" t="e">
        <f t="shared" si="129"/>
        <v>#DIV/0!</v>
      </c>
      <c r="AO63" s="57" t="e">
        <f t="shared" si="130"/>
        <v>#DIV/0!</v>
      </c>
      <c r="AP63" s="55"/>
      <c r="AQ63" s="55"/>
      <c r="AR63" s="55"/>
      <c r="AS63" s="55"/>
      <c r="AT63" s="55"/>
      <c r="AU63" s="58" t="e">
        <f t="shared" si="131"/>
        <v>#DIV/0!</v>
      </c>
      <c r="AV63" s="57" t="e">
        <f t="shared" si="132"/>
        <v>#DIV/0!</v>
      </c>
      <c r="AW63" s="55"/>
      <c r="AX63" s="55"/>
      <c r="AY63" s="55"/>
      <c r="AZ63" s="55"/>
      <c r="BA63" s="55"/>
      <c r="BB63" s="57" t="e">
        <f t="shared" si="134"/>
        <v>#DIV/0!</v>
      </c>
      <c r="BC63" s="57" t="e">
        <f t="shared" si="135"/>
        <v>#DIV/0!</v>
      </c>
    </row>
    <row r="64" spans="2:55">
      <c r="B64" s="55" t="s">
        <v>24</v>
      </c>
      <c r="C64" s="56"/>
      <c r="F64" s="56">
        <f t="shared" si="115"/>
        <v>0</v>
      </c>
      <c r="G64" s="55"/>
      <c r="I64" s="55"/>
      <c r="J64" s="55"/>
      <c r="K64" s="55">
        <f t="shared" si="116"/>
        <v>0</v>
      </c>
      <c r="L64" s="57" t="e">
        <f t="shared" si="117"/>
        <v>#DIV/0!</v>
      </c>
      <c r="M64" s="57" t="e">
        <f t="shared" si="118"/>
        <v>#DIV/0!</v>
      </c>
      <c r="N64" s="55"/>
      <c r="P64" s="55"/>
      <c r="Q64" s="55"/>
      <c r="R64" s="55">
        <f t="shared" si="119"/>
        <v>0</v>
      </c>
      <c r="S64" s="58" t="e">
        <f t="shared" si="120"/>
        <v>#DIV/0!</v>
      </c>
      <c r="T64" s="57" t="e">
        <f t="shared" si="121"/>
        <v>#DIV/0!</v>
      </c>
      <c r="Z64" s="57" t="e">
        <f t="shared" si="123"/>
        <v>#DIV/0!</v>
      </c>
      <c r="AA64" s="57" t="e">
        <f t="shared" si="124"/>
        <v>#DIV/0!</v>
      </c>
      <c r="AG64" s="58" t="e">
        <f t="shared" si="126"/>
        <v>#DIV/0!</v>
      </c>
      <c r="AH64" s="57" t="e">
        <f t="shared" si="127"/>
        <v>#DIV/0!</v>
      </c>
      <c r="AN64" s="57" t="e">
        <f t="shared" si="129"/>
        <v>#DIV/0!</v>
      </c>
      <c r="AO64" s="57" t="e">
        <f t="shared" si="130"/>
        <v>#DIV/0!</v>
      </c>
      <c r="AU64" s="58" t="e">
        <f t="shared" si="131"/>
        <v>#DIV/0!</v>
      </c>
      <c r="AV64" s="57" t="e">
        <f t="shared" si="132"/>
        <v>#DIV/0!</v>
      </c>
      <c r="BB64" s="57" t="e">
        <f t="shared" si="134"/>
        <v>#DIV/0!</v>
      </c>
      <c r="BC64" s="57" t="e">
        <f t="shared" si="135"/>
        <v>#DIV/0!</v>
      </c>
    </row>
    <row r="65" spans="2:13">
      <c r="B65" s="55" t="s">
        <v>25</v>
      </c>
      <c r="C65" s="56"/>
      <c r="F65" s="56">
        <f t="shared" si="115"/>
        <v>0</v>
      </c>
      <c r="G65" s="55"/>
      <c r="I65" s="55"/>
      <c r="J65" s="55"/>
      <c r="K65" s="55">
        <f>$F65-(G65+I65+J65)</f>
        <v>0</v>
      </c>
      <c r="L65" s="57" t="e">
        <f t="shared" si="117"/>
        <v>#DIV/0!</v>
      </c>
      <c r="M65" s="57" t="e">
        <f t="shared" si="118"/>
        <v>#DIV/0!</v>
      </c>
    </row>
    <row r="66" spans="2:13">
      <c r="B66" s="55" t="s">
        <v>26</v>
      </c>
      <c r="C66" s="56"/>
      <c r="F66" s="56">
        <f t="shared" si="115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46BE4-E3AB-40F1-8B18-16B318561071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66</v>
      </c>
    </row>
    <row r="2" spans="1:55">
      <c r="B2" s="25" t="str">
        <f>"Freshmen Retention - "&amp;$A$1</f>
        <v>Freshmen Retention - Native Hawaiian or Other Pacific Islander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56">
        <v>0</v>
      </c>
      <c r="D5" s="56"/>
      <c r="E5" s="56"/>
      <c r="F5" s="56">
        <f t="shared" ref="F5:F13" si="0">C5-D5-E5</f>
        <v>0</v>
      </c>
      <c r="G5" s="55">
        <v>0</v>
      </c>
      <c r="H5" s="55"/>
      <c r="I5" s="55">
        <v>0</v>
      </c>
      <c r="J5" s="55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55">
        <v>0</v>
      </c>
      <c r="O5" s="55"/>
      <c r="P5" s="55">
        <v>0</v>
      </c>
      <c r="Q5" s="55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55">
        <v>0</v>
      </c>
      <c r="V5" s="55"/>
      <c r="W5" s="55">
        <v>0</v>
      </c>
      <c r="X5" s="55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55">
        <v>0</v>
      </c>
      <c r="AC5" s="55"/>
      <c r="AD5" s="55">
        <v>0</v>
      </c>
      <c r="AE5" s="55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55">
        <v>0</v>
      </c>
      <c r="AJ5" s="55"/>
      <c r="AK5" s="55">
        <v>0</v>
      </c>
      <c r="AL5" s="55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55">
        <v>0</v>
      </c>
      <c r="AQ5" s="55"/>
      <c r="AR5" s="55">
        <v>0</v>
      </c>
      <c r="AS5" s="55">
        <v>0</v>
      </c>
      <c r="AT5" s="55">
        <f t="shared" ref="AT5" si="16">F5-AP5-AR5-AS5</f>
        <v>0</v>
      </c>
      <c r="AU5" s="58" t="e">
        <f t="shared" ref="AU5" si="17">IF($F5="","",((AP5+AQ5+AR5+AS5)/$F5))</f>
        <v>#DIV/0!</v>
      </c>
      <c r="AV5" s="57" t="e">
        <f t="shared" ref="AV5" si="18">IF($F5="","",(AS5/$F5))</f>
        <v>#DIV/0!</v>
      </c>
      <c r="AW5" s="55">
        <v>0</v>
      </c>
      <c r="AX5" s="55"/>
      <c r="AY5" s="55">
        <v>0</v>
      </c>
      <c r="AZ5" s="55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55" t="s">
        <v>21</v>
      </c>
      <c r="C6" s="56">
        <v>0</v>
      </c>
      <c r="D6" s="56"/>
      <c r="E6" s="56"/>
      <c r="F6" s="56">
        <f t="shared" si="0"/>
        <v>0</v>
      </c>
      <c r="G6" s="55">
        <v>0</v>
      </c>
      <c r="H6" s="55"/>
      <c r="I6" s="55">
        <v>0</v>
      </c>
      <c r="J6" s="55">
        <v>0</v>
      </c>
      <c r="K6" s="55">
        <f t="shared" si="1"/>
        <v>0</v>
      </c>
      <c r="L6" s="57" t="e">
        <f t="shared" si="2"/>
        <v>#DIV/0!</v>
      </c>
      <c r="M6" s="57" t="e">
        <f t="shared" si="3"/>
        <v>#DIV/0!</v>
      </c>
      <c r="N6" s="55">
        <v>0</v>
      </c>
      <c r="O6" s="55"/>
      <c r="P6" s="55">
        <v>0</v>
      </c>
      <c r="Q6" s="55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55">
        <v>0</v>
      </c>
      <c r="V6" s="55"/>
      <c r="W6" s="55">
        <v>0</v>
      </c>
      <c r="X6" s="55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55">
        <v>0</v>
      </c>
      <c r="AC6" s="55"/>
      <c r="AD6" s="55">
        <v>0</v>
      </c>
      <c r="AE6" s="55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55">
        <v>0</v>
      </c>
      <c r="AJ6" s="55"/>
      <c r="AK6" s="55">
        <v>0</v>
      </c>
      <c r="AL6" s="55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55">
        <v>0</v>
      </c>
      <c r="AQ6" s="55"/>
      <c r="AR6" s="55">
        <v>0</v>
      </c>
      <c r="AS6" s="55">
        <v>0</v>
      </c>
      <c r="AT6" s="55">
        <f t="shared" ref="AT6" si="22">F6-AP6-AR6-AS6</f>
        <v>0</v>
      </c>
      <c r="AU6" s="58" t="e">
        <f t="shared" ref="AU6" si="23">IF($F6="","",((AP6+AQ6+AR6+AS6)/$F6))</f>
        <v>#DIV/0!</v>
      </c>
      <c r="AV6" s="57" t="e">
        <f t="shared" ref="AV6" si="24">IF($F6="","",(AS6/$F6))</f>
        <v>#DIV/0!</v>
      </c>
      <c r="AW6" s="55">
        <v>0</v>
      </c>
      <c r="AX6" s="55"/>
      <c r="AY6" s="55">
        <v>0</v>
      </c>
      <c r="AZ6" s="55">
        <v>0</v>
      </c>
      <c r="BA6" s="55">
        <f t="shared" ref="BA6" si="25">F6-AZ6-AW6</f>
        <v>0</v>
      </c>
      <c r="BB6" s="57" t="e">
        <f t="shared" ref="BB6" si="26">IF($F6="","",((AW6+AX6+AY6+AZ6)/$F6))</f>
        <v>#DIV/0!</v>
      </c>
      <c r="BC6" s="57" t="e">
        <f t="shared" ref="BC6" si="27">IF($F6="","",(AZ6/$F6))</f>
        <v>#DIV/0!</v>
      </c>
    </row>
    <row r="7" spans="1:55">
      <c r="B7" s="55" t="s">
        <v>22</v>
      </c>
      <c r="C7" s="56">
        <v>0</v>
      </c>
      <c r="D7" s="56"/>
      <c r="E7" s="56"/>
      <c r="F7" s="56">
        <f t="shared" si="0"/>
        <v>0</v>
      </c>
      <c r="G7" s="55">
        <v>0</v>
      </c>
      <c r="H7" s="55"/>
      <c r="I7" s="55">
        <v>0</v>
      </c>
      <c r="J7" s="55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55">
        <v>0</v>
      </c>
      <c r="O7" s="55"/>
      <c r="P7" s="55">
        <v>0</v>
      </c>
      <c r="Q7" s="55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55">
        <v>0</v>
      </c>
      <c r="V7" s="55"/>
      <c r="W7" s="55">
        <v>0</v>
      </c>
      <c r="X7" s="55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55">
        <v>0</v>
      </c>
      <c r="AC7" s="55"/>
      <c r="AD7" s="55">
        <v>0</v>
      </c>
      <c r="AE7" s="55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55">
        <v>0</v>
      </c>
      <c r="AJ7" s="55"/>
      <c r="AK7" s="55">
        <v>0</v>
      </c>
      <c r="AL7" s="55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55">
        <v>0</v>
      </c>
      <c r="AQ7" s="55"/>
      <c r="AR7" s="55">
        <v>0</v>
      </c>
      <c r="AS7" s="55">
        <v>0</v>
      </c>
      <c r="AT7" s="55">
        <f t="shared" ref="AT7" si="28">F7-AP7-AR7-AS7</f>
        <v>0</v>
      </c>
      <c r="AU7" s="58" t="e">
        <f t="shared" ref="AU7" si="29">IF($F7="","",((AP7+AQ7+AR7+AS7)/$F7))</f>
        <v>#DIV/0!</v>
      </c>
      <c r="AV7" s="57" t="e">
        <f t="shared" ref="AV7" si="30">IF($F7="","",(AS7/$F7))</f>
        <v>#DIV/0!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56">
        <v>1</v>
      </c>
      <c r="D8" s="56"/>
      <c r="E8" s="56"/>
      <c r="F8" s="56">
        <f t="shared" si="0"/>
        <v>1</v>
      </c>
      <c r="G8" s="55">
        <v>1</v>
      </c>
      <c r="H8" s="55"/>
      <c r="I8" s="55">
        <v>0</v>
      </c>
      <c r="J8" s="55">
        <v>0</v>
      </c>
      <c r="K8" s="55">
        <f t="shared" si="1"/>
        <v>0</v>
      </c>
      <c r="L8" s="57">
        <f t="shared" si="2"/>
        <v>1</v>
      </c>
      <c r="M8" s="57">
        <f t="shared" si="3"/>
        <v>0</v>
      </c>
      <c r="N8" s="55">
        <v>1</v>
      </c>
      <c r="O8" s="55"/>
      <c r="P8" s="55">
        <v>0</v>
      </c>
      <c r="Q8" s="55">
        <v>0</v>
      </c>
      <c r="R8" s="55">
        <f t="shared" si="4"/>
        <v>0</v>
      </c>
      <c r="S8" s="58">
        <f>IF($F8="","",((N8+O8+P8+Q8)/$F8))</f>
        <v>1</v>
      </c>
      <c r="T8" s="57">
        <f t="shared" si="6"/>
        <v>0</v>
      </c>
      <c r="U8" s="55">
        <v>1</v>
      </c>
      <c r="V8" s="55"/>
      <c r="W8" s="55">
        <v>0</v>
      </c>
      <c r="X8" s="55">
        <v>0</v>
      </c>
      <c r="Y8" s="55">
        <f t="shared" si="7"/>
        <v>0</v>
      </c>
      <c r="Z8" s="57">
        <f t="shared" si="8"/>
        <v>1</v>
      </c>
      <c r="AA8" s="57">
        <f t="shared" si="9"/>
        <v>0</v>
      </c>
      <c r="AB8" s="55">
        <v>1</v>
      </c>
      <c r="AC8" s="55"/>
      <c r="AD8" s="55">
        <v>0</v>
      </c>
      <c r="AE8" s="55">
        <v>0</v>
      </c>
      <c r="AF8" s="55">
        <f t="shared" si="10"/>
        <v>0</v>
      </c>
      <c r="AG8" s="58">
        <f t="shared" si="11"/>
        <v>1</v>
      </c>
      <c r="AH8" s="57">
        <f t="shared" si="12"/>
        <v>0</v>
      </c>
      <c r="AI8" s="55">
        <v>0</v>
      </c>
      <c r="AJ8" s="55"/>
      <c r="AK8" s="55">
        <v>0</v>
      </c>
      <c r="AL8" s="55">
        <v>1</v>
      </c>
      <c r="AM8" s="55">
        <f t="shared" ref="AM8" si="31">F8-AL8-AK8-AI8</f>
        <v>0</v>
      </c>
      <c r="AN8" s="57">
        <f t="shared" ref="AN8" si="32">IF($F8="","",((AI8+AJ8+AK8+AL8)/$F8))</f>
        <v>1</v>
      </c>
      <c r="AO8" s="57">
        <f t="shared" ref="AO8" si="33">IF($F8="","",(AL8/$F8))</f>
        <v>1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56">
        <v>0</v>
      </c>
      <c r="D9" s="56"/>
      <c r="E9" s="56"/>
      <c r="F9" s="56">
        <f t="shared" si="0"/>
        <v>0</v>
      </c>
      <c r="G9" s="55">
        <v>0</v>
      </c>
      <c r="H9" s="55"/>
      <c r="I9" s="55">
        <v>0</v>
      </c>
      <c r="J9" s="55">
        <v>0</v>
      </c>
      <c r="K9" s="55">
        <f t="shared" si="1"/>
        <v>0</v>
      </c>
      <c r="L9" s="57" t="e">
        <f t="shared" si="2"/>
        <v>#DIV/0!</v>
      </c>
      <c r="M9" s="57" t="e">
        <f t="shared" si="3"/>
        <v>#DIV/0!</v>
      </c>
      <c r="N9" s="55">
        <v>0</v>
      </c>
      <c r="O9" s="55"/>
      <c r="P9" s="55">
        <v>0</v>
      </c>
      <c r="Q9" s="55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55">
        <v>0</v>
      </c>
      <c r="V9" s="55"/>
      <c r="W9" s="55">
        <v>0</v>
      </c>
      <c r="X9" s="55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55">
        <v>0</v>
      </c>
      <c r="AC9" s="55"/>
      <c r="AD9" s="55">
        <v>0</v>
      </c>
      <c r="AE9" s="55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56">
        <v>0</v>
      </c>
      <c r="D10" s="56"/>
      <c r="E10" s="56"/>
      <c r="F10" s="56">
        <f t="shared" si="0"/>
        <v>0</v>
      </c>
      <c r="G10" s="55">
        <v>0</v>
      </c>
      <c r="H10" s="55"/>
      <c r="I10" s="55">
        <v>0</v>
      </c>
      <c r="J10" s="55">
        <v>0</v>
      </c>
      <c r="K10" s="55">
        <f t="shared" si="1"/>
        <v>0</v>
      </c>
      <c r="L10" s="57" t="e">
        <f t="shared" si="2"/>
        <v>#DIV/0!</v>
      </c>
      <c r="M10" s="57" t="e">
        <f t="shared" si="3"/>
        <v>#DIV/0!</v>
      </c>
      <c r="N10" s="55">
        <v>0</v>
      </c>
      <c r="O10" s="55"/>
      <c r="P10" s="55">
        <v>0</v>
      </c>
      <c r="Q10" s="55">
        <v>0</v>
      </c>
      <c r="R10" s="55">
        <f t="shared" si="4"/>
        <v>0</v>
      </c>
      <c r="S10" s="58" t="e">
        <f>IF($F10="","",((N10+O10+P10+Q10)/$F10))</f>
        <v>#DIV/0!</v>
      </c>
      <c r="T10" s="57" t="e">
        <f t="shared" si="6"/>
        <v>#DIV/0!</v>
      </c>
      <c r="U10" s="55">
        <v>0</v>
      </c>
      <c r="V10" s="55"/>
      <c r="W10" s="55">
        <v>0</v>
      </c>
      <c r="X10" s="55">
        <v>0</v>
      </c>
      <c r="Y10" s="55">
        <f t="shared" si="7"/>
        <v>0</v>
      </c>
      <c r="Z10" s="57" t="e">
        <f t="shared" si="8"/>
        <v>#DIV/0!</v>
      </c>
      <c r="AA10" s="57" t="e">
        <f t="shared" si="9"/>
        <v>#DIV/0!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56">
        <v>1</v>
      </c>
      <c r="D11" s="56"/>
      <c r="E11" s="56"/>
      <c r="F11" s="56">
        <f t="shared" si="0"/>
        <v>1</v>
      </c>
      <c r="G11" s="55">
        <v>0</v>
      </c>
      <c r="H11" s="55"/>
      <c r="I11" s="55">
        <v>0</v>
      </c>
      <c r="J11" s="55">
        <v>0</v>
      </c>
      <c r="K11" s="55">
        <f t="shared" si="1"/>
        <v>1</v>
      </c>
      <c r="L11" s="57">
        <f t="shared" si="2"/>
        <v>0</v>
      </c>
      <c r="M11" s="57">
        <f t="shared" si="3"/>
        <v>0</v>
      </c>
      <c r="N11" s="55">
        <v>0</v>
      </c>
      <c r="O11" s="55"/>
      <c r="P11" s="55">
        <v>0</v>
      </c>
      <c r="Q11" s="55">
        <v>0</v>
      </c>
      <c r="R11" s="55">
        <f t="shared" si="4"/>
        <v>1</v>
      </c>
      <c r="S11" s="58">
        <f>IF($F11="","",((N11+O11+P11+Q11)/$F11))</f>
        <v>0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56">
        <v>0</v>
      </c>
      <c r="D12" s="56"/>
      <c r="E12" s="56"/>
      <c r="F12" s="56">
        <f t="shared" si="0"/>
        <v>0</v>
      </c>
      <c r="G12" s="55">
        <v>0</v>
      </c>
      <c r="H12" s="55"/>
      <c r="I12" s="55">
        <v>0</v>
      </c>
      <c r="J12" s="55">
        <v>0</v>
      </c>
      <c r="K12" s="55">
        <f t="shared" si="1"/>
        <v>0</v>
      </c>
      <c r="L12" s="57" t="e">
        <f t="shared" si="2"/>
        <v>#DIV/0!</v>
      </c>
      <c r="M12" s="57" t="e">
        <f t="shared" si="3"/>
        <v>#DIV/0!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56">
        <v>0</v>
      </c>
      <c r="D13" s="56"/>
      <c r="E13" s="56"/>
      <c r="F13" s="56">
        <f t="shared" si="0"/>
        <v>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Native Hawaiian or Other Pacific Islander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56">
        <v>0</v>
      </c>
      <c r="D19" s="56"/>
      <c r="E19" s="56"/>
      <c r="F19" s="56">
        <f t="shared" ref="F19:F27" si="34">C19-D19-E19</f>
        <v>0</v>
      </c>
      <c r="G19" s="55">
        <v>0</v>
      </c>
      <c r="H19" s="55"/>
      <c r="I19" s="55">
        <v>0</v>
      </c>
      <c r="J19" s="55">
        <v>0</v>
      </c>
      <c r="K19" s="55">
        <f t="shared" ref="K19:K26" si="35">F19-I19-G19-J19</f>
        <v>0</v>
      </c>
      <c r="L19" s="57" t="e">
        <f t="shared" ref="L19:L26" si="36">IF($F19="","",((G19+H19+I19+J19)/$F19))</f>
        <v>#DIV/0!</v>
      </c>
      <c r="M19" s="57" t="e">
        <f t="shared" ref="M19:M26" si="37">IF($F19="","",(J19/$F19))</f>
        <v>#DIV/0!</v>
      </c>
      <c r="N19" s="55">
        <v>0</v>
      </c>
      <c r="O19" s="55"/>
      <c r="P19" s="55">
        <v>0</v>
      </c>
      <c r="Q19" s="55">
        <v>0</v>
      </c>
      <c r="R19" s="55">
        <f t="shared" ref="R19:R25" si="38">F19-N19-O19-P19-Q19</f>
        <v>0</v>
      </c>
      <c r="S19" s="58" t="e">
        <f t="shared" ref="S19:S25" si="39">IF($F19="","",((N19+O19+P19+Q19)/$F19))</f>
        <v>#DIV/0!</v>
      </c>
      <c r="T19" s="57" t="e">
        <f t="shared" ref="T19:T25" si="40">IF($F19="","",(Q19/$F19))</f>
        <v>#DIV/0!</v>
      </c>
      <c r="U19" s="55">
        <v>0</v>
      </c>
      <c r="V19" s="55"/>
      <c r="W19" s="55">
        <v>0</v>
      </c>
      <c r="X19" s="55">
        <v>0</v>
      </c>
      <c r="Y19" s="55">
        <f t="shared" ref="Y19:Y24" si="41">F19-(U19+W19+X19)</f>
        <v>0</v>
      </c>
      <c r="Z19" s="57" t="e">
        <f t="shared" ref="Z19:Z24" si="42">IF($F19="","",((U19+V19+W19+X19)/$F19))</f>
        <v>#DIV/0!</v>
      </c>
      <c r="AA19" s="57" t="e">
        <f t="shared" ref="AA19:AA24" si="43">IF($F19="","",(X19/$F19))</f>
        <v>#DIV/0!</v>
      </c>
      <c r="AB19" s="55">
        <v>0</v>
      </c>
      <c r="AC19" s="55"/>
      <c r="AD19" s="55">
        <v>0</v>
      </c>
      <c r="AE19" s="55">
        <v>0</v>
      </c>
      <c r="AF19" s="55">
        <f t="shared" ref="AF19:AF23" si="44">F19-(AB19+AD19+AE19)</f>
        <v>0</v>
      </c>
      <c r="AG19" s="58" t="e">
        <f t="shared" ref="AG19:AG23" si="45">IF($F19="","",((AB19+AC19+AD19+AE19)/$F19))</f>
        <v>#DIV/0!</v>
      </c>
      <c r="AH19" s="57" t="e">
        <f t="shared" ref="AH19:AH23" si="46">IF($F19="","",(AE19/$F19))</f>
        <v>#DIV/0!</v>
      </c>
      <c r="AI19" s="55">
        <v>0</v>
      </c>
      <c r="AJ19" s="55"/>
      <c r="AK19" s="55">
        <v>0</v>
      </c>
      <c r="AL19" s="55">
        <v>0</v>
      </c>
      <c r="AM19" s="55">
        <f t="shared" ref="AM19:AM21" si="47">F19-AL19-AK19-AI19</f>
        <v>0</v>
      </c>
      <c r="AN19" s="57" t="e">
        <f t="shared" ref="AN19:AN21" si="48">IF($F19="","",((AI19+AJ19+AK19+AL19)/$F19))</f>
        <v>#DIV/0!</v>
      </c>
      <c r="AO19" s="57" t="e">
        <f t="shared" ref="AO19:AO21" si="49">IF($F19="","",(AL19/$F19))</f>
        <v>#DIV/0!</v>
      </c>
      <c r="AP19" s="55">
        <v>0</v>
      </c>
      <c r="AQ19" s="55"/>
      <c r="AR19" s="55">
        <v>0</v>
      </c>
      <c r="AS19" s="55">
        <v>0</v>
      </c>
      <c r="AT19" s="55">
        <f t="shared" ref="AT19" si="50">F19-AS19-AR19-AP19</f>
        <v>0</v>
      </c>
      <c r="AU19" s="58" t="e">
        <f t="shared" ref="AU19" si="51">IF($F19="","",((AP19+AQ19+AR19+AS19)/$F19))</f>
        <v>#DIV/0!</v>
      </c>
      <c r="AV19" s="57" t="e">
        <f t="shared" ref="AV19" si="52">IF($F19="","",(AS19/$F19))</f>
        <v>#DIV/0!</v>
      </c>
      <c r="AW19" s="55">
        <v>0</v>
      </c>
      <c r="AX19" s="55"/>
      <c r="AY19" s="55">
        <v>0</v>
      </c>
      <c r="AZ19" s="55">
        <v>0</v>
      </c>
      <c r="BA19" s="55">
        <f t="shared" ref="BA19" si="53">F19-AZ19-AW19</f>
        <v>0</v>
      </c>
      <c r="BB19" s="57" t="e">
        <f t="shared" ref="BB19" si="54">IF($F19="","",((AW19+AX19+AY19+AZ19)/$F19))</f>
        <v>#DIV/0!</v>
      </c>
      <c r="BC19" s="57" t="e">
        <f t="shared" ref="BC19" si="55">IF($F19="","",(AZ19/$F19))</f>
        <v>#DIV/0!</v>
      </c>
    </row>
    <row r="20" spans="2:55">
      <c r="B20" s="55" t="s">
        <v>21</v>
      </c>
      <c r="C20" s="56">
        <v>0</v>
      </c>
      <c r="D20" s="56"/>
      <c r="E20" s="56"/>
      <c r="F20" s="56">
        <f t="shared" si="34"/>
        <v>0</v>
      </c>
      <c r="G20" s="55">
        <v>0</v>
      </c>
      <c r="H20" s="55"/>
      <c r="I20" s="55">
        <v>0</v>
      </c>
      <c r="J20" s="55">
        <v>0</v>
      </c>
      <c r="K20" s="55">
        <f t="shared" si="35"/>
        <v>0</v>
      </c>
      <c r="L20" s="58" t="e">
        <f t="shared" si="36"/>
        <v>#DIV/0!</v>
      </c>
      <c r="M20" s="57" t="e">
        <f t="shared" si="37"/>
        <v>#DIV/0!</v>
      </c>
      <c r="N20" s="55">
        <v>0</v>
      </c>
      <c r="O20" s="55"/>
      <c r="P20" s="55">
        <v>0</v>
      </c>
      <c r="Q20" s="55">
        <v>0</v>
      </c>
      <c r="R20" s="55">
        <f t="shared" si="38"/>
        <v>0</v>
      </c>
      <c r="S20" s="58" t="e">
        <f t="shared" si="39"/>
        <v>#DIV/0!</v>
      </c>
      <c r="T20" s="57" t="e">
        <f t="shared" si="40"/>
        <v>#DIV/0!</v>
      </c>
      <c r="U20" s="55">
        <v>0</v>
      </c>
      <c r="V20" s="55"/>
      <c r="W20" s="55">
        <v>0</v>
      </c>
      <c r="X20" s="55">
        <v>0</v>
      </c>
      <c r="Y20" s="55">
        <f t="shared" si="41"/>
        <v>0</v>
      </c>
      <c r="Z20" s="58" t="e">
        <f t="shared" si="42"/>
        <v>#DIV/0!</v>
      </c>
      <c r="AA20" s="57" t="e">
        <f t="shared" si="43"/>
        <v>#DIV/0!</v>
      </c>
      <c r="AB20" s="55">
        <v>0</v>
      </c>
      <c r="AC20" s="55"/>
      <c r="AD20" s="55">
        <v>0</v>
      </c>
      <c r="AE20" s="55">
        <v>0</v>
      </c>
      <c r="AF20" s="55">
        <f t="shared" si="44"/>
        <v>0</v>
      </c>
      <c r="AG20" s="58" t="e">
        <f t="shared" si="45"/>
        <v>#DIV/0!</v>
      </c>
      <c r="AH20" s="57" t="e">
        <f t="shared" si="46"/>
        <v>#DIV/0!</v>
      </c>
      <c r="AI20" s="55">
        <v>0</v>
      </c>
      <c r="AJ20" s="55"/>
      <c r="AK20" s="55">
        <v>0</v>
      </c>
      <c r="AL20" s="55">
        <v>0</v>
      </c>
      <c r="AM20" s="55">
        <f t="shared" si="47"/>
        <v>0</v>
      </c>
      <c r="AN20" s="57" t="e">
        <f t="shared" si="48"/>
        <v>#DIV/0!</v>
      </c>
      <c r="AO20" s="57" t="e">
        <f t="shared" si="49"/>
        <v>#DIV/0!</v>
      </c>
      <c r="AP20" s="55">
        <v>0</v>
      </c>
      <c r="AQ20" s="55"/>
      <c r="AR20" s="55">
        <v>0</v>
      </c>
      <c r="AS20" s="55">
        <v>0</v>
      </c>
      <c r="AT20" s="55">
        <f t="shared" ref="AT20" si="56">F20-AS20-AR20-AP20</f>
        <v>0</v>
      </c>
      <c r="AU20" s="58" t="e">
        <f t="shared" ref="AU20" si="57">IF($F20="","",((AP20+AQ20+AR20+AS20)/$F20))</f>
        <v>#DIV/0!</v>
      </c>
      <c r="AV20" s="57" t="e">
        <f t="shared" ref="AV20" si="58">IF($F20="","",(AS20/$F20))</f>
        <v>#DIV/0!</v>
      </c>
      <c r="AW20" s="55">
        <v>0</v>
      </c>
      <c r="AX20" s="55"/>
      <c r="AY20" s="55">
        <v>0</v>
      </c>
      <c r="AZ20" s="55">
        <v>0</v>
      </c>
      <c r="BA20" s="55">
        <f t="shared" ref="BA20" si="59">F20-AZ20-AW20</f>
        <v>0</v>
      </c>
      <c r="BB20" s="57" t="e">
        <f t="shared" ref="BB20" si="60">IF($F20="","",((AW20+AX20+AY20+AZ20)/$F20))</f>
        <v>#DIV/0!</v>
      </c>
      <c r="BC20" s="57" t="e">
        <f t="shared" ref="BC20" si="61">IF($F20="","",(AZ20/$F20))</f>
        <v>#DIV/0!</v>
      </c>
    </row>
    <row r="21" spans="2:55">
      <c r="B21" s="55" t="s">
        <v>22</v>
      </c>
      <c r="C21" s="56">
        <v>0</v>
      </c>
      <c r="D21" s="56"/>
      <c r="E21" s="56"/>
      <c r="F21" s="56">
        <f t="shared" si="34"/>
        <v>0</v>
      </c>
      <c r="G21" s="55">
        <v>0</v>
      </c>
      <c r="H21" s="55"/>
      <c r="I21" s="55">
        <v>0</v>
      </c>
      <c r="J21" s="55">
        <v>0</v>
      </c>
      <c r="K21" s="55">
        <f t="shared" si="35"/>
        <v>0</v>
      </c>
      <c r="L21" s="57" t="e">
        <f t="shared" si="36"/>
        <v>#DIV/0!</v>
      </c>
      <c r="M21" s="57" t="e">
        <f t="shared" si="37"/>
        <v>#DIV/0!</v>
      </c>
      <c r="N21" s="55">
        <v>0</v>
      </c>
      <c r="O21" s="55"/>
      <c r="P21" s="55">
        <v>0</v>
      </c>
      <c r="Q21" s="55">
        <v>0</v>
      </c>
      <c r="R21" s="55">
        <f t="shared" si="38"/>
        <v>0</v>
      </c>
      <c r="S21" s="58" t="e">
        <f t="shared" si="39"/>
        <v>#DIV/0!</v>
      </c>
      <c r="T21" s="57" t="e">
        <f t="shared" si="40"/>
        <v>#DIV/0!</v>
      </c>
      <c r="U21" s="55">
        <v>0</v>
      </c>
      <c r="V21" s="55"/>
      <c r="W21" s="55">
        <v>0</v>
      </c>
      <c r="X21" s="55">
        <v>0</v>
      </c>
      <c r="Y21" s="55">
        <f t="shared" si="41"/>
        <v>0</v>
      </c>
      <c r="Z21" s="58" t="e">
        <f t="shared" si="42"/>
        <v>#DIV/0!</v>
      </c>
      <c r="AA21" s="57" t="e">
        <f t="shared" si="43"/>
        <v>#DIV/0!</v>
      </c>
      <c r="AB21" s="55">
        <v>0</v>
      </c>
      <c r="AC21" s="55"/>
      <c r="AD21" s="55">
        <v>0</v>
      </c>
      <c r="AE21" s="55">
        <v>0</v>
      </c>
      <c r="AF21" s="55">
        <f t="shared" si="44"/>
        <v>0</v>
      </c>
      <c r="AG21" s="58" t="e">
        <f t="shared" si="45"/>
        <v>#DIV/0!</v>
      </c>
      <c r="AH21" s="57" t="e">
        <f t="shared" si="46"/>
        <v>#DIV/0!</v>
      </c>
      <c r="AI21" s="55">
        <v>0</v>
      </c>
      <c r="AJ21" s="55"/>
      <c r="AK21" s="55">
        <v>0</v>
      </c>
      <c r="AL21" s="55">
        <v>0</v>
      </c>
      <c r="AM21" s="55">
        <f t="shared" si="47"/>
        <v>0</v>
      </c>
      <c r="AN21" s="57" t="e">
        <f t="shared" si="48"/>
        <v>#DIV/0!</v>
      </c>
      <c r="AO21" s="57" t="e">
        <f t="shared" si="49"/>
        <v>#DIV/0!</v>
      </c>
      <c r="AP21" s="55">
        <v>0</v>
      </c>
      <c r="AQ21" s="55"/>
      <c r="AR21" s="55">
        <v>0</v>
      </c>
      <c r="AS21" s="55">
        <v>0</v>
      </c>
      <c r="AT21" s="55">
        <f t="shared" ref="AT21" si="62">F21-AS21-AR21-AP21</f>
        <v>0</v>
      </c>
      <c r="AU21" s="58" t="e">
        <f t="shared" ref="AU21" si="63">IF($F21="","",((AP21+AQ21+AR21+AS21)/$F21))</f>
        <v>#DIV/0!</v>
      </c>
      <c r="AV21" s="57" t="e">
        <f t="shared" ref="AV21" si="64">IF($F21="","",(AS21/$F21))</f>
        <v>#DIV/0!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56">
        <v>0</v>
      </c>
      <c r="D22" s="56"/>
      <c r="E22" s="56"/>
      <c r="F22" s="56">
        <f t="shared" si="34"/>
        <v>0</v>
      </c>
      <c r="G22" s="55">
        <v>0</v>
      </c>
      <c r="H22" s="55"/>
      <c r="I22" s="55">
        <v>0</v>
      </c>
      <c r="J22" s="55">
        <v>0</v>
      </c>
      <c r="K22" s="55">
        <f t="shared" si="35"/>
        <v>0</v>
      </c>
      <c r="L22" s="57" t="e">
        <f t="shared" si="36"/>
        <v>#DIV/0!</v>
      </c>
      <c r="M22" s="57" t="e">
        <f t="shared" si="37"/>
        <v>#DIV/0!</v>
      </c>
      <c r="N22" s="55">
        <v>0</v>
      </c>
      <c r="O22" s="55"/>
      <c r="P22" s="55">
        <v>0</v>
      </c>
      <c r="Q22" s="55">
        <v>0</v>
      </c>
      <c r="R22" s="55">
        <f t="shared" si="38"/>
        <v>0</v>
      </c>
      <c r="S22" s="58" t="e">
        <f t="shared" si="39"/>
        <v>#DIV/0!</v>
      </c>
      <c r="T22" s="57" t="e">
        <f t="shared" si="40"/>
        <v>#DIV/0!</v>
      </c>
      <c r="U22" s="55">
        <v>0</v>
      </c>
      <c r="V22" s="55"/>
      <c r="W22" s="55">
        <v>0</v>
      </c>
      <c r="X22" s="55">
        <v>0</v>
      </c>
      <c r="Y22" s="55">
        <f t="shared" si="41"/>
        <v>0</v>
      </c>
      <c r="Z22" s="58" t="e">
        <f t="shared" si="42"/>
        <v>#DIV/0!</v>
      </c>
      <c r="AA22" s="57" t="e">
        <f t="shared" si="43"/>
        <v>#DIV/0!</v>
      </c>
      <c r="AB22" s="55">
        <v>0</v>
      </c>
      <c r="AC22" s="55"/>
      <c r="AD22" s="55">
        <v>0</v>
      </c>
      <c r="AE22" s="55">
        <v>0</v>
      </c>
      <c r="AF22" s="55">
        <f t="shared" si="44"/>
        <v>0</v>
      </c>
      <c r="AG22" s="58" t="e">
        <f t="shared" si="45"/>
        <v>#DIV/0!</v>
      </c>
      <c r="AH22" s="57" t="e">
        <f t="shared" si="46"/>
        <v>#DIV/0!</v>
      </c>
      <c r="AI22" s="55">
        <v>0</v>
      </c>
      <c r="AJ22" s="55"/>
      <c r="AK22" s="55">
        <v>0</v>
      </c>
      <c r="AL22" s="55">
        <v>0</v>
      </c>
      <c r="AM22" s="55">
        <f t="shared" ref="AM22" si="65">F22-AL22-AK22-AI22</f>
        <v>0</v>
      </c>
      <c r="AN22" s="57" t="e">
        <f t="shared" ref="AN22" si="66">IF($F22="","",((AI22+AJ22+AK22+AL22)/$F22))</f>
        <v>#DIV/0!</v>
      </c>
      <c r="AO22" s="57" t="e">
        <f t="shared" ref="AO22" si="67">IF($F22="","",(AL22/$F22))</f>
        <v>#DIV/0!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56">
        <v>0</v>
      </c>
      <c r="D23" s="56"/>
      <c r="E23" s="56"/>
      <c r="F23" s="56">
        <f t="shared" si="34"/>
        <v>0</v>
      </c>
      <c r="G23" s="55">
        <v>0</v>
      </c>
      <c r="H23" s="55"/>
      <c r="I23" s="55">
        <v>0</v>
      </c>
      <c r="J23" s="55">
        <v>0</v>
      </c>
      <c r="K23" s="55">
        <f t="shared" si="35"/>
        <v>0</v>
      </c>
      <c r="L23" s="57" t="e">
        <f t="shared" si="36"/>
        <v>#DIV/0!</v>
      </c>
      <c r="M23" s="57" t="e">
        <f t="shared" si="37"/>
        <v>#DIV/0!</v>
      </c>
      <c r="N23" s="55">
        <v>0</v>
      </c>
      <c r="O23" s="55"/>
      <c r="P23" s="55">
        <v>0</v>
      </c>
      <c r="Q23" s="55">
        <v>0</v>
      </c>
      <c r="R23" s="55">
        <f t="shared" si="38"/>
        <v>0</v>
      </c>
      <c r="S23" s="58" t="e">
        <f t="shared" si="39"/>
        <v>#DIV/0!</v>
      </c>
      <c r="T23" s="57" t="e">
        <f t="shared" si="40"/>
        <v>#DIV/0!</v>
      </c>
      <c r="U23" s="55">
        <v>0</v>
      </c>
      <c r="V23" s="55"/>
      <c r="W23" s="55">
        <v>0</v>
      </c>
      <c r="X23" s="55">
        <v>0</v>
      </c>
      <c r="Y23" s="55">
        <f t="shared" si="41"/>
        <v>0</v>
      </c>
      <c r="Z23" s="58" t="e">
        <f t="shared" si="42"/>
        <v>#DIV/0!</v>
      </c>
      <c r="AA23" s="57" t="e">
        <f t="shared" si="43"/>
        <v>#DIV/0!</v>
      </c>
      <c r="AB23" s="55">
        <v>0</v>
      </c>
      <c r="AC23" s="55"/>
      <c r="AD23" s="55">
        <v>0</v>
      </c>
      <c r="AE23" s="55">
        <v>0</v>
      </c>
      <c r="AF23" s="55">
        <f t="shared" si="44"/>
        <v>0</v>
      </c>
      <c r="AG23" s="58" t="e">
        <f t="shared" si="45"/>
        <v>#DIV/0!</v>
      </c>
      <c r="AH23" s="57" t="e">
        <f t="shared" si="46"/>
        <v>#DIV/0!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56">
        <v>0</v>
      </c>
      <c r="D24" s="56"/>
      <c r="E24" s="56"/>
      <c r="F24" s="56">
        <f t="shared" si="34"/>
        <v>0</v>
      </c>
      <c r="G24" s="55">
        <v>0</v>
      </c>
      <c r="H24" s="55"/>
      <c r="I24" s="55">
        <v>0</v>
      </c>
      <c r="J24" s="55">
        <v>0</v>
      </c>
      <c r="K24" s="55">
        <f t="shared" si="35"/>
        <v>0</v>
      </c>
      <c r="L24" s="57" t="e">
        <f t="shared" si="36"/>
        <v>#DIV/0!</v>
      </c>
      <c r="M24" s="57" t="e">
        <f t="shared" si="37"/>
        <v>#DIV/0!</v>
      </c>
      <c r="N24" s="55">
        <v>0</v>
      </c>
      <c r="O24" s="55"/>
      <c r="P24" s="55">
        <v>0</v>
      </c>
      <c r="Q24" s="55">
        <v>0</v>
      </c>
      <c r="R24" s="55">
        <f t="shared" si="38"/>
        <v>0</v>
      </c>
      <c r="S24" s="58" t="e">
        <f t="shared" si="39"/>
        <v>#DIV/0!</v>
      </c>
      <c r="T24" s="57" t="e">
        <f t="shared" si="40"/>
        <v>#DIV/0!</v>
      </c>
      <c r="U24" s="55">
        <v>0</v>
      </c>
      <c r="V24" s="55"/>
      <c r="W24" s="55">
        <v>0</v>
      </c>
      <c r="X24" s="55">
        <v>0</v>
      </c>
      <c r="Y24" s="55">
        <f t="shared" si="41"/>
        <v>0</v>
      </c>
      <c r="Z24" s="58" t="e">
        <f t="shared" si="42"/>
        <v>#DIV/0!</v>
      </c>
      <c r="AA24" s="57" t="e">
        <f t="shared" si="43"/>
        <v>#DIV/0!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56">
        <v>0</v>
      </c>
      <c r="D25" s="56"/>
      <c r="E25" s="56"/>
      <c r="F25" s="56">
        <f t="shared" si="34"/>
        <v>0</v>
      </c>
      <c r="G25" s="55">
        <v>0</v>
      </c>
      <c r="H25" s="55"/>
      <c r="I25" s="55">
        <v>0</v>
      </c>
      <c r="J25" s="55">
        <v>0</v>
      </c>
      <c r="K25" s="55">
        <f t="shared" si="35"/>
        <v>0</v>
      </c>
      <c r="L25" s="57" t="e">
        <f t="shared" si="36"/>
        <v>#DIV/0!</v>
      </c>
      <c r="M25" s="57" t="e">
        <f t="shared" si="37"/>
        <v>#DIV/0!</v>
      </c>
      <c r="N25" s="55">
        <v>0</v>
      </c>
      <c r="O25" s="55"/>
      <c r="P25" s="55">
        <v>0</v>
      </c>
      <c r="Q25" s="55">
        <v>0</v>
      </c>
      <c r="R25" s="55">
        <f t="shared" si="38"/>
        <v>0</v>
      </c>
      <c r="S25" s="58" t="e">
        <f t="shared" si="39"/>
        <v>#DIV/0!</v>
      </c>
      <c r="T25" s="57" t="e">
        <f t="shared" si="40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56">
        <v>0</v>
      </c>
      <c r="F26" s="56">
        <f t="shared" si="34"/>
        <v>0</v>
      </c>
      <c r="G26" s="55">
        <v>0</v>
      </c>
      <c r="I26" s="55">
        <v>0</v>
      </c>
      <c r="J26" s="55">
        <v>0</v>
      </c>
      <c r="K26" s="55">
        <f t="shared" si="35"/>
        <v>0</v>
      </c>
      <c r="L26" s="57" t="e">
        <f t="shared" si="36"/>
        <v>#DIV/0!</v>
      </c>
      <c r="M26" s="57" t="e">
        <f t="shared" si="37"/>
        <v>#DIV/0!</v>
      </c>
    </row>
    <row r="27" spans="2:55">
      <c r="B27" s="55" t="s">
        <v>28</v>
      </c>
      <c r="C27" s="56">
        <v>0</v>
      </c>
      <c r="F27" s="56">
        <f t="shared" si="34"/>
        <v>0</v>
      </c>
    </row>
    <row r="30" spans="2:55">
      <c r="B30" s="25" t="str">
        <f>"Graduate  Retention - "&amp;$A$1</f>
        <v>Graduate  Retention - Native Hawaiian or Other Pacific Islander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Native Hawaiian or Other Pacific Islander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Native Hawaiian or Other Pacific Islander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5B574-4292-4609-B7D9-C7890D5DF39B}">
  <dimension ref="A1:BC67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32</v>
      </c>
    </row>
    <row r="2" spans="1:55">
      <c r="B2" s="25" t="str">
        <f>"Freshmen Retention - "&amp;$A$1</f>
        <v>Freshmen Retention - College of Computing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56">
        <v>0</v>
      </c>
      <c r="D5" s="56"/>
      <c r="E5" s="56"/>
      <c r="F5" s="56">
        <f t="shared" ref="F5:F13" si="0">C5-D5-E5</f>
        <v>0</v>
      </c>
      <c r="G5" s="55">
        <v>0</v>
      </c>
      <c r="H5" s="55"/>
      <c r="I5" s="55">
        <v>0</v>
      </c>
      <c r="J5" s="55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55">
        <v>0</v>
      </c>
      <c r="O5" s="55"/>
      <c r="P5" s="55">
        <v>0</v>
      </c>
      <c r="Q5" s="55">
        <v>0</v>
      </c>
      <c r="R5" s="55">
        <f t="shared" ref="R5:R10" si="4">F5-Q5-P5-N5</f>
        <v>0</v>
      </c>
      <c r="S5" s="58" t="e">
        <f t="shared" ref="S5:S7" si="5">IF($F5="","",((N5+O5+P5+Q5)/$F5))</f>
        <v>#DIV/0!</v>
      </c>
      <c r="T5" s="57" t="e">
        <f t="shared" ref="T5:T10" si="6">IF($F5="","",(Q5/$F5))</f>
        <v>#DIV/0!</v>
      </c>
      <c r="U5" s="55">
        <v>0</v>
      </c>
      <c r="V5" s="55"/>
      <c r="W5" s="55">
        <v>0</v>
      </c>
      <c r="X5" s="55">
        <v>0</v>
      </c>
      <c r="Y5" s="55">
        <f t="shared" ref="Y5:Y10" si="7">F5-(U5+W5+X5)</f>
        <v>0</v>
      </c>
      <c r="Z5" s="57" t="e">
        <f t="shared" ref="Z5:Z10" si="8">IF($F5="","",((U5+V5+W5+X5)/$F5))</f>
        <v>#DIV/0!</v>
      </c>
      <c r="AA5" s="57" t="e">
        <f t="shared" ref="AA5:AA10" si="9">IF($F5="","",(X5/$F5))</f>
        <v>#DIV/0!</v>
      </c>
      <c r="AB5" s="55">
        <v>0</v>
      </c>
      <c r="AC5" s="55"/>
      <c r="AD5" s="55">
        <v>0</v>
      </c>
      <c r="AE5" s="55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55">
        <v>0</v>
      </c>
      <c r="AJ5" s="55"/>
      <c r="AK5" s="55">
        <v>0</v>
      </c>
      <c r="AL5" s="55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55">
        <v>0</v>
      </c>
      <c r="AQ5" s="55"/>
      <c r="AR5" s="55">
        <v>0</v>
      </c>
      <c r="AS5" s="55">
        <v>0</v>
      </c>
      <c r="AT5" s="55">
        <f t="shared" ref="AT5:AT6" si="16">F5-AP5-AR5-AS5</f>
        <v>0</v>
      </c>
      <c r="AU5" s="58" t="e">
        <f t="shared" ref="AU5:AU6" si="17">IF($F5="","",((AP5+AQ5+AR5+AS5)/$F5))</f>
        <v>#DIV/0!</v>
      </c>
      <c r="AV5" s="57" t="e">
        <f t="shared" ref="AV5:AV6" si="18">IF($F5="","",(AS5/$F5))</f>
        <v>#DIV/0!</v>
      </c>
      <c r="AW5" s="55">
        <v>0</v>
      </c>
      <c r="AX5" s="55"/>
      <c r="AY5" s="55">
        <v>0</v>
      </c>
      <c r="AZ5" s="55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55" t="s">
        <v>21</v>
      </c>
      <c r="C6" s="56">
        <v>0</v>
      </c>
      <c r="D6" s="56"/>
      <c r="E6" s="56"/>
      <c r="F6" s="56">
        <f t="shared" si="0"/>
        <v>0</v>
      </c>
      <c r="G6" s="55">
        <v>0</v>
      </c>
      <c r="H6" s="55"/>
      <c r="I6" s="55">
        <v>0</v>
      </c>
      <c r="J6" s="55">
        <v>0</v>
      </c>
      <c r="K6" s="55">
        <f t="shared" si="1"/>
        <v>0</v>
      </c>
      <c r="L6" s="57" t="e">
        <f t="shared" si="2"/>
        <v>#DIV/0!</v>
      </c>
      <c r="M6" s="57" t="e">
        <f t="shared" si="3"/>
        <v>#DIV/0!</v>
      </c>
      <c r="N6" s="55">
        <v>0</v>
      </c>
      <c r="O6" s="55"/>
      <c r="P6" s="55">
        <v>0</v>
      </c>
      <c r="Q6" s="55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55">
        <v>0</v>
      </c>
      <c r="V6" s="55"/>
      <c r="W6" s="55">
        <v>0</v>
      </c>
      <c r="X6" s="55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55">
        <v>0</v>
      </c>
      <c r="AC6" s="55"/>
      <c r="AD6" s="55">
        <v>0</v>
      </c>
      <c r="AE6" s="55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55">
        <v>0</v>
      </c>
      <c r="AJ6" s="55"/>
      <c r="AK6" s="55">
        <v>0</v>
      </c>
      <c r="AL6" s="55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55">
        <v>0</v>
      </c>
      <c r="AQ6" s="55"/>
      <c r="AR6" s="55">
        <v>0</v>
      </c>
      <c r="AS6" s="55">
        <v>0</v>
      </c>
      <c r="AT6" s="55">
        <f t="shared" si="16"/>
        <v>0</v>
      </c>
      <c r="AU6" s="58" t="e">
        <f t="shared" si="17"/>
        <v>#DIV/0!</v>
      </c>
      <c r="AV6" s="57" t="e">
        <f t="shared" si="18"/>
        <v>#DIV/0!</v>
      </c>
      <c r="AW6" s="55">
        <v>0</v>
      </c>
      <c r="AX6" s="55"/>
      <c r="AY6" s="55">
        <v>0</v>
      </c>
      <c r="AZ6" s="55">
        <v>0</v>
      </c>
      <c r="BA6" s="55">
        <f t="shared" ref="BA6" si="22">F6-AZ6-AW6</f>
        <v>0</v>
      </c>
      <c r="BB6" s="57" t="e">
        <f t="shared" ref="BB6" si="23">IF($F6="","",((AW6+AX6+AY6+AZ6)/$F6))</f>
        <v>#DIV/0!</v>
      </c>
      <c r="BC6" s="57" t="e">
        <f t="shared" ref="BC6" si="24">IF($F6="","",(AZ6/$F6))</f>
        <v>#DIV/0!</v>
      </c>
    </row>
    <row r="7" spans="1:55">
      <c r="B7" s="55" t="s">
        <v>22</v>
      </c>
      <c r="C7" s="56">
        <v>0</v>
      </c>
      <c r="D7" s="56"/>
      <c r="E7" s="56"/>
      <c r="F7" s="56">
        <f t="shared" si="0"/>
        <v>0</v>
      </c>
      <c r="G7" s="55">
        <v>0</v>
      </c>
      <c r="H7" s="55"/>
      <c r="I7" s="55">
        <v>0</v>
      </c>
      <c r="J7" s="55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55">
        <v>0</v>
      </c>
      <c r="O7" s="55"/>
      <c r="P7" s="55">
        <v>0</v>
      </c>
      <c r="Q7" s="55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55">
        <v>0</v>
      </c>
      <c r="V7" s="55"/>
      <c r="W7" s="55">
        <v>0</v>
      </c>
      <c r="X7" s="55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55">
        <v>0</v>
      </c>
      <c r="AC7" s="55"/>
      <c r="AD7" s="55">
        <v>0</v>
      </c>
      <c r="AE7" s="55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55">
        <v>0</v>
      </c>
      <c r="AJ7" s="55"/>
      <c r="AK7" s="55">
        <v>0</v>
      </c>
      <c r="AL7" s="55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55">
        <v>0</v>
      </c>
      <c r="AQ7" s="55"/>
      <c r="AR7" s="55">
        <v>0</v>
      </c>
      <c r="AS7" s="55">
        <v>0</v>
      </c>
      <c r="AT7" s="55">
        <f t="shared" ref="AT7" si="25">F7-AP7-AR7-AS7</f>
        <v>0</v>
      </c>
      <c r="AU7" s="58" t="e">
        <f t="shared" ref="AU7" si="26">IF($F7="","",((AP7+AQ7+AR7+AS7)/$F7))</f>
        <v>#DIV/0!</v>
      </c>
      <c r="AV7" s="57" t="e">
        <f t="shared" ref="AV7" si="27">IF($F7="","",(AS7/$F7))</f>
        <v>#DIV/0!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56">
        <v>0</v>
      </c>
      <c r="D8" s="56"/>
      <c r="E8" s="56"/>
      <c r="F8" s="56">
        <f t="shared" si="0"/>
        <v>0</v>
      </c>
      <c r="G8" s="55">
        <v>0</v>
      </c>
      <c r="H8" s="55"/>
      <c r="I8" s="55">
        <v>0</v>
      </c>
      <c r="J8" s="55">
        <v>0</v>
      </c>
      <c r="K8" s="55">
        <f t="shared" si="1"/>
        <v>0</v>
      </c>
      <c r="L8" s="57" t="e">
        <f t="shared" si="2"/>
        <v>#DIV/0!</v>
      </c>
      <c r="M8" s="57" t="e">
        <f t="shared" si="3"/>
        <v>#DIV/0!</v>
      </c>
      <c r="N8" s="55">
        <v>0</v>
      </c>
      <c r="O8" s="55"/>
      <c r="P8" s="55">
        <v>0</v>
      </c>
      <c r="Q8" s="55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55">
        <v>0</v>
      </c>
      <c r="V8" s="55"/>
      <c r="W8" s="55">
        <v>0</v>
      </c>
      <c r="X8" s="55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55">
        <v>0</v>
      </c>
      <c r="AC8" s="55"/>
      <c r="AD8" s="55">
        <v>0</v>
      </c>
      <c r="AE8" s="55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55">
        <v>0</v>
      </c>
      <c r="AJ8" s="55"/>
      <c r="AK8" s="55">
        <v>0</v>
      </c>
      <c r="AL8" s="55">
        <v>0</v>
      </c>
      <c r="AM8" s="55">
        <f t="shared" ref="AM8" si="28">F8-AL8-AK8-AI8</f>
        <v>0</v>
      </c>
      <c r="AN8" s="57" t="e">
        <f t="shared" ref="AN8" si="29">IF($F8="","",((AI8+AJ8+AK8+AL8)/$F8))</f>
        <v>#DIV/0!</v>
      </c>
      <c r="AO8" s="57" t="e">
        <f t="shared" ref="AO8" si="30">IF($F8="","",(AL8/$F8))</f>
        <v>#DIV/0!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150</v>
      </c>
      <c r="D9" s="56">
        <v>1</v>
      </c>
      <c r="E9" s="56"/>
      <c r="F9" s="56">
        <f t="shared" si="0"/>
        <v>149</v>
      </c>
      <c r="G9" s="73">
        <v>119</v>
      </c>
      <c r="H9" s="56"/>
      <c r="I9" s="73">
        <v>7</v>
      </c>
      <c r="J9" s="56">
        <v>0</v>
      </c>
      <c r="K9" s="56">
        <f t="shared" si="1"/>
        <v>23</v>
      </c>
      <c r="L9" s="75">
        <f t="shared" si="2"/>
        <v>0.84563758389261745</v>
      </c>
      <c r="M9" s="75">
        <f t="shared" si="3"/>
        <v>0</v>
      </c>
      <c r="N9" s="73">
        <v>106</v>
      </c>
      <c r="O9" s="56"/>
      <c r="P9" s="73">
        <v>6</v>
      </c>
      <c r="Q9" s="56">
        <v>0</v>
      </c>
      <c r="R9" s="56">
        <f t="shared" si="4"/>
        <v>37</v>
      </c>
      <c r="S9" s="58">
        <f>IF($F9="","",((N9+O9+P9+Q9)/$F9))</f>
        <v>0.75167785234899331</v>
      </c>
      <c r="T9" s="57">
        <f t="shared" si="6"/>
        <v>0</v>
      </c>
      <c r="U9" s="55">
        <v>94</v>
      </c>
      <c r="V9" s="55"/>
      <c r="W9" s="55">
        <v>1</v>
      </c>
      <c r="X9" s="55">
        <v>11</v>
      </c>
      <c r="Y9" s="55">
        <f t="shared" si="7"/>
        <v>43</v>
      </c>
      <c r="Z9" s="57">
        <f t="shared" si="8"/>
        <v>0.71140939597315433</v>
      </c>
      <c r="AA9" s="57">
        <f t="shared" si="9"/>
        <v>7.3825503355704702E-2</v>
      </c>
      <c r="AB9" s="55">
        <v>37</v>
      </c>
      <c r="AC9" s="55"/>
      <c r="AD9" s="55">
        <v>4</v>
      </c>
      <c r="AE9" s="55">
        <v>64</v>
      </c>
      <c r="AF9" s="55">
        <f t="shared" si="10"/>
        <v>44</v>
      </c>
      <c r="AG9" s="58">
        <f t="shared" si="11"/>
        <v>0.70469798657718119</v>
      </c>
      <c r="AH9" s="57">
        <f t="shared" si="12"/>
        <v>0.42953020134228187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160</v>
      </c>
      <c r="D10" s="56"/>
      <c r="E10" s="56"/>
      <c r="F10" s="56">
        <f t="shared" si="0"/>
        <v>160</v>
      </c>
      <c r="G10" s="73">
        <v>128</v>
      </c>
      <c r="H10" s="56"/>
      <c r="I10" s="73">
        <v>5</v>
      </c>
      <c r="J10" s="56">
        <v>0</v>
      </c>
      <c r="K10" s="56">
        <f t="shared" si="1"/>
        <v>27</v>
      </c>
      <c r="L10" s="75">
        <f t="shared" si="2"/>
        <v>0.83125000000000004</v>
      </c>
      <c r="M10" s="75">
        <f t="shared" si="3"/>
        <v>0</v>
      </c>
      <c r="N10" s="56">
        <v>122</v>
      </c>
      <c r="O10" s="56"/>
      <c r="P10" s="56">
        <v>3</v>
      </c>
      <c r="Q10" s="56">
        <v>0</v>
      </c>
      <c r="R10" s="56">
        <f t="shared" si="4"/>
        <v>35</v>
      </c>
      <c r="S10" s="58">
        <f>IF($F10="","",((N10+O10+P10+Q10)/$F10))</f>
        <v>0.78125</v>
      </c>
      <c r="T10" s="57">
        <f t="shared" si="6"/>
        <v>0</v>
      </c>
      <c r="U10" s="55">
        <v>114</v>
      </c>
      <c r="V10" s="55"/>
      <c r="W10" s="55">
        <v>1</v>
      </c>
      <c r="X10" s="55">
        <v>5</v>
      </c>
      <c r="Y10" s="55">
        <f t="shared" si="7"/>
        <v>40</v>
      </c>
      <c r="Z10" s="57">
        <f t="shared" si="8"/>
        <v>0.75</v>
      </c>
      <c r="AA10" s="57">
        <f t="shared" si="9"/>
        <v>3.125E-2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182</v>
      </c>
      <c r="D11" s="56">
        <v>1</v>
      </c>
      <c r="E11" s="56"/>
      <c r="F11" s="56">
        <f t="shared" si="0"/>
        <v>181</v>
      </c>
      <c r="G11" s="56">
        <v>156</v>
      </c>
      <c r="H11" s="56"/>
      <c r="I11" s="56">
        <v>2</v>
      </c>
      <c r="J11" s="56">
        <v>0</v>
      </c>
      <c r="K11" s="56">
        <f t="shared" si="1"/>
        <v>23</v>
      </c>
      <c r="L11" s="75">
        <f t="shared" si="2"/>
        <v>0.8729281767955801</v>
      </c>
      <c r="M11" s="75">
        <f t="shared" si="3"/>
        <v>0</v>
      </c>
      <c r="N11" s="56">
        <v>133</v>
      </c>
      <c r="O11" s="56"/>
      <c r="P11" s="56">
        <v>3</v>
      </c>
      <c r="Q11" s="56"/>
      <c r="R11" s="56"/>
      <c r="S11" s="58"/>
      <c r="T11" s="57"/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175</v>
      </c>
      <c r="D12" s="56"/>
      <c r="E12" s="56"/>
      <c r="F12" s="56">
        <f t="shared" si="0"/>
        <v>175</v>
      </c>
      <c r="G12" s="56">
        <v>143</v>
      </c>
      <c r="H12" s="56"/>
      <c r="I12" s="56">
        <v>3</v>
      </c>
      <c r="J12" s="56">
        <v>0</v>
      </c>
      <c r="K12" s="56">
        <f t="shared" si="1"/>
        <v>29</v>
      </c>
      <c r="L12" s="75">
        <f t="shared" si="2"/>
        <v>0.8342857142857143</v>
      </c>
      <c r="M12" s="75">
        <f t="shared" si="3"/>
        <v>0</v>
      </c>
      <c r="N12" s="56"/>
      <c r="O12" s="56"/>
      <c r="P12" s="56"/>
      <c r="Q12" s="56"/>
      <c r="R12" s="56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92</v>
      </c>
      <c r="D13" s="56"/>
      <c r="E13" s="56"/>
      <c r="F13" s="56">
        <f t="shared" si="0"/>
        <v>92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College of Computing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56">
        <v>0</v>
      </c>
      <c r="D19" s="56"/>
      <c r="E19" s="56"/>
      <c r="F19" s="56">
        <f t="shared" ref="F19:F27" si="31">C19-D19-E19</f>
        <v>0</v>
      </c>
      <c r="G19" s="55">
        <v>0</v>
      </c>
      <c r="H19" s="55"/>
      <c r="I19" s="55">
        <v>0</v>
      </c>
      <c r="J19" s="55">
        <v>0</v>
      </c>
      <c r="K19" s="55">
        <f t="shared" ref="K19:K25" si="32">F19-I19-G19-J19</f>
        <v>0</v>
      </c>
      <c r="L19" s="57" t="e">
        <f t="shared" ref="L19:L25" si="33">IF($F19="","",((G19+H19+I19+J19)/$F19))</f>
        <v>#DIV/0!</v>
      </c>
      <c r="M19" s="57" t="e">
        <f t="shared" ref="M19:M25" si="34">IF($F19="","",(J19/$F19))</f>
        <v>#DIV/0!</v>
      </c>
      <c r="N19" s="55">
        <v>0</v>
      </c>
      <c r="O19" s="55"/>
      <c r="P19" s="55">
        <v>0</v>
      </c>
      <c r="Q19" s="55">
        <v>0</v>
      </c>
      <c r="R19" s="55">
        <f t="shared" ref="R19:R25" si="35">F19-N19-O19-P19-Q19</f>
        <v>0</v>
      </c>
      <c r="S19" s="58" t="e">
        <f t="shared" ref="S19:S25" si="36">IF($F19="","",((N19+O19+P19+Q19)/$F19))</f>
        <v>#DIV/0!</v>
      </c>
      <c r="T19" s="57" t="e">
        <f t="shared" ref="T19:T25" si="37">IF($F19="","",(Q19/$F19))</f>
        <v>#DIV/0!</v>
      </c>
      <c r="U19" s="55">
        <v>0</v>
      </c>
      <c r="V19" s="55"/>
      <c r="W19" s="55">
        <v>0</v>
      </c>
      <c r="X19" s="55">
        <v>0</v>
      </c>
      <c r="Y19" s="55">
        <f t="shared" ref="Y19:Y24" si="38">F19-(U19+W19+X19)</f>
        <v>0</v>
      </c>
      <c r="Z19" s="57" t="e">
        <f t="shared" ref="Z19:Z24" si="39">IF($F19="","",((U19+V19+W19+X19)/$F19))</f>
        <v>#DIV/0!</v>
      </c>
      <c r="AA19" s="57" t="e">
        <f t="shared" ref="AA19:AA24" si="40">IF($F19="","",(X19/$F19))</f>
        <v>#DIV/0!</v>
      </c>
      <c r="AB19" s="55">
        <v>0</v>
      </c>
      <c r="AC19" s="55"/>
      <c r="AD19" s="55">
        <v>0</v>
      </c>
      <c r="AE19" s="55">
        <v>0</v>
      </c>
      <c r="AF19" s="55">
        <f t="shared" ref="AF19:AF23" si="41">F19-(AB19+AD19+AE19)</f>
        <v>0</v>
      </c>
      <c r="AG19" s="58" t="e">
        <f t="shared" ref="AG19:AG23" si="42">IF($F19="","",((AB19+AC19+AD19+AE19)/$F19))</f>
        <v>#DIV/0!</v>
      </c>
      <c r="AH19" s="57" t="e">
        <f t="shared" ref="AH19:AH23" si="43">IF($F19="","",(AE19/$F19))</f>
        <v>#DIV/0!</v>
      </c>
      <c r="AI19" s="55">
        <v>0</v>
      </c>
      <c r="AJ19" s="55"/>
      <c r="AK19" s="55">
        <v>0</v>
      </c>
      <c r="AL19" s="55">
        <v>0</v>
      </c>
      <c r="AM19" s="55">
        <f t="shared" ref="AM19:AM21" si="44">F19-AL19-AK19-AI19</f>
        <v>0</v>
      </c>
      <c r="AN19" s="57" t="e">
        <f t="shared" ref="AN19:AN21" si="45">IF($F19="","",((AI19+AJ19+AK19+AL19)/$F19))</f>
        <v>#DIV/0!</v>
      </c>
      <c r="AO19" s="57" t="e">
        <f t="shared" ref="AO19:AO21" si="46">IF($F19="","",(AL19/$F19))</f>
        <v>#DIV/0!</v>
      </c>
      <c r="AP19" s="55">
        <v>0</v>
      </c>
      <c r="AQ19" s="55"/>
      <c r="AR19" s="55">
        <v>0</v>
      </c>
      <c r="AS19" s="55">
        <v>0</v>
      </c>
      <c r="AT19" s="55">
        <f t="shared" ref="AT19:AT20" si="47">F19-AS19-AR19-AP19</f>
        <v>0</v>
      </c>
      <c r="AU19" s="58" t="e">
        <f t="shared" ref="AU19:AU20" si="48">IF($F19="","",((AP19+AQ19+AR19+AS19)/$F19))</f>
        <v>#DIV/0!</v>
      </c>
      <c r="AV19" s="57" t="e">
        <f t="shared" ref="AV19:AV20" si="49">IF($F19="","",(AS19/$F19))</f>
        <v>#DIV/0!</v>
      </c>
      <c r="AW19" s="55">
        <v>0</v>
      </c>
      <c r="AX19" s="55"/>
      <c r="AY19" s="55">
        <v>0</v>
      </c>
      <c r="AZ19" s="55">
        <v>0</v>
      </c>
      <c r="BA19" s="55">
        <f t="shared" ref="BA19" si="50">F19-AZ19-AW19</f>
        <v>0</v>
      </c>
      <c r="BB19" s="57" t="e">
        <f t="shared" ref="BB19" si="51">IF($F19="","",((AW19+AX19+AY19+AZ19)/$F19))</f>
        <v>#DIV/0!</v>
      </c>
      <c r="BC19" s="57" t="e">
        <f t="shared" ref="BC19" si="52">IF($F19="","",(AZ19/$F19))</f>
        <v>#DIV/0!</v>
      </c>
    </row>
    <row r="20" spans="2:55">
      <c r="B20" s="55" t="s">
        <v>21</v>
      </c>
      <c r="C20" s="56">
        <v>0</v>
      </c>
      <c r="D20" s="56"/>
      <c r="E20" s="56"/>
      <c r="F20" s="56">
        <f t="shared" si="31"/>
        <v>0</v>
      </c>
      <c r="G20" s="55">
        <v>0</v>
      </c>
      <c r="H20" s="55"/>
      <c r="I20" s="55">
        <v>0</v>
      </c>
      <c r="J20" s="55">
        <v>0</v>
      </c>
      <c r="K20" s="55">
        <f t="shared" si="32"/>
        <v>0</v>
      </c>
      <c r="L20" s="58" t="e">
        <f t="shared" si="33"/>
        <v>#DIV/0!</v>
      </c>
      <c r="M20" s="57" t="e">
        <f t="shared" si="34"/>
        <v>#DIV/0!</v>
      </c>
      <c r="N20" s="55">
        <v>0</v>
      </c>
      <c r="O20" s="55"/>
      <c r="P20" s="55">
        <v>0</v>
      </c>
      <c r="Q20" s="55">
        <v>0</v>
      </c>
      <c r="R20" s="55">
        <f t="shared" si="35"/>
        <v>0</v>
      </c>
      <c r="S20" s="58" t="e">
        <f t="shared" si="36"/>
        <v>#DIV/0!</v>
      </c>
      <c r="T20" s="57" t="e">
        <f t="shared" si="37"/>
        <v>#DIV/0!</v>
      </c>
      <c r="U20" s="55">
        <v>0</v>
      </c>
      <c r="V20" s="55"/>
      <c r="W20" s="55">
        <v>0</v>
      </c>
      <c r="X20" s="55">
        <v>0</v>
      </c>
      <c r="Y20" s="55">
        <f t="shared" si="38"/>
        <v>0</v>
      </c>
      <c r="Z20" s="58" t="e">
        <f t="shared" si="39"/>
        <v>#DIV/0!</v>
      </c>
      <c r="AA20" s="57" t="e">
        <f t="shared" si="40"/>
        <v>#DIV/0!</v>
      </c>
      <c r="AB20" s="55">
        <v>0</v>
      </c>
      <c r="AC20" s="55"/>
      <c r="AD20" s="55">
        <v>0</v>
      </c>
      <c r="AE20" s="55">
        <v>0</v>
      </c>
      <c r="AF20" s="55">
        <f t="shared" si="41"/>
        <v>0</v>
      </c>
      <c r="AG20" s="58" t="e">
        <f t="shared" si="42"/>
        <v>#DIV/0!</v>
      </c>
      <c r="AH20" s="57" t="e">
        <f t="shared" si="43"/>
        <v>#DIV/0!</v>
      </c>
      <c r="AI20" s="55">
        <v>0</v>
      </c>
      <c r="AJ20" s="55"/>
      <c r="AK20" s="55">
        <v>0</v>
      </c>
      <c r="AL20" s="55">
        <v>0</v>
      </c>
      <c r="AM20" s="55">
        <f t="shared" si="44"/>
        <v>0</v>
      </c>
      <c r="AN20" s="57" t="e">
        <f t="shared" si="45"/>
        <v>#DIV/0!</v>
      </c>
      <c r="AO20" s="57" t="e">
        <f t="shared" si="46"/>
        <v>#DIV/0!</v>
      </c>
      <c r="AP20" s="55">
        <v>0</v>
      </c>
      <c r="AQ20" s="55"/>
      <c r="AR20" s="55">
        <v>0</v>
      </c>
      <c r="AS20" s="55">
        <v>0</v>
      </c>
      <c r="AT20" s="55">
        <f t="shared" si="47"/>
        <v>0</v>
      </c>
      <c r="AU20" s="58" t="e">
        <f t="shared" si="48"/>
        <v>#DIV/0!</v>
      </c>
      <c r="AV20" s="57" t="e">
        <f t="shared" si="49"/>
        <v>#DIV/0!</v>
      </c>
      <c r="AW20" s="55">
        <v>0</v>
      </c>
      <c r="AX20" s="55"/>
      <c r="AY20" s="55">
        <v>0</v>
      </c>
      <c r="AZ20" s="55">
        <v>0</v>
      </c>
      <c r="BA20" s="55">
        <f t="shared" ref="BA20" si="53">F20-AZ20-AW20</f>
        <v>0</v>
      </c>
      <c r="BB20" s="57" t="e">
        <f t="shared" ref="BB20" si="54">IF($F20="","",((AW20+AX20+AY20+AZ20)/$F20))</f>
        <v>#DIV/0!</v>
      </c>
      <c r="BC20" s="57" t="e">
        <f t="shared" ref="BC20" si="55">IF($F20="","",(AZ20/$F20))</f>
        <v>#DIV/0!</v>
      </c>
    </row>
    <row r="21" spans="2:55">
      <c r="B21" s="55" t="s">
        <v>22</v>
      </c>
      <c r="C21" s="56">
        <v>0</v>
      </c>
      <c r="D21" s="56"/>
      <c r="E21" s="56"/>
      <c r="F21" s="56">
        <f t="shared" si="31"/>
        <v>0</v>
      </c>
      <c r="G21" s="55">
        <v>0</v>
      </c>
      <c r="H21" s="55"/>
      <c r="I21" s="55">
        <v>0</v>
      </c>
      <c r="J21" s="55">
        <v>0</v>
      </c>
      <c r="K21" s="55">
        <f t="shared" si="32"/>
        <v>0</v>
      </c>
      <c r="L21" s="57" t="e">
        <f t="shared" si="33"/>
        <v>#DIV/0!</v>
      </c>
      <c r="M21" s="57" t="e">
        <f t="shared" si="34"/>
        <v>#DIV/0!</v>
      </c>
      <c r="N21" s="55">
        <v>0</v>
      </c>
      <c r="O21" s="55"/>
      <c r="P21" s="55">
        <v>0</v>
      </c>
      <c r="Q21" s="55">
        <v>0</v>
      </c>
      <c r="R21" s="55">
        <f t="shared" si="35"/>
        <v>0</v>
      </c>
      <c r="S21" s="58" t="e">
        <f t="shared" si="36"/>
        <v>#DIV/0!</v>
      </c>
      <c r="T21" s="57" t="e">
        <f t="shared" si="37"/>
        <v>#DIV/0!</v>
      </c>
      <c r="U21" s="55">
        <v>0</v>
      </c>
      <c r="V21" s="55"/>
      <c r="W21" s="55">
        <v>0</v>
      </c>
      <c r="X21" s="55">
        <v>0</v>
      </c>
      <c r="Y21" s="55">
        <f t="shared" si="38"/>
        <v>0</v>
      </c>
      <c r="Z21" s="58" t="e">
        <f t="shared" si="39"/>
        <v>#DIV/0!</v>
      </c>
      <c r="AA21" s="57" t="e">
        <f t="shared" si="40"/>
        <v>#DIV/0!</v>
      </c>
      <c r="AB21" s="55">
        <v>0</v>
      </c>
      <c r="AC21" s="55"/>
      <c r="AD21" s="55">
        <v>0</v>
      </c>
      <c r="AE21" s="55">
        <v>0</v>
      </c>
      <c r="AF21" s="55">
        <f t="shared" si="41"/>
        <v>0</v>
      </c>
      <c r="AG21" s="58" t="e">
        <f t="shared" si="42"/>
        <v>#DIV/0!</v>
      </c>
      <c r="AH21" s="57" t="e">
        <f t="shared" si="43"/>
        <v>#DIV/0!</v>
      </c>
      <c r="AI21" s="55">
        <v>0</v>
      </c>
      <c r="AJ21" s="55"/>
      <c r="AK21" s="55">
        <v>0</v>
      </c>
      <c r="AL21" s="55">
        <v>0</v>
      </c>
      <c r="AM21" s="55">
        <f t="shared" si="44"/>
        <v>0</v>
      </c>
      <c r="AN21" s="57" t="e">
        <f t="shared" si="45"/>
        <v>#DIV/0!</v>
      </c>
      <c r="AO21" s="57" t="e">
        <f t="shared" si="46"/>
        <v>#DIV/0!</v>
      </c>
      <c r="AP21" s="55">
        <v>0</v>
      </c>
      <c r="AQ21" s="55"/>
      <c r="AR21" s="55">
        <v>0</v>
      </c>
      <c r="AS21" s="55">
        <v>0</v>
      </c>
      <c r="AT21" s="55">
        <f t="shared" ref="AT21" si="56">F21-AS21-AR21-AP21</f>
        <v>0</v>
      </c>
      <c r="AU21" s="58" t="e">
        <f t="shared" ref="AU21" si="57">IF($F21="","",((AP21+AQ21+AR21+AS21)/$F21))</f>
        <v>#DIV/0!</v>
      </c>
      <c r="AV21" s="57" t="e">
        <f t="shared" ref="AV21" si="58">IF($F21="","",(AS21/$F21))</f>
        <v>#DIV/0!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56">
        <v>0</v>
      </c>
      <c r="D22" s="56"/>
      <c r="E22" s="56"/>
      <c r="F22" s="56">
        <f t="shared" si="31"/>
        <v>0</v>
      </c>
      <c r="G22" s="55">
        <v>0</v>
      </c>
      <c r="H22" s="55"/>
      <c r="I22" s="55">
        <v>0</v>
      </c>
      <c r="J22" s="55">
        <v>0</v>
      </c>
      <c r="K22" s="55">
        <f t="shared" si="32"/>
        <v>0</v>
      </c>
      <c r="L22" s="57" t="e">
        <f t="shared" si="33"/>
        <v>#DIV/0!</v>
      </c>
      <c r="M22" s="57" t="e">
        <f t="shared" si="34"/>
        <v>#DIV/0!</v>
      </c>
      <c r="N22" s="55">
        <v>0</v>
      </c>
      <c r="O22" s="55"/>
      <c r="P22" s="55">
        <v>0</v>
      </c>
      <c r="Q22" s="55">
        <v>0</v>
      </c>
      <c r="R22" s="55">
        <f t="shared" si="35"/>
        <v>0</v>
      </c>
      <c r="S22" s="58" t="e">
        <f t="shared" si="36"/>
        <v>#DIV/0!</v>
      </c>
      <c r="T22" s="57" t="e">
        <f t="shared" si="37"/>
        <v>#DIV/0!</v>
      </c>
      <c r="U22" s="55">
        <v>0</v>
      </c>
      <c r="V22" s="55"/>
      <c r="W22" s="55">
        <v>0</v>
      </c>
      <c r="X22" s="55">
        <v>0</v>
      </c>
      <c r="Y22" s="55">
        <f t="shared" si="38"/>
        <v>0</v>
      </c>
      <c r="Z22" s="58" t="e">
        <f t="shared" si="39"/>
        <v>#DIV/0!</v>
      </c>
      <c r="AA22" s="57" t="e">
        <f t="shared" si="40"/>
        <v>#DIV/0!</v>
      </c>
      <c r="AB22" s="55">
        <v>0</v>
      </c>
      <c r="AC22" s="55"/>
      <c r="AD22" s="55">
        <v>0</v>
      </c>
      <c r="AE22" s="55">
        <v>0</v>
      </c>
      <c r="AF22" s="55">
        <f t="shared" si="41"/>
        <v>0</v>
      </c>
      <c r="AG22" s="58" t="e">
        <f t="shared" si="42"/>
        <v>#DIV/0!</v>
      </c>
      <c r="AH22" s="57" t="e">
        <f t="shared" si="43"/>
        <v>#DIV/0!</v>
      </c>
      <c r="AI22" s="55">
        <v>0</v>
      </c>
      <c r="AJ22" s="55"/>
      <c r="AK22" s="55">
        <v>0</v>
      </c>
      <c r="AL22" s="55">
        <v>0</v>
      </c>
      <c r="AM22" s="55">
        <f t="shared" ref="AM22" si="59">F22-AL22-AK22-AI22</f>
        <v>0</v>
      </c>
      <c r="AN22" s="57" t="e">
        <f t="shared" ref="AN22" si="60">IF($F22="","",((AI22+AJ22+AK22+AL22)/$F22))</f>
        <v>#DIV/0!</v>
      </c>
      <c r="AO22" s="57" t="e">
        <f t="shared" ref="AO22" si="61">IF($F22="","",(AL22/$F22))</f>
        <v>#DIV/0!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33</v>
      </c>
      <c r="D23" s="56"/>
      <c r="E23" s="56"/>
      <c r="F23" s="56">
        <f t="shared" si="31"/>
        <v>33</v>
      </c>
      <c r="G23" s="73">
        <v>27</v>
      </c>
      <c r="H23" s="56"/>
      <c r="I23" s="73">
        <v>1</v>
      </c>
      <c r="J23" s="73">
        <v>0</v>
      </c>
      <c r="K23" s="56">
        <f t="shared" si="32"/>
        <v>5</v>
      </c>
      <c r="L23" s="75">
        <f t="shared" si="33"/>
        <v>0.84848484848484851</v>
      </c>
      <c r="M23" s="75">
        <f t="shared" si="34"/>
        <v>0</v>
      </c>
      <c r="N23" s="73">
        <v>20</v>
      </c>
      <c r="O23" s="56"/>
      <c r="P23" s="73">
        <v>1</v>
      </c>
      <c r="Q23" s="73">
        <v>3</v>
      </c>
      <c r="R23" s="56">
        <f t="shared" si="35"/>
        <v>9</v>
      </c>
      <c r="S23" s="58">
        <f t="shared" si="36"/>
        <v>0.72727272727272729</v>
      </c>
      <c r="T23" s="57">
        <f t="shared" si="37"/>
        <v>9.0909090909090912E-2</v>
      </c>
      <c r="U23" s="55">
        <v>6</v>
      </c>
      <c r="V23" s="55"/>
      <c r="W23" s="55">
        <v>0</v>
      </c>
      <c r="X23" s="55">
        <v>16</v>
      </c>
      <c r="Y23" s="55">
        <f t="shared" si="38"/>
        <v>11</v>
      </c>
      <c r="Z23" s="58">
        <f t="shared" si="39"/>
        <v>0.66666666666666663</v>
      </c>
      <c r="AA23" s="57">
        <f t="shared" si="40"/>
        <v>0.48484848484848486</v>
      </c>
      <c r="AB23" s="55">
        <v>1</v>
      </c>
      <c r="AC23" s="55"/>
      <c r="AD23" s="55">
        <v>0</v>
      </c>
      <c r="AE23" s="55">
        <v>22</v>
      </c>
      <c r="AF23" s="55">
        <f t="shared" si="41"/>
        <v>10</v>
      </c>
      <c r="AG23" s="58">
        <f t="shared" si="42"/>
        <v>0.69696969696969702</v>
      </c>
      <c r="AH23" s="57">
        <f t="shared" si="43"/>
        <v>0.66666666666666663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42</v>
      </c>
      <c r="D24" s="56">
        <v>1</v>
      </c>
      <c r="E24" s="56"/>
      <c r="F24" s="56">
        <f t="shared" si="31"/>
        <v>41</v>
      </c>
      <c r="G24" s="73">
        <v>31</v>
      </c>
      <c r="H24" s="56"/>
      <c r="I24" s="73">
        <v>3</v>
      </c>
      <c r="J24" s="78">
        <v>0</v>
      </c>
      <c r="K24" s="56">
        <f t="shared" si="32"/>
        <v>7</v>
      </c>
      <c r="L24" s="75">
        <f t="shared" si="33"/>
        <v>0.82926829268292679</v>
      </c>
      <c r="M24" s="75">
        <f t="shared" si="34"/>
        <v>0</v>
      </c>
      <c r="N24" s="56">
        <v>25</v>
      </c>
      <c r="O24" s="56"/>
      <c r="P24" s="56">
        <v>0</v>
      </c>
      <c r="Q24" s="56">
        <v>3</v>
      </c>
      <c r="R24" s="56">
        <f t="shared" si="35"/>
        <v>13</v>
      </c>
      <c r="S24" s="58">
        <f t="shared" si="36"/>
        <v>0.68292682926829273</v>
      </c>
      <c r="T24" s="57">
        <f t="shared" si="37"/>
        <v>7.3170731707317069E-2</v>
      </c>
      <c r="U24" s="55">
        <v>12</v>
      </c>
      <c r="V24" s="55"/>
      <c r="W24" s="55">
        <v>2</v>
      </c>
      <c r="X24" s="55">
        <v>14</v>
      </c>
      <c r="Y24" s="55">
        <f t="shared" si="38"/>
        <v>13</v>
      </c>
      <c r="Z24" s="58">
        <f t="shared" si="39"/>
        <v>0.68292682926829273</v>
      </c>
      <c r="AA24" s="57">
        <f t="shared" si="40"/>
        <v>0.34146341463414637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35</v>
      </c>
      <c r="D25" s="56"/>
      <c r="E25" s="56"/>
      <c r="F25" s="56">
        <f t="shared" si="31"/>
        <v>35</v>
      </c>
      <c r="G25" s="56">
        <v>28</v>
      </c>
      <c r="H25" s="56"/>
      <c r="I25" s="56">
        <v>1</v>
      </c>
      <c r="J25" s="56">
        <v>0</v>
      </c>
      <c r="K25" s="56">
        <f t="shared" si="32"/>
        <v>6</v>
      </c>
      <c r="L25" s="75">
        <f t="shared" si="33"/>
        <v>0.82857142857142863</v>
      </c>
      <c r="M25" s="75">
        <f t="shared" si="34"/>
        <v>0</v>
      </c>
      <c r="N25" s="56">
        <v>19</v>
      </c>
      <c r="O25" s="56"/>
      <c r="P25" s="56">
        <v>1</v>
      </c>
      <c r="Q25" s="56">
        <v>9</v>
      </c>
      <c r="R25" s="56">
        <f t="shared" si="35"/>
        <v>6</v>
      </c>
      <c r="S25" s="58">
        <f t="shared" si="36"/>
        <v>0.82857142857142863</v>
      </c>
      <c r="T25" s="57">
        <f t="shared" si="37"/>
        <v>0.25714285714285712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29</v>
      </c>
      <c r="F26" s="56">
        <f t="shared" si="31"/>
        <v>29</v>
      </c>
      <c r="G26" s="25">
        <v>22</v>
      </c>
      <c r="I26" s="25">
        <v>1</v>
      </c>
      <c r="J26" s="25">
        <v>0</v>
      </c>
      <c r="K26" s="56">
        <f t="shared" ref="K26" si="62">F26-I26-G26-J26</f>
        <v>6</v>
      </c>
      <c r="L26" s="75">
        <f t="shared" ref="L26" si="63">IF($F26="","",((G26+H26+I26+J26)/$F26))</f>
        <v>0.7931034482758621</v>
      </c>
      <c r="M26" s="75">
        <f t="shared" ref="M26" si="64">IF($F26="","",(J26/$F26))</f>
        <v>0</v>
      </c>
    </row>
    <row r="27" spans="2:55">
      <c r="B27" s="55" t="s">
        <v>28</v>
      </c>
      <c r="C27" s="73">
        <v>53</v>
      </c>
      <c r="F27" s="56">
        <f t="shared" si="31"/>
        <v>53</v>
      </c>
    </row>
    <row r="30" spans="2:55">
      <c r="B30" s="25" t="str">
        <f>"Graduate  Retention - "&amp;$A$1</f>
        <v>Graduate  Retention - College of Computing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45"/>
      <c r="H33" s="36"/>
      <c r="I33" s="36"/>
      <c r="J33" s="36"/>
      <c r="K33" s="36">
        <f>$F33-(G33+I33+J33)</f>
        <v>0</v>
      </c>
      <c r="L33" s="49" t="e">
        <f t="shared" ref="L33:L39" si="65">IF($F33="","",((G33+H33+I33+J33)/$F33))</f>
        <v>#DIV/0!</v>
      </c>
      <c r="M33" s="50" t="e">
        <f t="shared" ref="M33:M39" si="66">IF($F33="","",(J33/$F33))</f>
        <v>#DIV/0!</v>
      </c>
      <c r="N33" s="45"/>
      <c r="O33" s="36"/>
      <c r="P33" s="36"/>
      <c r="Q33" s="36"/>
      <c r="R33" s="36">
        <f t="shared" ref="R33:R38" si="67">$F33-(N33+P33+Q33)</f>
        <v>0</v>
      </c>
      <c r="S33" s="37" t="e">
        <f t="shared" ref="S33:S37" si="68">IF($F33="","",((N33+O33+P33+Q33)/$F33))</f>
        <v>#DIV/0!</v>
      </c>
      <c r="T33" s="44" t="e">
        <f t="shared" ref="T33:T38" si="69">IF($F33="","",(Q33/$F33))</f>
        <v>#DIV/0!</v>
      </c>
      <c r="U33" s="45"/>
      <c r="V33" s="36"/>
      <c r="W33" s="36"/>
      <c r="X33" s="36"/>
      <c r="Y33" s="36">
        <f t="shared" ref="Y33:Y37" si="70">$F33-(U33+W33+X33)</f>
        <v>0</v>
      </c>
      <c r="Z33" s="49" t="e">
        <f t="shared" ref="Z33:Z40" si="71">IF($F33="","",((U33+V33+W33+X33)/$F33))</f>
        <v>#DIV/0!</v>
      </c>
      <c r="AA33" s="51" t="e">
        <f t="shared" ref="AA33:AA40" si="72">IF($F33="","",(X33/$F33))</f>
        <v>#DIV/0!</v>
      </c>
      <c r="AB33" s="45"/>
      <c r="AC33" s="36"/>
      <c r="AD33" s="36"/>
      <c r="AE33" s="36"/>
      <c r="AF33" s="36">
        <f t="shared" ref="AF33:AF36" si="73">$F33-(AB33+AD33+AE33)</f>
        <v>0</v>
      </c>
      <c r="AG33" s="37" t="e">
        <f t="shared" ref="AG33:AG40" si="74">IF($F33="","",((AB33+AC33+AD33+AE33)/$F33))</f>
        <v>#DIV/0!</v>
      </c>
      <c r="AH33" s="44" t="e">
        <f t="shared" ref="AH33:AH40" si="75">IF($F33="","",(AE33/$F33))</f>
        <v>#DIV/0!</v>
      </c>
      <c r="AI33" s="45"/>
      <c r="AJ33" s="36"/>
      <c r="AK33" s="36"/>
      <c r="AL33" s="36"/>
      <c r="AM33" s="36">
        <f t="shared" ref="AM33:AM36" si="76">$F33-(AI33+AK33+AL33)</f>
        <v>0</v>
      </c>
      <c r="AN33" s="49" t="e">
        <f t="shared" ref="AN33:AN40" si="77">IF($F33="","",((AI33+AJ33+AK33+AL33)/$F33))</f>
        <v>#DIV/0!</v>
      </c>
      <c r="AO33" s="51" t="e">
        <f t="shared" ref="AO33:AO40" si="78">IF($F33="","",(AL33/$F33))</f>
        <v>#DIV/0!</v>
      </c>
      <c r="AP33" s="45"/>
      <c r="AQ33" s="36"/>
      <c r="AR33" s="36"/>
      <c r="AS33" s="36"/>
      <c r="AT33" s="36">
        <f t="shared" ref="AT33:AT36" si="79">$F33-(AP33+AR33+AS33)</f>
        <v>0</v>
      </c>
      <c r="AU33" s="37" t="e">
        <f t="shared" ref="AU33:AU40" si="80">IF($F33="","",((AP33+AQ33+AR33+AS33)/$F33))</f>
        <v>#DIV/0!</v>
      </c>
      <c r="AV33" s="44" t="e">
        <f t="shared" ref="AV33:AV40" si="81">IF($F33="","",(AS33/$F33))</f>
        <v>#DIV/0!</v>
      </c>
      <c r="AW33" s="45"/>
      <c r="AX33" s="36"/>
      <c r="AY33" s="36"/>
      <c r="AZ33" s="36"/>
      <c r="BA33" s="36">
        <f t="shared" ref="BA33:BA36" si="82">$F33-(AW33+AY33+AZ33)</f>
        <v>0</v>
      </c>
      <c r="BB33" s="49" t="e">
        <f t="shared" ref="BB33:BB40" si="83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4">C34-D34-E34</f>
        <v>0</v>
      </c>
      <c r="G34" s="45"/>
      <c r="H34" s="36"/>
      <c r="I34" s="36"/>
      <c r="J34" s="36"/>
      <c r="K34" s="36">
        <f t="shared" ref="K34:K39" si="85">$F34-(G34+I34+J34)</f>
        <v>0</v>
      </c>
      <c r="L34" s="49" t="e">
        <f t="shared" si="65"/>
        <v>#DIV/0!</v>
      </c>
      <c r="M34" s="50" t="e">
        <f t="shared" si="66"/>
        <v>#DIV/0!</v>
      </c>
      <c r="N34" s="45"/>
      <c r="O34" s="36"/>
      <c r="P34" s="36"/>
      <c r="Q34" s="36"/>
      <c r="R34" s="36">
        <f t="shared" si="67"/>
        <v>0</v>
      </c>
      <c r="S34" s="37" t="e">
        <f t="shared" si="68"/>
        <v>#DIV/0!</v>
      </c>
      <c r="T34" s="44" t="e">
        <f t="shared" si="69"/>
        <v>#DIV/0!</v>
      </c>
      <c r="U34" s="45"/>
      <c r="V34" s="36"/>
      <c r="W34" s="36"/>
      <c r="X34" s="36"/>
      <c r="Y34" s="36">
        <f t="shared" si="70"/>
        <v>0</v>
      </c>
      <c r="Z34" s="49" t="e">
        <f t="shared" si="71"/>
        <v>#DIV/0!</v>
      </c>
      <c r="AA34" s="51" t="e">
        <f t="shared" si="72"/>
        <v>#DIV/0!</v>
      </c>
      <c r="AB34" s="45"/>
      <c r="AC34" s="36"/>
      <c r="AD34" s="36"/>
      <c r="AE34" s="36"/>
      <c r="AF34" s="36">
        <f t="shared" si="73"/>
        <v>0</v>
      </c>
      <c r="AG34" s="37" t="e">
        <f t="shared" si="74"/>
        <v>#DIV/0!</v>
      </c>
      <c r="AH34" s="44" t="e">
        <f t="shared" si="75"/>
        <v>#DIV/0!</v>
      </c>
      <c r="AI34" s="45"/>
      <c r="AJ34" s="36"/>
      <c r="AK34" s="36"/>
      <c r="AL34" s="36"/>
      <c r="AM34" s="36">
        <f t="shared" si="76"/>
        <v>0</v>
      </c>
      <c r="AN34" s="49" t="e">
        <f t="shared" si="77"/>
        <v>#DIV/0!</v>
      </c>
      <c r="AO34" s="51" t="e">
        <f t="shared" si="78"/>
        <v>#DIV/0!</v>
      </c>
      <c r="AP34" s="45"/>
      <c r="AQ34" s="36"/>
      <c r="AR34" s="36"/>
      <c r="AS34" s="36"/>
      <c r="AT34" s="36">
        <f t="shared" si="79"/>
        <v>0</v>
      </c>
      <c r="AU34" s="37" t="e">
        <f t="shared" si="80"/>
        <v>#DIV/0!</v>
      </c>
      <c r="AV34" s="44" t="e">
        <f t="shared" si="81"/>
        <v>#DIV/0!</v>
      </c>
      <c r="AW34" s="45"/>
      <c r="AX34" s="36"/>
      <c r="AY34" s="36"/>
      <c r="AZ34" s="36"/>
      <c r="BA34" s="36">
        <f t="shared" si="82"/>
        <v>0</v>
      </c>
      <c r="BB34" s="49" t="e">
        <f t="shared" si="83"/>
        <v>#DIV/0!</v>
      </c>
      <c r="BC34" s="51" t="e">
        <f t="shared" ref="BC34:BC40" si="86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4"/>
        <v>0</v>
      </c>
      <c r="G35" s="45"/>
      <c r="H35" s="36"/>
      <c r="I35" s="36"/>
      <c r="J35" s="36"/>
      <c r="K35" s="36">
        <f t="shared" si="85"/>
        <v>0</v>
      </c>
      <c r="L35" s="47" t="e">
        <f t="shared" si="65"/>
        <v>#DIV/0!</v>
      </c>
      <c r="M35" s="48" t="e">
        <f t="shared" si="66"/>
        <v>#DIV/0!</v>
      </c>
      <c r="N35" s="45"/>
      <c r="O35" s="36"/>
      <c r="P35" s="36"/>
      <c r="Q35" s="36"/>
      <c r="R35" s="36">
        <f t="shared" si="67"/>
        <v>0</v>
      </c>
      <c r="S35" s="37" t="e">
        <f t="shared" si="68"/>
        <v>#DIV/0!</v>
      </c>
      <c r="T35" s="44" t="e">
        <f t="shared" si="69"/>
        <v>#DIV/0!</v>
      </c>
      <c r="U35" s="45"/>
      <c r="V35" s="36"/>
      <c r="W35" s="36"/>
      <c r="X35" s="36"/>
      <c r="Y35" s="36">
        <f t="shared" si="70"/>
        <v>0</v>
      </c>
      <c r="Z35" s="47" t="e">
        <f t="shared" si="71"/>
        <v>#DIV/0!</v>
      </c>
      <c r="AA35" s="48" t="e">
        <f t="shared" si="72"/>
        <v>#DIV/0!</v>
      </c>
      <c r="AB35" s="45"/>
      <c r="AC35" s="36"/>
      <c r="AD35" s="36"/>
      <c r="AE35" s="36"/>
      <c r="AF35" s="36">
        <f t="shared" si="73"/>
        <v>0</v>
      </c>
      <c r="AG35" s="37" t="e">
        <f t="shared" si="74"/>
        <v>#DIV/0!</v>
      </c>
      <c r="AH35" s="44" t="e">
        <f t="shared" si="75"/>
        <v>#DIV/0!</v>
      </c>
      <c r="AI35" s="45"/>
      <c r="AJ35" s="36"/>
      <c r="AK35" s="36"/>
      <c r="AL35" s="36"/>
      <c r="AM35" s="36">
        <f t="shared" si="76"/>
        <v>0</v>
      </c>
      <c r="AN35" s="47" t="e">
        <f t="shared" si="77"/>
        <v>#DIV/0!</v>
      </c>
      <c r="AO35" s="48" t="e">
        <f t="shared" si="78"/>
        <v>#DIV/0!</v>
      </c>
      <c r="AP35" s="45"/>
      <c r="AQ35" s="36"/>
      <c r="AR35" s="36"/>
      <c r="AS35" s="36"/>
      <c r="AT35" s="36">
        <f t="shared" si="79"/>
        <v>0</v>
      </c>
      <c r="AU35" s="37" t="e">
        <f t="shared" si="80"/>
        <v>#DIV/0!</v>
      </c>
      <c r="AV35" s="46" t="e">
        <f t="shared" si="81"/>
        <v>#DIV/0!</v>
      </c>
      <c r="AW35" s="45"/>
      <c r="AX35" s="36"/>
      <c r="AY35" s="36"/>
      <c r="AZ35" s="36"/>
      <c r="BA35" s="36">
        <f t="shared" si="82"/>
        <v>0</v>
      </c>
      <c r="BB35" s="47" t="e">
        <f t="shared" si="83"/>
        <v>#DIV/0!</v>
      </c>
      <c r="BC35" s="48" t="e">
        <f t="shared" si="86"/>
        <v>#DIV/0!</v>
      </c>
    </row>
    <row r="36" spans="2:55">
      <c r="B36" s="41" t="s">
        <v>22</v>
      </c>
      <c r="C36" s="35"/>
      <c r="D36" s="35"/>
      <c r="E36" s="35"/>
      <c r="F36" s="42">
        <f t="shared" si="84"/>
        <v>0</v>
      </c>
      <c r="G36" s="45"/>
      <c r="H36" s="36"/>
      <c r="I36" s="36"/>
      <c r="J36" s="36"/>
      <c r="K36" s="36">
        <f t="shared" si="85"/>
        <v>0</v>
      </c>
      <c r="L36" s="47" t="e">
        <f t="shared" si="65"/>
        <v>#DIV/0!</v>
      </c>
      <c r="M36" s="48" t="e">
        <f t="shared" si="66"/>
        <v>#DIV/0!</v>
      </c>
      <c r="N36" s="45"/>
      <c r="O36" s="36"/>
      <c r="P36" s="36"/>
      <c r="Q36" s="36"/>
      <c r="R36" s="36">
        <f t="shared" si="67"/>
        <v>0</v>
      </c>
      <c r="S36" s="37" t="e">
        <f t="shared" si="68"/>
        <v>#DIV/0!</v>
      </c>
      <c r="T36" s="44" t="e">
        <f t="shared" si="69"/>
        <v>#DIV/0!</v>
      </c>
      <c r="U36" s="45"/>
      <c r="V36" s="36"/>
      <c r="W36" s="36"/>
      <c r="X36" s="36"/>
      <c r="Y36" s="36">
        <f t="shared" si="70"/>
        <v>0</v>
      </c>
      <c r="Z36" s="47" t="e">
        <f t="shared" si="71"/>
        <v>#DIV/0!</v>
      </c>
      <c r="AA36" s="48" t="e">
        <f t="shared" si="72"/>
        <v>#DIV/0!</v>
      </c>
      <c r="AB36" s="45"/>
      <c r="AC36" s="36"/>
      <c r="AD36" s="36"/>
      <c r="AE36" s="36"/>
      <c r="AF36" s="36">
        <f t="shared" si="73"/>
        <v>0</v>
      </c>
      <c r="AG36" s="37" t="e">
        <f t="shared" si="74"/>
        <v>#DIV/0!</v>
      </c>
      <c r="AH36" s="44" t="e">
        <f t="shared" si="75"/>
        <v>#DIV/0!</v>
      </c>
      <c r="AI36" s="45"/>
      <c r="AJ36" s="36"/>
      <c r="AK36" s="36"/>
      <c r="AL36" s="36"/>
      <c r="AM36" s="36">
        <f t="shared" si="76"/>
        <v>0</v>
      </c>
      <c r="AN36" s="47" t="e">
        <f t="shared" si="77"/>
        <v>#DIV/0!</v>
      </c>
      <c r="AO36" s="48" t="e">
        <f t="shared" si="78"/>
        <v>#DIV/0!</v>
      </c>
      <c r="AP36" s="45"/>
      <c r="AQ36" s="36"/>
      <c r="AR36" s="36"/>
      <c r="AS36" s="36"/>
      <c r="AT36" s="36">
        <f t="shared" si="79"/>
        <v>0</v>
      </c>
      <c r="AU36" s="37" t="e">
        <f t="shared" si="80"/>
        <v>#DIV/0!</v>
      </c>
      <c r="AV36" s="46" t="e">
        <f t="shared" si="81"/>
        <v>#DIV/0!</v>
      </c>
      <c r="AW36" s="45"/>
      <c r="AX36" s="36"/>
      <c r="AY36" s="36"/>
      <c r="AZ36" s="36"/>
      <c r="BA36" s="36">
        <f t="shared" si="82"/>
        <v>0</v>
      </c>
      <c r="BB36" s="47" t="e">
        <f t="shared" si="83"/>
        <v>#DIV/0!</v>
      </c>
      <c r="BC36" s="48" t="e">
        <f t="shared" si="86"/>
        <v>#DIV/0!</v>
      </c>
    </row>
    <row r="37" spans="2:55">
      <c r="B37" s="41" t="s">
        <v>23</v>
      </c>
      <c r="C37" s="35"/>
      <c r="D37" s="35"/>
      <c r="E37" s="35"/>
      <c r="F37" s="42">
        <f t="shared" si="84"/>
        <v>0</v>
      </c>
      <c r="G37" s="45"/>
      <c r="H37" s="36"/>
      <c r="I37" s="36"/>
      <c r="J37" s="36"/>
      <c r="K37" s="36">
        <f t="shared" si="85"/>
        <v>0</v>
      </c>
      <c r="L37" s="53" t="e">
        <f t="shared" si="65"/>
        <v>#DIV/0!</v>
      </c>
      <c r="M37" s="54" t="e">
        <f t="shared" si="66"/>
        <v>#DIV/0!</v>
      </c>
      <c r="N37" s="45"/>
      <c r="O37" s="36"/>
      <c r="P37" s="36"/>
      <c r="Q37" s="36"/>
      <c r="R37" s="36">
        <f t="shared" si="67"/>
        <v>0</v>
      </c>
      <c r="S37" s="37" t="e">
        <f t="shared" si="68"/>
        <v>#DIV/0!</v>
      </c>
      <c r="T37" s="44" t="e">
        <f t="shared" si="69"/>
        <v>#DIV/0!</v>
      </c>
      <c r="U37" s="45"/>
      <c r="V37" s="36"/>
      <c r="W37" s="36"/>
      <c r="X37" s="36"/>
      <c r="Y37" s="40">
        <f t="shared" si="70"/>
        <v>0</v>
      </c>
      <c r="Z37" s="53" t="e">
        <f t="shared" si="71"/>
        <v>#DIV/0!</v>
      </c>
      <c r="AA37" s="54" t="e">
        <f t="shared" si="72"/>
        <v>#DIV/0!</v>
      </c>
      <c r="AB37" s="45"/>
      <c r="AC37" s="36"/>
      <c r="AD37" s="36"/>
      <c r="AE37" s="36"/>
      <c r="AF37" s="36"/>
      <c r="AG37" s="37" t="e">
        <f t="shared" si="74"/>
        <v>#DIV/0!</v>
      </c>
      <c r="AH37" s="44" t="e">
        <f t="shared" si="75"/>
        <v>#DIV/0!</v>
      </c>
      <c r="AI37" s="45"/>
      <c r="AJ37" s="36"/>
      <c r="AK37" s="36"/>
      <c r="AL37" s="36"/>
      <c r="AM37" s="40"/>
      <c r="AN37" s="53" t="e">
        <f t="shared" si="77"/>
        <v>#DIV/0!</v>
      </c>
      <c r="AO37" s="54" t="e">
        <f t="shared" si="78"/>
        <v>#DIV/0!</v>
      </c>
      <c r="AP37" s="45"/>
      <c r="AQ37" s="36"/>
      <c r="AR37" s="36"/>
      <c r="AS37" s="36"/>
      <c r="AT37" s="36"/>
      <c r="AU37" s="37" t="e">
        <f t="shared" si="80"/>
        <v>#DIV/0!</v>
      </c>
      <c r="AV37" s="46" t="e">
        <f t="shared" si="81"/>
        <v>#DIV/0!</v>
      </c>
      <c r="AW37" s="45"/>
      <c r="AX37" s="36"/>
      <c r="AY37" s="36"/>
      <c r="AZ37" s="36"/>
      <c r="BA37" s="40"/>
      <c r="BB37" s="53" t="e">
        <f t="shared" si="83"/>
        <v>#DIV/0!</v>
      </c>
      <c r="BC37" s="54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45"/>
      <c r="H38" s="36"/>
      <c r="I38" s="36"/>
      <c r="J38" s="36"/>
      <c r="K38" s="36">
        <f t="shared" si="85"/>
        <v>0</v>
      </c>
      <c r="L38" s="53" t="e">
        <f t="shared" si="65"/>
        <v>#DIV/0!</v>
      </c>
      <c r="M38" s="54" t="e">
        <f t="shared" si="66"/>
        <v>#DIV/0!</v>
      </c>
      <c r="N38" s="45"/>
      <c r="O38" s="36"/>
      <c r="P38" s="36"/>
      <c r="Q38" s="36"/>
      <c r="R38" s="36">
        <f t="shared" si="67"/>
        <v>0</v>
      </c>
      <c r="S38" s="37" t="e">
        <f>IF($F38="","",((N38+O38+P38+Q38)/$F38))</f>
        <v>#DIV/0!</v>
      </c>
      <c r="T38" s="57" t="e">
        <f t="shared" si="69"/>
        <v>#DIV/0!</v>
      </c>
      <c r="U38" s="45"/>
      <c r="V38" s="36"/>
      <c r="W38" s="36"/>
      <c r="X38" s="36"/>
      <c r="Y38" s="55"/>
      <c r="Z38" s="57" t="e">
        <f t="shared" si="71"/>
        <v>#DIV/0!</v>
      </c>
      <c r="AA38" s="57" t="e">
        <f t="shared" si="72"/>
        <v>#DIV/0!</v>
      </c>
      <c r="AB38" s="45"/>
      <c r="AC38" s="36"/>
      <c r="AD38" s="36"/>
      <c r="AE38" s="36"/>
      <c r="AF38" s="55"/>
      <c r="AG38" s="58" t="e">
        <f t="shared" si="74"/>
        <v>#DIV/0!</v>
      </c>
      <c r="AH38" s="57" t="e">
        <f t="shared" si="75"/>
        <v>#DIV/0!</v>
      </c>
      <c r="AI38" s="45"/>
      <c r="AJ38" s="36"/>
      <c r="AK38" s="36"/>
      <c r="AL38" s="36"/>
      <c r="AM38" s="55"/>
      <c r="AN38" s="57" t="e">
        <f t="shared" si="77"/>
        <v>#DIV/0!</v>
      </c>
      <c r="AO38" s="57" t="e">
        <f t="shared" si="78"/>
        <v>#DIV/0!</v>
      </c>
      <c r="AP38" s="45"/>
      <c r="AQ38" s="36"/>
      <c r="AR38" s="36"/>
      <c r="AS38" s="36"/>
      <c r="AT38" s="55"/>
      <c r="AU38" s="58" t="e">
        <f t="shared" si="80"/>
        <v>#DIV/0!</v>
      </c>
      <c r="AV38" s="57" t="e">
        <f t="shared" si="81"/>
        <v>#DIV/0!</v>
      </c>
      <c r="AW38" s="45"/>
      <c r="AX38" s="36"/>
      <c r="AY38" s="36"/>
      <c r="AZ38" s="36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G39" s="55"/>
      <c r="H39" s="55"/>
      <c r="I39" s="55"/>
      <c r="J39" s="55"/>
      <c r="K39" s="36">
        <f t="shared" si="85"/>
        <v>0</v>
      </c>
      <c r="L39" s="53" t="e">
        <f t="shared" si="65"/>
        <v>#DIV/0!</v>
      </c>
      <c r="M39" s="54" t="e">
        <f t="shared" si="66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1"/>
        <v>#DIV/0!</v>
      </c>
      <c r="AA39" s="57" t="e">
        <f t="shared" si="72"/>
        <v>#DIV/0!</v>
      </c>
      <c r="AB39" s="55"/>
      <c r="AC39" s="55"/>
      <c r="AD39" s="55"/>
      <c r="AE39" s="55"/>
      <c r="AF39" s="55"/>
      <c r="AG39" s="58" t="e">
        <f t="shared" si="74"/>
        <v>#DIV/0!</v>
      </c>
      <c r="AH39" s="57" t="e">
        <f t="shared" si="75"/>
        <v>#DIV/0!</v>
      </c>
      <c r="AI39" s="55"/>
      <c r="AJ39" s="55"/>
      <c r="AK39" s="55"/>
      <c r="AL39" s="55"/>
      <c r="AM39" s="55"/>
      <c r="AN39" s="57" t="e">
        <f t="shared" si="77"/>
        <v>#DIV/0!</v>
      </c>
      <c r="AO39" s="57" t="e">
        <f t="shared" si="78"/>
        <v>#DIV/0!</v>
      </c>
      <c r="AP39" s="55"/>
      <c r="AQ39" s="55"/>
      <c r="AR39" s="55"/>
      <c r="AS39" s="55"/>
      <c r="AT39" s="55"/>
      <c r="AU39" s="58" t="e">
        <f t="shared" si="80"/>
        <v>#DIV/0!</v>
      </c>
      <c r="AV39" s="57" t="e">
        <f t="shared" si="81"/>
        <v>#DIV/0!</v>
      </c>
      <c r="AW39" s="55"/>
      <c r="AX39" s="55"/>
      <c r="AY39" s="55"/>
      <c r="AZ39" s="55"/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G40" s="55"/>
      <c r="H40" s="55"/>
      <c r="I40" s="55"/>
      <c r="J40" s="55"/>
      <c r="N40" s="55"/>
      <c r="O40" s="55"/>
      <c r="P40" s="55"/>
      <c r="Q40" s="55"/>
      <c r="U40" s="55"/>
      <c r="V40" s="55"/>
      <c r="W40" s="55"/>
      <c r="X40" s="55"/>
      <c r="Z40" s="57" t="e">
        <f t="shared" si="71"/>
        <v>#DIV/0!</v>
      </c>
      <c r="AA40" s="57" t="e">
        <f t="shared" si="72"/>
        <v>#DIV/0!</v>
      </c>
      <c r="AB40" s="55"/>
      <c r="AC40" s="55"/>
      <c r="AD40" s="55"/>
      <c r="AE40" s="55"/>
      <c r="AG40" s="58" t="e">
        <f t="shared" si="74"/>
        <v>#DIV/0!</v>
      </c>
      <c r="AH40" s="57" t="e">
        <f t="shared" si="75"/>
        <v>#DIV/0!</v>
      </c>
      <c r="AI40" s="55"/>
      <c r="AJ40" s="55"/>
      <c r="AK40" s="55"/>
      <c r="AL40" s="55"/>
      <c r="AN40" s="57" t="e">
        <f t="shared" si="77"/>
        <v>#DIV/0!</v>
      </c>
      <c r="AO40" s="57" t="e">
        <f t="shared" si="78"/>
        <v>#DIV/0!</v>
      </c>
      <c r="AP40" s="55"/>
      <c r="AQ40" s="55"/>
      <c r="AR40" s="55"/>
      <c r="AS40" s="55"/>
      <c r="AU40" s="58" t="e">
        <f t="shared" si="80"/>
        <v>#DIV/0!</v>
      </c>
      <c r="AV40" s="57" t="e">
        <f t="shared" si="81"/>
        <v>#DIV/0!</v>
      </c>
      <c r="AW40" s="55"/>
      <c r="AX40" s="55"/>
      <c r="AY40" s="55"/>
      <c r="AZ40" s="55"/>
      <c r="BB40" s="57" t="e">
        <f t="shared" si="83"/>
        <v>#DIV/0!</v>
      </c>
      <c r="BC40" s="57" t="e">
        <f t="shared" si="86"/>
        <v>#DIV/0!</v>
      </c>
    </row>
    <row r="41" spans="2:55">
      <c r="G41" s="55"/>
      <c r="H41" s="55"/>
      <c r="I41" s="55"/>
      <c r="J41" s="55"/>
      <c r="N41" s="55"/>
      <c r="O41" s="55"/>
      <c r="P41" s="55"/>
      <c r="Q41" s="55"/>
      <c r="U41" s="55"/>
      <c r="V41" s="55"/>
      <c r="W41" s="55"/>
      <c r="X41" s="55"/>
      <c r="AB41" s="55"/>
      <c r="AC41" s="55"/>
      <c r="AD41" s="55"/>
      <c r="AE41" s="55"/>
      <c r="AI41" s="55"/>
      <c r="AJ41" s="55"/>
      <c r="AK41" s="55"/>
      <c r="AL41" s="55"/>
      <c r="AP41" s="55"/>
      <c r="AQ41" s="55"/>
      <c r="AR41" s="55"/>
      <c r="AS41" s="55"/>
      <c r="AW41" s="55"/>
      <c r="AX41" s="55"/>
      <c r="AY41" s="55"/>
      <c r="AZ41" s="55"/>
    </row>
    <row r="43" spans="2:55">
      <c r="B43" s="25" t="str">
        <f>"Graduate PHD/JD Retention - "&amp;$A$1</f>
        <v>Graduate PHD/JD Retention - College of Computing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87">C46-D46-E46</f>
        <v>0</v>
      </c>
      <c r="G46" s="45"/>
      <c r="H46" s="36"/>
      <c r="I46" s="36"/>
      <c r="J46" s="36"/>
      <c r="K46" s="36">
        <f t="shared" ref="K46:K52" si="88">$F46-(G46+I46+J46)</f>
        <v>0</v>
      </c>
      <c r="L46" s="49" t="e">
        <f t="shared" ref="L46:L52" si="89">IF($F46="","",((G46+H46+I46+J46)/$F46))</f>
        <v>#DIV/0!</v>
      </c>
      <c r="M46" s="50" t="e">
        <f t="shared" ref="M46:M52" si="90">IF($F46="","",(J46/$F46))</f>
        <v>#DIV/0!</v>
      </c>
      <c r="N46" s="45"/>
      <c r="O46" s="36"/>
      <c r="P46" s="36"/>
      <c r="Q46" s="36"/>
      <c r="R46" s="36">
        <f t="shared" ref="R46:R51" si="91">$F46-(N46+P46+Q46)</f>
        <v>0</v>
      </c>
      <c r="S46" s="37" t="e">
        <f t="shared" ref="S46:S51" si="92">IF($F46="","",((N46+O46+P46+Q46)/$F46))</f>
        <v>#DIV/0!</v>
      </c>
      <c r="T46" s="44" t="e">
        <f t="shared" ref="T46:T51" si="93">IF($F46="","",(Q46/$F46))</f>
        <v>#DIV/0!</v>
      </c>
      <c r="U46" s="45"/>
      <c r="V46" s="36"/>
      <c r="W46" s="36"/>
      <c r="X46" s="36"/>
      <c r="Y46" s="36">
        <f t="shared" ref="Y46:Y50" si="94">$F46-(U46+W46+X46)</f>
        <v>0</v>
      </c>
      <c r="Z46" s="49" t="e">
        <f t="shared" ref="Z46:Z51" si="95">IF($F46="","",((U46+V46+W46+X46)/$F46))</f>
        <v>#DIV/0!</v>
      </c>
      <c r="AA46" s="51" t="e">
        <f t="shared" ref="AA46:AA51" si="96">IF($F46="","",(X46/$F46))</f>
        <v>#DIV/0!</v>
      </c>
      <c r="AB46" s="45"/>
      <c r="AC46" s="36"/>
      <c r="AD46" s="36"/>
      <c r="AE46" s="36"/>
      <c r="AF46" s="36">
        <f t="shared" ref="AF46:AF49" si="97">$F46-(AB46+AD46+AE46)</f>
        <v>0</v>
      </c>
      <c r="AG46" s="37" t="e">
        <f t="shared" ref="AG46:AG51" si="98">IF($F46="","",((AB46+AC46+AD46+AE46)/$F46))</f>
        <v>#DIV/0!</v>
      </c>
      <c r="AH46" s="44" t="e">
        <f t="shared" ref="AH46:AH51" si="99">IF($F46="","",(AE46/$F46))</f>
        <v>#DIV/0!</v>
      </c>
      <c r="AI46" s="45"/>
      <c r="AJ46" s="36"/>
      <c r="AK46" s="36"/>
      <c r="AL46" s="36"/>
      <c r="AM46" s="36">
        <f t="shared" ref="AM46:AM49" si="100">$F46-(AI46+AK46+AL46)</f>
        <v>0</v>
      </c>
      <c r="AN46" s="49" t="e">
        <f t="shared" ref="AN46:AN51" si="101">IF($F46="","",((AI46+AJ46+AK46+AL46)/$F46))</f>
        <v>#DIV/0!</v>
      </c>
      <c r="AO46" s="51" t="e">
        <f t="shared" ref="AO46:AO51" si="102">IF($F46="","",(AL46/$F46))</f>
        <v>#DIV/0!</v>
      </c>
      <c r="AP46" s="45"/>
      <c r="AQ46" s="36"/>
      <c r="AR46" s="36"/>
      <c r="AS46" s="36"/>
      <c r="AT46" s="36">
        <f t="shared" ref="AT46:AT49" si="103">$F46-(AP46+AR46+AS46)</f>
        <v>0</v>
      </c>
      <c r="AU46" s="37" t="e">
        <f t="shared" ref="AU46:AU51" si="104">IF($F46="","",((AP46+AQ46+AR46+AS46)/$F46))</f>
        <v>#DIV/0!</v>
      </c>
      <c r="AV46" s="44" t="e">
        <f t="shared" ref="AV46:AV51" si="105">IF($F46="","",(AS46/$F46))</f>
        <v>#DIV/0!</v>
      </c>
      <c r="AW46" s="45"/>
      <c r="AX46" s="36"/>
      <c r="AY46" s="36"/>
      <c r="AZ46" s="36"/>
      <c r="BA46" s="36">
        <f t="shared" ref="BA46:BA49" si="106">$F46-(AW46+AY46+AZ46)</f>
        <v>0</v>
      </c>
      <c r="BB46" s="49" t="e">
        <f t="shared" ref="BB46:BB51" si="107">IF($F46="","",((AW46+AX46+AY46+AZ46)/$F46))</f>
        <v>#DIV/0!</v>
      </c>
      <c r="BC46" s="51" t="e">
        <f t="shared" ref="BC46:BC51" si="108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87"/>
        <v>0</v>
      </c>
      <c r="G47" s="45"/>
      <c r="H47" s="36"/>
      <c r="I47" s="36"/>
      <c r="J47" s="36"/>
      <c r="K47" s="36">
        <f t="shared" si="88"/>
        <v>0</v>
      </c>
      <c r="L47" s="49" t="e">
        <f t="shared" si="89"/>
        <v>#DIV/0!</v>
      </c>
      <c r="M47" s="50" t="e">
        <f t="shared" si="90"/>
        <v>#DIV/0!</v>
      </c>
      <c r="N47" s="45"/>
      <c r="O47" s="36"/>
      <c r="P47" s="36"/>
      <c r="Q47" s="36"/>
      <c r="R47" s="36">
        <f t="shared" si="91"/>
        <v>0</v>
      </c>
      <c r="S47" s="37" t="e">
        <f t="shared" si="92"/>
        <v>#DIV/0!</v>
      </c>
      <c r="T47" s="44" t="e">
        <f t="shared" si="93"/>
        <v>#DIV/0!</v>
      </c>
      <c r="U47" s="45"/>
      <c r="V47" s="36"/>
      <c r="W47" s="36"/>
      <c r="X47" s="36"/>
      <c r="Y47" s="36">
        <f t="shared" si="94"/>
        <v>0</v>
      </c>
      <c r="Z47" s="49" t="e">
        <f t="shared" si="95"/>
        <v>#DIV/0!</v>
      </c>
      <c r="AA47" s="51" t="e">
        <f t="shared" si="96"/>
        <v>#DIV/0!</v>
      </c>
      <c r="AB47" s="45"/>
      <c r="AC47" s="36"/>
      <c r="AD47" s="36"/>
      <c r="AE47" s="36"/>
      <c r="AF47" s="36">
        <f t="shared" si="97"/>
        <v>0</v>
      </c>
      <c r="AG47" s="37" t="e">
        <f t="shared" si="98"/>
        <v>#DIV/0!</v>
      </c>
      <c r="AH47" s="44" t="e">
        <f t="shared" si="99"/>
        <v>#DIV/0!</v>
      </c>
      <c r="AI47" s="45"/>
      <c r="AJ47" s="36"/>
      <c r="AK47" s="36"/>
      <c r="AL47" s="36"/>
      <c r="AM47" s="36">
        <f t="shared" si="100"/>
        <v>0</v>
      </c>
      <c r="AN47" s="49" t="e">
        <f t="shared" si="101"/>
        <v>#DIV/0!</v>
      </c>
      <c r="AO47" s="51" t="e">
        <f t="shared" si="102"/>
        <v>#DIV/0!</v>
      </c>
      <c r="AP47" s="45"/>
      <c r="AQ47" s="36"/>
      <c r="AR47" s="36"/>
      <c r="AS47" s="36"/>
      <c r="AT47" s="36">
        <f t="shared" si="103"/>
        <v>0</v>
      </c>
      <c r="AU47" s="37" t="e">
        <f t="shared" si="104"/>
        <v>#DIV/0!</v>
      </c>
      <c r="AV47" s="44" t="e">
        <f t="shared" si="105"/>
        <v>#DIV/0!</v>
      </c>
      <c r="AW47" s="45"/>
      <c r="AX47" s="36"/>
      <c r="AY47" s="36"/>
      <c r="AZ47" s="36"/>
      <c r="BA47" s="36">
        <f t="shared" si="106"/>
        <v>0</v>
      </c>
      <c r="BB47" s="49" t="e">
        <f t="shared" si="107"/>
        <v>#DIV/0!</v>
      </c>
      <c r="BC47" s="51" t="e">
        <f t="shared" si="108"/>
        <v>#DIV/0!</v>
      </c>
    </row>
    <row r="48" spans="2:55">
      <c r="B48" s="41" t="s">
        <v>21</v>
      </c>
      <c r="C48" s="35"/>
      <c r="D48" s="35"/>
      <c r="E48" s="35"/>
      <c r="F48" s="42">
        <f t="shared" si="87"/>
        <v>0</v>
      </c>
      <c r="G48" s="45"/>
      <c r="H48" s="36"/>
      <c r="I48" s="36"/>
      <c r="J48" s="36"/>
      <c r="K48" s="36">
        <f t="shared" si="88"/>
        <v>0</v>
      </c>
      <c r="L48" s="47" t="e">
        <f t="shared" si="89"/>
        <v>#DIV/0!</v>
      </c>
      <c r="M48" s="48" t="e">
        <f t="shared" si="90"/>
        <v>#DIV/0!</v>
      </c>
      <c r="N48" s="45"/>
      <c r="O48" s="36"/>
      <c r="P48" s="36"/>
      <c r="Q48" s="36"/>
      <c r="R48" s="36">
        <f t="shared" si="91"/>
        <v>0</v>
      </c>
      <c r="S48" s="37" t="e">
        <f t="shared" si="92"/>
        <v>#DIV/0!</v>
      </c>
      <c r="T48" s="44" t="e">
        <f t="shared" si="93"/>
        <v>#DIV/0!</v>
      </c>
      <c r="U48" s="45"/>
      <c r="V48" s="36"/>
      <c r="W48" s="36"/>
      <c r="X48" s="36"/>
      <c r="Y48" s="36">
        <f t="shared" si="94"/>
        <v>0</v>
      </c>
      <c r="Z48" s="47" t="e">
        <f t="shared" si="95"/>
        <v>#DIV/0!</v>
      </c>
      <c r="AA48" s="48" t="e">
        <f t="shared" si="96"/>
        <v>#DIV/0!</v>
      </c>
      <c r="AB48" s="45"/>
      <c r="AC48" s="36"/>
      <c r="AD48" s="36"/>
      <c r="AE48" s="36"/>
      <c r="AF48" s="36">
        <f t="shared" si="97"/>
        <v>0</v>
      </c>
      <c r="AG48" s="37" t="e">
        <f t="shared" si="98"/>
        <v>#DIV/0!</v>
      </c>
      <c r="AH48" s="44" t="e">
        <f t="shared" si="99"/>
        <v>#DIV/0!</v>
      </c>
      <c r="AI48" s="45"/>
      <c r="AJ48" s="36"/>
      <c r="AK48" s="36"/>
      <c r="AL48" s="36"/>
      <c r="AM48" s="36">
        <f t="shared" si="100"/>
        <v>0</v>
      </c>
      <c r="AN48" s="47" t="e">
        <f t="shared" si="101"/>
        <v>#DIV/0!</v>
      </c>
      <c r="AO48" s="48" t="e">
        <f t="shared" si="102"/>
        <v>#DIV/0!</v>
      </c>
      <c r="AP48" s="45"/>
      <c r="AQ48" s="36"/>
      <c r="AR48" s="36"/>
      <c r="AS48" s="36"/>
      <c r="AT48" s="36">
        <f t="shared" si="103"/>
        <v>0</v>
      </c>
      <c r="AU48" s="37" t="e">
        <f t="shared" si="104"/>
        <v>#DIV/0!</v>
      </c>
      <c r="AV48" s="46" t="e">
        <f t="shared" si="105"/>
        <v>#DIV/0!</v>
      </c>
      <c r="AW48" s="45"/>
      <c r="AX48" s="36"/>
      <c r="AY48" s="36"/>
      <c r="AZ48" s="36"/>
      <c r="BA48" s="36">
        <f t="shared" si="106"/>
        <v>0</v>
      </c>
      <c r="BB48" s="47" t="e">
        <f t="shared" si="107"/>
        <v>#DIV/0!</v>
      </c>
      <c r="BC48" s="48" t="e">
        <f t="shared" si="108"/>
        <v>#DIV/0!</v>
      </c>
    </row>
    <row r="49" spans="2:55">
      <c r="B49" s="41" t="s">
        <v>22</v>
      </c>
      <c r="C49" s="35"/>
      <c r="D49" s="35"/>
      <c r="E49" s="35"/>
      <c r="F49" s="42">
        <f t="shared" si="87"/>
        <v>0</v>
      </c>
      <c r="G49" s="45"/>
      <c r="H49" s="36"/>
      <c r="I49" s="36"/>
      <c r="J49" s="36"/>
      <c r="K49" s="36">
        <f t="shared" si="88"/>
        <v>0</v>
      </c>
      <c r="L49" s="47" t="e">
        <f t="shared" si="89"/>
        <v>#DIV/0!</v>
      </c>
      <c r="M49" s="48" t="e">
        <f t="shared" si="90"/>
        <v>#DIV/0!</v>
      </c>
      <c r="N49" s="45"/>
      <c r="O49" s="36"/>
      <c r="P49" s="36"/>
      <c r="Q49" s="36"/>
      <c r="R49" s="36">
        <f t="shared" si="91"/>
        <v>0</v>
      </c>
      <c r="S49" s="37" t="e">
        <f t="shared" si="92"/>
        <v>#DIV/0!</v>
      </c>
      <c r="T49" s="44" t="e">
        <f t="shared" si="93"/>
        <v>#DIV/0!</v>
      </c>
      <c r="U49" s="45"/>
      <c r="V49" s="36"/>
      <c r="W49" s="36"/>
      <c r="X49" s="36"/>
      <c r="Y49" s="36">
        <f t="shared" si="94"/>
        <v>0</v>
      </c>
      <c r="Z49" s="47" t="e">
        <f t="shared" si="95"/>
        <v>#DIV/0!</v>
      </c>
      <c r="AA49" s="48" t="e">
        <f t="shared" si="96"/>
        <v>#DIV/0!</v>
      </c>
      <c r="AB49" s="45"/>
      <c r="AC49" s="36"/>
      <c r="AD49" s="36"/>
      <c r="AE49" s="36"/>
      <c r="AF49" s="36">
        <f t="shared" si="97"/>
        <v>0</v>
      </c>
      <c r="AG49" s="37" t="e">
        <f t="shared" si="98"/>
        <v>#DIV/0!</v>
      </c>
      <c r="AH49" s="44" t="e">
        <f t="shared" si="99"/>
        <v>#DIV/0!</v>
      </c>
      <c r="AI49" s="45"/>
      <c r="AJ49" s="36"/>
      <c r="AK49" s="36"/>
      <c r="AL49" s="36"/>
      <c r="AM49" s="36">
        <f t="shared" si="100"/>
        <v>0</v>
      </c>
      <c r="AN49" s="47" t="e">
        <f t="shared" si="101"/>
        <v>#DIV/0!</v>
      </c>
      <c r="AO49" s="48" t="e">
        <f t="shared" si="102"/>
        <v>#DIV/0!</v>
      </c>
      <c r="AP49" s="45"/>
      <c r="AQ49" s="36"/>
      <c r="AR49" s="36"/>
      <c r="AS49" s="36"/>
      <c r="AT49" s="36">
        <f t="shared" si="103"/>
        <v>0</v>
      </c>
      <c r="AU49" s="37" t="e">
        <f t="shared" si="104"/>
        <v>#DIV/0!</v>
      </c>
      <c r="AV49" s="46" t="e">
        <f t="shared" si="105"/>
        <v>#DIV/0!</v>
      </c>
      <c r="AW49" s="45"/>
      <c r="AX49" s="36"/>
      <c r="AY49" s="36"/>
      <c r="AZ49" s="36"/>
      <c r="BA49" s="36">
        <f t="shared" si="106"/>
        <v>0</v>
      </c>
      <c r="BB49" s="47" t="e">
        <f t="shared" si="107"/>
        <v>#DIV/0!</v>
      </c>
      <c r="BC49" s="48" t="e">
        <f t="shared" si="108"/>
        <v>#DIV/0!</v>
      </c>
    </row>
    <row r="50" spans="2:55">
      <c r="B50" s="41" t="s">
        <v>23</v>
      </c>
      <c r="C50" s="35"/>
      <c r="D50" s="35"/>
      <c r="E50" s="35"/>
      <c r="F50" s="42">
        <f t="shared" si="87"/>
        <v>0</v>
      </c>
      <c r="G50" s="45"/>
      <c r="H50" s="36"/>
      <c r="I50" s="36"/>
      <c r="J50" s="36"/>
      <c r="K50" s="36">
        <f t="shared" si="88"/>
        <v>0</v>
      </c>
      <c r="L50" s="53" t="e">
        <f t="shared" si="89"/>
        <v>#DIV/0!</v>
      </c>
      <c r="M50" s="54" t="e">
        <f t="shared" si="90"/>
        <v>#DIV/0!</v>
      </c>
      <c r="N50" s="45"/>
      <c r="O50" s="36"/>
      <c r="P50" s="36"/>
      <c r="Q50" s="36"/>
      <c r="R50" s="36">
        <f t="shared" si="91"/>
        <v>0</v>
      </c>
      <c r="S50" s="37" t="e">
        <f t="shared" si="92"/>
        <v>#DIV/0!</v>
      </c>
      <c r="T50" s="44" t="e">
        <f t="shared" si="93"/>
        <v>#DIV/0!</v>
      </c>
      <c r="U50" s="45"/>
      <c r="V50" s="36"/>
      <c r="W50" s="36"/>
      <c r="X50" s="36"/>
      <c r="Y50" s="36">
        <f t="shared" si="94"/>
        <v>0</v>
      </c>
      <c r="Z50" s="53" t="e">
        <f t="shared" si="95"/>
        <v>#DIV/0!</v>
      </c>
      <c r="AA50" s="54" t="e">
        <f t="shared" si="96"/>
        <v>#DIV/0!</v>
      </c>
      <c r="AB50" s="45"/>
      <c r="AC50" s="36"/>
      <c r="AD50" s="36"/>
      <c r="AE50" s="36"/>
      <c r="AF50" s="36"/>
      <c r="AG50" s="37" t="e">
        <f t="shared" si="98"/>
        <v>#DIV/0!</v>
      </c>
      <c r="AH50" s="44" t="e">
        <f t="shared" si="99"/>
        <v>#DIV/0!</v>
      </c>
      <c r="AI50" s="45"/>
      <c r="AJ50" s="36"/>
      <c r="AK50" s="36"/>
      <c r="AL50" s="36"/>
      <c r="AM50" s="40"/>
      <c r="AN50" s="53" t="e">
        <f t="shared" si="101"/>
        <v>#DIV/0!</v>
      </c>
      <c r="AO50" s="54" t="e">
        <f t="shared" si="102"/>
        <v>#DIV/0!</v>
      </c>
      <c r="AP50" s="45"/>
      <c r="AQ50" s="36"/>
      <c r="AR50" s="36"/>
      <c r="AS50" s="36"/>
      <c r="AT50" s="36"/>
      <c r="AU50" s="37" t="e">
        <f t="shared" si="104"/>
        <v>#DIV/0!</v>
      </c>
      <c r="AV50" s="46" t="e">
        <f t="shared" si="105"/>
        <v>#DIV/0!</v>
      </c>
      <c r="AW50" s="45"/>
      <c r="AX50" s="36"/>
      <c r="AY50" s="36"/>
      <c r="AZ50" s="36"/>
      <c r="BA50" s="40"/>
      <c r="BB50" s="53" t="e">
        <f t="shared" si="107"/>
        <v>#DIV/0!</v>
      </c>
      <c r="BC50" s="54" t="e">
        <f t="shared" si="108"/>
        <v>#DIV/0!</v>
      </c>
    </row>
    <row r="51" spans="2:55">
      <c r="B51" s="55" t="s">
        <v>24</v>
      </c>
      <c r="C51" s="59"/>
      <c r="F51" s="60">
        <f t="shared" si="87"/>
        <v>0</v>
      </c>
      <c r="G51" s="45"/>
      <c r="H51" s="36"/>
      <c r="I51" s="36"/>
      <c r="J51" s="36"/>
      <c r="K51" s="39">
        <f t="shared" si="88"/>
        <v>0</v>
      </c>
      <c r="L51" s="49" t="e">
        <f t="shared" si="89"/>
        <v>#DIV/0!</v>
      </c>
      <c r="M51" s="50" t="e">
        <f t="shared" si="90"/>
        <v>#DIV/0!</v>
      </c>
      <c r="N51" s="45"/>
      <c r="O51" s="36"/>
      <c r="P51" s="36"/>
      <c r="Q51" s="36"/>
      <c r="R51" s="36">
        <f t="shared" si="91"/>
        <v>0</v>
      </c>
      <c r="S51" s="61" t="e">
        <f t="shared" si="92"/>
        <v>#DIV/0!</v>
      </c>
      <c r="T51" s="50" t="e">
        <f t="shared" si="93"/>
        <v>#DIV/0!</v>
      </c>
      <c r="U51" s="45"/>
      <c r="V51" s="36"/>
      <c r="W51" s="36"/>
      <c r="X51" s="36"/>
      <c r="Z51" s="49" t="e">
        <f t="shared" si="95"/>
        <v>#DIV/0!</v>
      </c>
      <c r="AA51" s="62" t="e">
        <f t="shared" si="96"/>
        <v>#DIV/0!</v>
      </c>
      <c r="AB51" s="45"/>
      <c r="AC51" s="36"/>
      <c r="AD51" s="36"/>
      <c r="AE51" s="36"/>
      <c r="AG51" s="61" t="e">
        <f t="shared" si="98"/>
        <v>#DIV/0!</v>
      </c>
      <c r="AH51" s="50" t="e">
        <f t="shared" si="99"/>
        <v>#DIV/0!</v>
      </c>
      <c r="AI51" s="45"/>
      <c r="AJ51" s="36"/>
      <c r="AK51" s="36"/>
      <c r="AL51" s="36"/>
      <c r="AN51" s="49" t="e">
        <f t="shared" si="101"/>
        <v>#DIV/0!</v>
      </c>
      <c r="AO51" s="62" t="e">
        <f t="shared" si="102"/>
        <v>#DIV/0!</v>
      </c>
      <c r="AP51" s="45"/>
      <c r="AQ51" s="36"/>
      <c r="AR51" s="36"/>
      <c r="AS51" s="36"/>
      <c r="AU51" s="61" t="e">
        <f t="shared" si="104"/>
        <v>#DIV/0!</v>
      </c>
      <c r="AV51" s="62" t="e">
        <f t="shared" si="105"/>
        <v>#DIV/0!</v>
      </c>
      <c r="AW51" s="45"/>
      <c r="AX51" s="36"/>
      <c r="AY51" s="36"/>
      <c r="AZ51" s="36"/>
      <c r="BB51" s="49" t="e">
        <f t="shared" si="107"/>
        <v>#DIV/0!</v>
      </c>
      <c r="BC51" s="62" t="e">
        <f t="shared" si="108"/>
        <v>#DIV/0!</v>
      </c>
    </row>
    <row r="52" spans="2:55">
      <c r="B52" s="55" t="s">
        <v>25</v>
      </c>
      <c r="C52" s="56"/>
      <c r="F52" s="60">
        <f t="shared" si="87"/>
        <v>0</v>
      </c>
      <c r="G52" s="55"/>
      <c r="H52" s="55"/>
      <c r="I52" s="55"/>
      <c r="J52" s="55"/>
      <c r="K52" s="39">
        <f t="shared" si="88"/>
        <v>0</v>
      </c>
      <c r="L52" s="49" t="e">
        <f t="shared" si="89"/>
        <v>#DIV/0!</v>
      </c>
      <c r="M52" s="50" t="e">
        <f t="shared" si="90"/>
        <v>#DIV/0!</v>
      </c>
      <c r="N52" s="55"/>
      <c r="O52" s="55"/>
      <c r="P52" s="55"/>
      <c r="Q52" s="55"/>
      <c r="U52" s="55"/>
      <c r="V52" s="55"/>
      <c r="W52" s="55"/>
      <c r="X52" s="55"/>
      <c r="AB52" s="55"/>
      <c r="AC52" s="55"/>
      <c r="AD52" s="55"/>
      <c r="AE52" s="55"/>
      <c r="AI52" s="55"/>
      <c r="AJ52" s="55"/>
      <c r="AK52" s="55"/>
      <c r="AL52" s="55"/>
      <c r="AP52" s="55"/>
      <c r="AQ52" s="55"/>
      <c r="AR52" s="55"/>
      <c r="AS52" s="55"/>
      <c r="AW52" s="55"/>
      <c r="AX52" s="55"/>
      <c r="AY52" s="55"/>
      <c r="AZ52" s="55"/>
    </row>
    <row r="53" spans="2:55">
      <c r="B53" s="55" t="s">
        <v>26</v>
      </c>
      <c r="C53" s="56"/>
      <c r="F53" s="60">
        <f t="shared" si="87"/>
        <v>0</v>
      </c>
      <c r="G53" s="55"/>
      <c r="H53" s="55"/>
      <c r="I53" s="55"/>
      <c r="J53" s="55"/>
      <c r="N53" s="55"/>
      <c r="O53" s="55"/>
      <c r="P53" s="55"/>
      <c r="Q53" s="55"/>
      <c r="U53" s="55"/>
      <c r="V53" s="55"/>
      <c r="W53" s="55"/>
      <c r="X53" s="55"/>
      <c r="AB53" s="55"/>
      <c r="AC53" s="55"/>
      <c r="AD53" s="55"/>
      <c r="AE53" s="55"/>
      <c r="AI53" s="55"/>
      <c r="AJ53" s="55"/>
      <c r="AK53" s="55"/>
      <c r="AL53" s="55"/>
      <c r="AP53" s="55"/>
      <c r="AQ53" s="55"/>
      <c r="AR53" s="55"/>
      <c r="AS53" s="55"/>
      <c r="AW53" s="55"/>
      <c r="AX53" s="55"/>
      <c r="AY53" s="55"/>
      <c r="AZ53" s="55"/>
    </row>
    <row r="54" spans="2:55">
      <c r="B54" s="55"/>
      <c r="G54" s="55"/>
      <c r="H54" s="55"/>
      <c r="I54" s="55"/>
      <c r="J54" s="55"/>
      <c r="N54" s="55"/>
      <c r="O54" s="55"/>
      <c r="P54" s="55"/>
      <c r="Q54" s="55"/>
      <c r="U54" s="55"/>
      <c r="V54" s="55"/>
      <c r="W54" s="55"/>
      <c r="X54" s="55"/>
      <c r="AB54" s="55"/>
      <c r="AC54" s="55"/>
      <c r="AD54" s="55"/>
      <c r="AE54" s="55"/>
      <c r="AI54" s="55"/>
      <c r="AJ54" s="55"/>
      <c r="AK54" s="55"/>
      <c r="AL54" s="55"/>
      <c r="AP54" s="55"/>
      <c r="AQ54" s="55"/>
      <c r="AR54" s="55"/>
      <c r="AS54" s="55"/>
      <c r="AW54" s="55"/>
      <c r="AX54" s="55"/>
      <c r="AY54" s="55"/>
      <c r="AZ54" s="55"/>
    </row>
    <row r="56" spans="2:55">
      <c r="B56" s="25" t="str">
        <f>"Graduate MASTER Retention - "&amp;$A$1</f>
        <v>Graduate MASTER Retention - College of Computing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9">C59-D59-E59</f>
        <v>0</v>
      </c>
      <c r="G59" s="45"/>
      <c r="H59" s="36"/>
      <c r="I59" s="36"/>
      <c r="J59" s="36"/>
      <c r="K59" s="36">
        <f t="shared" ref="K59:K64" si="110">$F59-(G59+I59+J59)</f>
        <v>0</v>
      </c>
      <c r="L59" s="49" t="e">
        <f t="shared" ref="L59:L65" si="111">IF($F59="","",((G59+H59+I59+J59)/$F59))</f>
        <v>#DIV/0!</v>
      </c>
      <c r="M59" s="50" t="e">
        <f t="shared" ref="M59:M65" si="112">IF($F59="","",(J59/$F59))</f>
        <v>#DIV/0!</v>
      </c>
      <c r="N59" s="45"/>
      <c r="O59" s="36"/>
      <c r="P59" s="36"/>
      <c r="Q59" s="36"/>
      <c r="R59" s="36">
        <f t="shared" ref="R59:R64" si="113">$F59-(N59+P59+Q59)</f>
        <v>0</v>
      </c>
      <c r="S59" s="37" t="e">
        <f t="shared" ref="S59:S64" si="114">IF($F59="","",((N59+O59+P59+Q59)/$F59))</f>
        <v>#DIV/0!</v>
      </c>
      <c r="T59" s="44" t="e">
        <f t="shared" ref="T59:T64" si="115">IF($F59="","",(Q59/$F59))</f>
        <v>#DIV/0!</v>
      </c>
      <c r="U59" s="45"/>
      <c r="V59" s="36"/>
      <c r="W59" s="36"/>
      <c r="X59" s="36"/>
      <c r="Y59" s="36">
        <f t="shared" ref="Y59:Y63" si="116">$F59-(U59+W59+X59)</f>
        <v>0</v>
      </c>
      <c r="Z59" s="49" t="e">
        <f t="shared" ref="Z59:Z64" si="117">IF($F59="","",((U59+V59+W59+X59)/$F59))</f>
        <v>#DIV/0!</v>
      </c>
      <c r="AA59" s="51" t="e">
        <f t="shared" ref="AA59:AA64" si="118">IF($F59="","",(X59/$F59))</f>
        <v>#DIV/0!</v>
      </c>
      <c r="AB59" s="45"/>
      <c r="AC59" s="36"/>
      <c r="AD59" s="36"/>
      <c r="AE59" s="36"/>
      <c r="AF59" s="36">
        <f t="shared" ref="AF59:AF62" si="119">$F59-(AB59+AD59+AE59)</f>
        <v>0</v>
      </c>
      <c r="AG59" s="37" t="e">
        <f t="shared" ref="AG59:AG64" si="120">IF($F59="","",((AB59+AC59+AD59+AE59)/$F59))</f>
        <v>#DIV/0!</v>
      </c>
      <c r="AH59" s="44" t="e">
        <f t="shared" ref="AH59:AH64" si="121">IF($F59="","",(AE59/$F59))</f>
        <v>#DIV/0!</v>
      </c>
      <c r="AI59" s="45"/>
      <c r="AJ59" s="36"/>
      <c r="AK59" s="36"/>
      <c r="AL59" s="36"/>
      <c r="AM59" s="36">
        <f t="shared" ref="AM59:AM62" si="122">$F59-(AI59+AK59+AL59)</f>
        <v>0</v>
      </c>
      <c r="AN59" s="49" t="e">
        <f t="shared" ref="AN59:AN64" si="123">IF($F59="","",((AI59+AJ59+AK59+AL59)/$F59))</f>
        <v>#DIV/0!</v>
      </c>
      <c r="AO59" s="51" t="e">
        <f t="shared" ref="AO59:AO64" si="124">IF($F59="","",(AL59/$F59))</f>
        <v>#DIV/0!</v>
      </c>
      <c r="AP59" s="45"/>
      <c r="AQ59" s="36"/>
      <c r="AR59" s="36"/>
      <c r="AS59" s="36"/>
      <c r="AT59" s="36">
        <f>$F59-(AP59+AR59+AS59)</f>
        <v>0</v>
      </c>
      <c r="AU59" s="37" t="e">
        <f t="shared" ref="AU59:AU64" si="125">IF($F59="","",((AP59+AQ59+AR59+AS59)/$F59))</f>
        <v>#DIV/0!</v>
      </c>
      <c r="AV59" s="44" t="e">
        <f t="shared" ref="AV59:AV64" si="126">IF($F59="","",(AS59/$F59))</f>
        <v>#DIV/0!</v>
      </c>
      <c r="AW59" s="45"/>
      <c r="AX59" s="36"/>
      <c r="AY59" s="36"/>
      <c r="AZ59" s="36"/>
      <c r="BA59" s="36">
        <f t="shared" ref="BA59:BA62" si="127">$F59-(AW59+AY59+AZ59)</f>
        <v>0</v>
      </c>
      <c r="BB59" s="49" t="e">
        <f t="shared" ref="BB59:BB64" si="128">IF($F59="","",((AW59+AX59+AY59+AZ59)/$F59))</f>
        <v>#DIV/0!</v>
      </c>
      <c r="BC59" s="51" t="e">
        <f t="shared" ref="BC59:BC64" si="129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9"/>
        <v>0</v>
      </c>
      <c r="G60" s="45"/>
      <c r="H60" s="36"/>
      <c r="I60" s="36"/>
      <c r="J60" s="36"/>
      <c r="K60" s="36">
        <f t="shared" si="110"/>
        <v>0</v>
      </c>
      <c r="L60" s="49" t="e">
        <f t="shared" si="111"/>
        <v>#DIV/0!</v>
      </c>
      <c r="M60" s="50" t="e">
        <f t="shared" si="112"/>
        <v>#DIV/0!</v>
      </c>
      <c r="N60" s="45"/>
      <c r="O60" s="36"/>
      <c r="P60" s="36"/>
      <c r="Q60" s="36"/>
      <c r="R60" s="36">
        <f t="shared" si="113"/>
        <v>0</v>
      </c>
      <c r="S60" s="37" t="e">
        <f t="shared" si="114"/>
        <v>#DIV/0!</v>
      </c>
      <c r="T60" s="44" t="e">
        <f t="shared" si="115"/>
        <v>#DIV/0!</v>
      </c>
      <c r="U60" s="45"/>
      <c r="V60" s="36"/>
      <c r="W60" s="36"/>
      <c r="X60" s="36"/>
      <c r="Y60" s="36">
        <f t="shared" si="116"/>
        <v>0</v>
      </c>
      <c r="Z60" s="49" t="e">
        <f t="shared" si="117"/>
        <v>#DIV/0!</v>
      </c>
      <c r="AA60" s="51" t="e">
        <f t="shared" si="118"/>
        <v>#DIV/0!</v>
      </c>
      <c r="AB60" s="45"/>
      <c r="AC60" s="36"/>
      <c r="AD60" s="36"/>
      <c r="AE60" s="36"/>
      <c r="AF60" s="36">
        <f t="shared" si="119"/>
        <v>0</v>
      </c>
      <c r="AG60" s="37" t="e">
        <f t="shared" si="120"/>
        <v>#DIV/0!</v>
      </c>
      <c r="AH60" s="44" t="e">
        <f t="shared" si="121"/>
        <v>#DIV/0!</v>
      </c>
      <c r="AI60" s="45"/>
      <c r="AJ60" s="36"/>
      <c r="AK60" s="36"/>
      <c r="AL60" s="36"/>
      <c r="AM60" s="36">
        <f t="shared" si="122"/>
        <v>0</v>
      </c>
      <c r="AN60" s="49" t="e">
        <f t="shared" si="123"/>
        <v>#DIV/0!</v>
      </c>
      <c r="AO60" s="51" t="e">
        <f t="shared" si="124"/>
        <v>#DIV/0!</v>
      </c>
      <c r="AP60" s="45"/>
      <c r="AQ60" s="36"/>
      <c r="AR60" s="36"/>
      <c r="AS60" s="36"/>
      <c r="AT60" s="36">
        <f>$F60-(AP60+AR60+AS60)</f>
        <v>0</v>
      </c>
      <c r="AU60" s="37" t="e">
        <f t="shared" si="125"/>
        <v>#DIV/0!</v>
      </c>
      <c r="AV60" s="44" t="e">
        <f t="shared" si="126"/>
        <v>#DIV/0!</v>
      </c>
      <c r="AW60" s="45"/>
      <c r="AX60" s="36"/>
      <c r="AY60" s="36"/>
      <c r="AZ60" s="36"/>
      <c r="BA60" s="36">
        <f t="shared" si="127"/>
        <v>0</v>
      </c>
      <c r="BB60" s="49" t="e">
        <f t="shared" si="128"/>
        <v>#DIV/0!</v>
      </c>
      <c r="BC60" s="51" t="e">
        <f t="shared" si="129"/>
        <v>#DIV/0!</v>
      </c>
    </row>
    <row r="61" spans="2:55">
      <c r="B61" s="41" t="s">
        <v>21</v>
      </c>
      <c r="C61" s="35"/>
      <c r="D61" s="35"/>
      <c r="E61" s="35"/>
      <c r="F61" s="42">
        <f t="shared" si="109"/>
        <v>0</v>
      </c>
      <c r="G61" s="45"/>
      <c r="H61" s="36"/>
      <c r="I61" s="36"/>
      <c r="J61" s="36"/>
      <c r="K61" s="36">
        <f t="shared" si="110"/>
        <v>0</v>
      </c>
      <c r="L61" s="47" t="e">
        <f t="shared" si="111"/>
        <v>#DIV/0!</v>
      </c>
      <c r="M61" s="48" t="e">
        <f t="shared" si="112"/>
        <v>#DIV/0!</v>
      </c>
      <c r="N61" s="45"/>
      <c r="O61" s="36"/>
      <c r="P61" s="36"/>
      <c r="Q61" s="36"/>
      <c r="R61" s="36">
        <f t="shared" si="113"/>
        <v>0</v>
      </c>
      <c r="S61" s="37" t="e">
        <f t="shared" si="114"/>
        <v>#DIV/0!</v>
      </c>
      <c r="T61" s="44" t="e">
        <f t="shared" si="115"/>
        <v>#DIV/0!</v>
      </c>
      <c r="U61" s="45"/>
      <c r="V61" s="36"/>
      <c r="W61" s="36"/>
      <c r="X61" s="36"/>
      <c r="Y61" s="36">
        <f t="shared" si="116"/>
        <v>0</v>
      </c>
      <c r="Z61" s="47" t="e">
        <f t="shared" si="117"/>
        <v>#DIV/0!</v>
      </c>
      <c r="AA61" s="48" t="e">
        <f t="shared" si="118"/>
        <v>#DIV/0!</v>
      </c>
      <c r="AB61" s="45"/>
      <c r="AC61" s="36"/>
      <c r="AD61" s="36"/>
      <c r="AE61" s="36"/>
      <c r="AF61" s="36">
        <f t="shared" si="119"/>
        <v>0</v>
      </c>
      <c r="AG61" s="37" t="e">
        <f t="shared" si="120"/>
        <v>#DIV/0!</v>
      </c>
      <c r="AH61" s="44" t="e">
        <f t="shared" si="121"/>
        <v>#DIV/0!</v>
      </c>
      <c r="AI61" s="45"/>
      <c r="AJ61" s="36"/>
      <c r="AK61" s="36"/>
      <c r="AL61" s="36"/>
      <c r="AM61" s="36">
        <f t="shared" si="122"/>
        <v>0</v>
      </c>
      <c r="AN61" s="47" t="e">
        <f t="shared" si="123"/>
        <v>#DIV/0!</v>
      </c>
      <c r="AO61" s="48" t="e">
        <f t="shared" si="124"/>
        <v>#DIV/0!</v>
      </c>
      <c r="AP61" s="45"/>
      <c r="AQ61" s="36"/>
      <c r="AR61" s="36"/>
      <c r="AS61" s="36"/>
      <c r="AT61" s="36">
        <f t="shared" ref="AT61:AT62" si="130">$F61-(AP61+AR61+AS61)</f>
        <v>0</v>
      </c>
      <c r="AU61" s="37" t="e">
        <f t="shared" si="125"/>
        <v>#DIV/0!</v>
      </c>
      <c r="AV61" s="46" t="e">
        <f t="shared" si="126"/>
        <v>#DIV/0!</v>
      </c>
      <c r="AW61" s="45"/>
      <c r="AX61" s="36"/>
      <c r="AY61" s="36"/>
      <c r="AZ61" s="36"/>
      <c r="BA61" s="36">
        <f t="shared" si="127"/>
        <v>0</v>
      </c>
      <c r="BB61" s="47" t="e">
        <f t="shared" si="128"/>
        <v>#DIV/0!</v>
      </c>
      <c r="BC61" s="48" t="e">
        <f t="shared" si="129"/>
        <v>#DIV/0!</v>
      </c>
    </row>
    <row r="62" spans="2:55">
      <c r="B62" s="41" t="s">
        <v>22</v>
      </c>
      <c r="C62" s="35"/>
      <c r="D62" s="35"/>
      <c r="E62" s="35"/>
      <c r="F62" s="42">
        <f t="shared" si="109"/>
        <v>0</v>
      </c>
      <c r="G62" s="45"/>
      <c r="H62" s="36"/>
      <c r="I62" s="36"/>
      <c r="J62" s="36"/>
      <c r="K62" s="36">
        <f t="shared" si="110"/>
        <v>0</v>
      </c>
      <c r="L62" s="47" t="e">
        <f t="shared" si="111"/>
        <v>#DIV/0!</v>
      </c>
      <c r="M62" s="48" t="e">
        <f t="shared" si="112"/>
        <v>#DIV/0!</v>
      </c>
      <c r="N62" s="45"/>
      <c r="O62" s="36"/>
      <c r="P62" s="36"/>
      <c r="Q62" s="36"/>
      <c r="R62" s="36">
        <f t="shared" si="113"/>
        <v>0</v>
      </c>
      <c r="S62" s="37" t="e">
        <f t="shared" si="114"/>
        <v>#DIV/0!</v>
      </c>
      <c r="T62" s="44" t="e">
        <f t="shared" si="115"/>
        <v>#DIV/0!</v>
      </c>
      <c r="U62" s="45"/>
      <c r="V62" s="36"/>
      <c r="W62" s="36"/>
      <c r="X62" s="36"/>
      <c r="Y62" s="36">
        <f t="shared" si="116"/>
        <v>0</v>
      </c>
      <c r="Z62" s="47" t="e">
        <f t="shared" si="117"/>
        <v>#DIV/0!</v>
      </c>
      <c r="AA62" s="48" t="e">
        <f t="shared" si="118"/>
        <v>#DIV/0!</v>
      </c>
      <c r="AB62" s="45"/>
      <c r="AC62" s="36"/>
      <c r="AD62" s="36"/>
      <c r="AE62" s="36"/>
      <c r="AF62" s="36">
        <f t="shared" si="119"/>
        <v>0</v>
      </c>
      <c r="AG62" s="37" t="e">
        <f t="shared" si="120"/>
        <v>#DIV/0!</v>
      </c>
      <c r="AH62" s="44" t="e">
        <f t="shared" si="121"/>
        <v>#DIV/0!</v>
      </c>
      <c r="AI62" s="45"/>
      <c r="AJ62" s="36"/>
      <c r="AK62" s="36"/>
      <c r="AL62" s="36"/>
      <c r="AM62" s="36">
        <f t="shared" si="122"/>
        <v>0</v>
      </c>
      <c r="AN62" s="47" t="e">
        <f t="shared" si="123"/>
        <v>#DIV/0!</v>
      </c>
      <c r="AO62" s="48" t="e">
        <f t="shared" si="124"/>
        <v>#DIV/0!</v>
      </c>
      <c r="AP62" s="45"/>
      <c r="AQ62" s="36"/>
      <c r="AR62" s="36"/>
      <c r="AS62" s="36"/>
      <c r="AT62" s="36">
        <f t="shared" si="130"/>
        <v>0</v>
      </c>
      <c r="AU62" s="37" t="e">
        <f t="shared" si="125"/>
        <v>#DIV/0!</v>
      </c>
      <c r="AV62" s="46" t="e">
        <f t="shared" si="126"/>
        <v>#DIV/0!</v>
      </c>
      <c r="AW62" s="45"/>
      <c r="AX62" s="36"/>
      <c r="AY62" s="36"/>
      <c r="AZ62" s="36"/>
      <c r="BA62" s="36">
        <f t="shared" si="127"/>
        <v>0</v>
      </c>
      <c r="BB62" s="47" t="e">
        <f t="shared" si="128"/>
        <v>#DIV/0!</v>
      </c>
      <c r="BC62" s="48" t="e">
        <f t="shared" si="129"/>
        <v>#DIV/0!</v>
      </c>
    </row>
    <row r="63" spans="2:55">
      <c r="B63" s="41" t="s">
        <v>23</v>
      </c>
      <c r="C63" s="35"/>
      <c r="D63" s="35"/>
      <c r="E63" s="35"/>
      <c r="F63" s="42">
        <f t="shared" si="109"/>
        <v>0</v>
      </c>
      <c r="G63" s="45"/>
      <c r="H63" s="36"/>
      <c r="I63" s="36"/>
      <c r="J63" s="36"/>
      <c r="K63" s="36">
        <f t="shared" si="110"/>
        <v>0</v>
      </c>
      <c r="L63" s="53" t="e">
        <f t="shared" si="111"/>
        <v>#DIV/0!</v>
      </c>
      <c r="M63" s="54" t="e">
        <f t="shared" si="112"/>
        <v>#DIV/0!</v>
      </c>
      <c r="N63" s="45"/>
      <c r="O63" s="36"/>
      <c r="P63" s="36"/>
      <c r="Q63" s="36"/>
      <c r="R63" s="36">
        <f t="shared" si="113"/>
        <v>0</v>
      </c>
      <c r="S63" s="37" t="e">
        <f t="shared" si="114"/>
        <v>#DIV/0!</v>
      </c>
      <c r="T63" s="44" t="e">
        <f t="shared" si="115"/>
        <v>#DIV/0!</v>
      </c>
      <c r="U63" s="45"/>
      <c r="V63" s="36"/>
      <c r="W63" s="36"/>
      <c r="X63" s="36"/>
      <c r="Y63" s="36">
        <f t="shared" si="116"/>
        <v>0</v>
      </c>
      <c r="Z63" s="53" t="e">
        <f t="shared" si="117"/>
        <v>#DIV/0!</v>
      </c>
      <c r="AA63" s="54" t="e">
        <f t="shared" si="118"/>
        <v>#DIV/0!</v>
      </c>
      <c r="AB63" s="45"/>
      <c r="AC63" s="36"/>
      <c r="AD63" s="36"/>
      <c r="AE63" s="36"/>
      <c r="AF63" s="36"/>
      <c r="AG63" s="37" t="e">
        <f t="shared" si="120"/>
        <v>#DIV/0!</v>
      </c>
      <c r="AH63" s="44" t="e">
        <f t="shared" si="121"/>
        <v>#DIV/0!</v>
      </c>
      <c r="AI63" s="45"/>
      <c r="AJ63" s="36"/>
      <c r="AK63" s="36"/>
      <c r="AL63" s="36"/>
      <c r="AM63" s="40"/>
      <c r="AN63" s="53" t="e">
        <f t="shared" si="123"/>
        <v>#DIV/0!</v>
      </c>
      <c r="AO63" s="54" t="e">
        <f t="shared" si="124"/>
        <v>#DIV/0!</v>
      </c>
      <c r="AP63" s="45"/>
      <c r="AQ63" s="36"/>
      <c r="AR63" s="36"/>
      <c r="AS63" s="36"/>
      <c r="AT63" s="36"/>
      <c r="AU63" s="37" t="e">
        <f t="shared" si="125"/>
        <v>#DIV/0!</v>
      </c>
      <c r="AV63" s="46" t="e">
        <f t="shared" si="126"/>
        <v>#DIV/0!</v>
      </c>
      <c r="AW63" s="45"/>
      <c r="AX63" s="36"/>
      <c r="AY63" s="36"/>
      <c r="AZ63" s="36"/>
      <c r="BA63" s="40"/>
      <c r="BB63" s="53" t="e">
        <f t="shared" si="128"/>
        <v>#DIV/0!</v>
      </c>
      <c r="BC63" s="54" t="e">
        <f t="shared" si="129"/>
        <v>#DIV/0!</v>
      </c>
    </row>
    <row r="64" spans="2:55">
      <c r="B64" s="55" t="s">
        <v>24</v>
      </c>
      <c r="C64" s="59"/>
      <c r="F64" s="60">
        <f t="shared" si="109"/>
        <v>0</v>
      </c>
      <c r="G64" s="45"/>
      <c r="H64" s="36"/>
      <c r="I64" s="36"/>
      <c r="J64" s="36"/>
      <c r="K64" s="39">
        <f t="shared" si="110"/>
        <v>0</v>
      </c>
      <c r="L64" s="49" t="e">
        <f t="shared" si="111"/>
        <v>#DIV/0!</v>
      </c>
      <c r="M64" s="50" t="e">
        <f t="shared" si="112"/>
        <v>#DIV/0!</v>
      </c>
      <c r="N64" s="45"/>
      <c r="O64" s="36"/>
      <c r="P64" s="36"/>
      <c r="Q64" s="36"/>
      <c r="R64" s="36">
        <f t="shared" si="113"/>
        <v>0</v>
      </c>
      <c r="S64" s="61" t="e">
        <f t="shared" si="114"/>
        <v>#DIV/0!</v>
      </c>
      <c r="T64" s="50" t="e">
        <f t="shared" si="115"/>
        <v>#DIV/0!</v>
      </c>
      <c r="U64" s="45"/>
      <c r="V64" s="36"/>
      <c r="W64" s="36"/>
      <c r="X64" s="36"/>
      <c r="Z64" s="49" t="e">
        <f t="shared" si="117"/>
        <v>#DIV/0!</v>
      </c>
      <c r="AA64" s="62" t="e">
        <f t="shared" si="118"/>
        <v>#DIV/0!</v>
      </c>
      <c r="AB64" s="45"/>
      <c r="AC64" s="36"/>
      <c r="AD64" s="36"/>
      <c r="AE64" s="36"/>
      <c r="AG64" s="61" t="e">
        <f t="shared" si="120"/>
        <v>#DIV/0!</v>
      </c>
      <c r="AH64" s="50" t="e">
        <f t="shared" si="121"/>
        <v>#DIV/0!</v>
      </c>
      <c r="AI64" s="45"/>
      <c r="AJ64" s="36"/>
      <c r="AK64" s="36"/>
      <c r="AL64" s="36"/>
      <c r="AN64" s="49" t="e">
        <f t="shared" si="123"/>
        <v>#DIV/0!</v>
      </c>
      <c r="AO64" s="62" t="e">
        <f t="shared" si="124"/>
        <v>#DIV/0!</v>
      </c>
      <c r="AP64" s="45"/>
      <c r="AQ64" s="36"/>
      <c r="AR64" s="36"/>
      <c r="AS64" s="36"/>
      <c r="AU64" s="61" t="e">
        <f t="shared" si="125"/>
        <v>#DIV/0!</v>
      </c>
      <c r="AV64" s="62" t="e">
        <f t="shared" si="126"/>
        <v>#DIV/0!</v>
      </c>
      <c r="AW64" s="45"/>
      <c r="AX64" s="36"/>
      <c r="AY64" s="36"/>
      <c r="AZ64" s="36"/>
      <c r="BB64" s="49" t="e">
        <f t="shared" si="128"/>
        <v>#DIV/0!</v>
      </c>
      <c r="BC64" s="62" t="e">
        <f t="shared" si="129"/>
        <v>#DIV/0!</v>
      </c>
    </row>
    <row r="65" spans="2:52">
      <c r="B65" s="55" t="s">
        <v>25</v>
      </c>
      <c r="C65" s="56"/>
      <c r="F65" s="60">
        <f t="shared" si="109"/>
        <v>0</v>
      </c>
      <c r="G65" s="55"/>
      <c r="H65" s="55"/>
      <c r="I65" s="55"/>
      <c r="J65" s="55"/>
      <c r="K65" s="39">
        <f>$F65-(G65+I65+J65)</f>
        <v>0</v>
      </c>
      <c r="L65" s="49" t="e">
        <f t="shared" si="111"/>
        <v>#DIV/0!</v>
      </c>
      <c r="M65" s="50" t="e">
        <f t="shared" si="112"/>
        <v>#DIV/0!</v>
      </c>
      <c r="N65" s="55"/>
      <c r="O65" s="55"/>
      <c r="P65" s="55"/>
      <c r="Q65" s="55"/>
      <c r="U65" s="55"/>
      <c r="V65" s="55"/>
      <c r="W65" s="55"/>
      <c r="X65" s="55"/>
      <c r="AB65" s="55"/>
      <c r="AC65" s="55"/>
      <c r="AD65" s="55"/>
      <c r="AE65" s="55"/>
      <c r="AI65" s="55"/>
      <c r="AJ65" s="55"/>
      <c r="AK65" s="55"/>
      <c r="AL65" s="55"/>
      <c r="AP65" s="55"/>
      <c r="AQ65" s="55"/>
      <c r="AR65" s="55"/>
      <c r="AS65" s="55"/>
      <c r="AW65" s="55"/>
      <c r="AX65" s="55"/>
      <c r="AY65" s="55"/>
      <c r="AZ65" s="55"/>
    </row>
    <row r="66" spans="2:52">
      <c r="B66" s="55" t="s">
        <v>26</v>
      </c>
      <c r="C66" s="56"/>
      <c r="F66" s="60">
        <f t="shared" si="109"/>
        <v>0</v>
      </c>
      <c r="G66" s="55"/>
      <c r="H66" s="55"/>
      <c r="I66" s="55"/>
      <c r="J66" s="55"/>
      <c r="N66" s="55"/>
      <c r="O66" s="55"/>
      <c r="P66" s="55"/>
      <c r="Q66" s="55"/>
      <c r="U66" s="55"/>
      <c r="V66" s="55"/>
      <c r="W66" s="55"/>
      <c r="X66" s="55"/>
      <c r="AB66" s="55"/>
      <c r="AC66" s="55"/>
      <c r="AD66" s="55"/>
      <c r="AE66" s="55"/>
      <c r="AI66" s="55"/>
      <c r="AJ66" s="55"/>
      <c r="AK66" s="55"/>
      <c r="AL66" s="55"/>
      <c r="AP66" s="55"/>
      <c r="AQ66" s="55"/>
      <c r="AR66" s="55"/>
      <c r="AS66" s="55"/>
      <c r="AW66" s="55"/>
      <c r="AX66" s="55"/>
      <c r="AY66" s="55"/>
      <c r="AZ66" s="55"/>
    </row>
    <row r="67" spans="2:52">
      <c r="G67" s="55"/>
      <c r="H67" s="55"/>
      <c r="I67" s="55"/>
      <c r="J67" s="55"/>
      <c r="N67" s="55"/>
      <c r="O67" s="55"/>
      <c r="P67" s="55"/>
      <c r="Q67" s="55"/>
      <c r="U67" s="55"/>
      <c r="V67" s="55"/>
      <c r="W67" s="55"/>
      <c r="X67" s="55"/>
      <c r="AB67" s="55"/>
      <c r="AC67" s="55"/>
      <c r="AD67" s="55"/>
      <c r="AE67" s="55"/>
      <c r="AI67" s="55"/>
      <c r="AJ67" s="55"/>
      <c r="AK67" s="55"/>
      <c r="AL67" s="55"/>
      <c r="AP67" s="55"/>
      <c r="AQ67" s="55"/>
      <c r="AR67" s="55"/>
      <c r="AS67" s="55"/>
      <c r="AW67" s="55"/>
      <c r="AX67" s="55"/>
      <c r="AY67" s="55"/>
      <c r="AZ67" s="55"/>
    </row>
  </sheetData>
  <mergeCells count="55">
    <mergeCell ref="AP3:AV3"/>
    <mergeCell ref="B3:B4"/>
    <mergeCell ref="C3:C4"/>
    <mergeCell ref="D3:D4"/>
    <mergeCell ref="E3:E4"/>
    <mergeCell ref="G3:M3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1:AV31"/>
    <mergeCell ref="B31:B32"/>
    <mergeCell ref="C31:C32"/>
    <mergeCell ref="D31:D32"/>
    <mergeCell ref="E31:E32"/>
    <mergeCell ref="G31:M31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B57:B58"/>
    <mergeCell ref="C57:C58"/>
    <mergeCell ref="D57:D58"/>
    <mergeCell ref="E57:E58"/>
    <mergeCell ref="G57:M57"/>
    <mergeCell ref="AW57:BC57"/>
    <mergeCell ref="N57:T57"/>
    <mergeCell ref="U57:AA57"/>
    <mergeCell ref="AB57:AH57"/>
    <mergeCell ref="AI57:AO57"/>
    <mergeCell ref="AP57:AV5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7EE18-752E-448F-AD65-9D9737B064EA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67</v>
      </c>
    </row>
    <row r="2" spans="1:55">
      <c r="B2" s="25" t="str">
        <f>"Freshmen Retention - "&amp;$A$1</f>
        <v>Freshmen Retention - White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183</v>
      </c>
      <c r="D5" s="56"/>
      <c r="E5" s="78"/>
      <c r="F5" s="56">
        <f t="shared" ref="F5:F13" si="0">C5-D5-E5</f>
        <v>183</v>
      </c>
      <c r="G5" s="73">
        <v>162</v>
      </c>
      <c r="H5" s="55"/>
      <c r="I5" s="73">
        <v>5</v>
      </c>
      <c r="J5" s="55">
        <v>0</v>
      </c>
      <c r="K5" s="55">
        <f t="shared" ref="K5:K12" si="1">F5-(G5+I5+J5)</f>
        <v>16</v>
      </c>
      <c r="L5" s="57">
        <f t="shared" ref="L5:L12" si="2">IF($F5="","",((G5+H5+I5+J5)/$F5))</f>
        <v>0.91256830601092898</v>
      </c>
      <c r="M5" s="57">
        <f t="shared" ref="M5:M12" si="3">IF($F5="","",(J5/$F5))</f>
        <v>0</v>
      </c>
      <c r="N5" s="73">
        <v>151</v>
      </c>
      <c r="O5" s="55"/>
      <c r="P5" s="73">
        <v>3</v>
      </c>
      <c r="Q5" s="55">
        <v>0</v>
      </c>
      <c r="R5" s="55">
        <f t="shared" ref="R5:R11" si="4">F5-Q5-P5-N5</f>
        <v>29</v>
      </c>
      <c r="S5" s="58">
        <f t="shared" ref="S5:S7" si="5">IF($F5="","",((N5+O5+P5+Q5)/$F5))</f>
        <v>0.84153005464480879</v>
      </c>
      <c r="T5" s="57">
        <f t="shared" ref="T5:T11" si="6">IF($F5="","",(Q5/$F5))</f>
        <v>0</v>
      </c>
      <c r="U5" s="73">
        <v>141</v>
      </c>
      <c r="V5" s="55"/>
      <c r="W5" s="73">
        <v>1</v>
      </c>
      <c r="X5" s="73">
        <v>3</v>
      </c>
      <c r="Y5" s="55">
        <f t="shared" ref="Y5:Y10" si="7">F5-(U5+W5+X5)</f>
        <v>38</v>
      </c>
      <c r="Z5" s="57">
        <f t="shared" ref="Z5:Z10" si="8">IF($F5="","",((U5+V5+W5+X5)/$F5))</f>
        <v>0.79234972677595628</v>
      </c>
      <c r="AA5" s="57">
        <f t="shared" ref="AA5:AA10" si="9">IF($F5="","",(X5/$F5))</f>
        <v>1.6393442622950821E-2</v>
      </c>
      <c r="AB5" s="73">
        <v>73</v>
      </c>
      <c r="AC5" s="55"/>
      <c r="AD5" s="73">
        <v>1</v>
      </c>
      <c r="AE5" s="73">
        <v>70</v>
      </c>
      <c r="AF5" s="55">
        <f t="shared" ref="AF5:AF9" si="10">F5-(AB5+AD5+AE5)</f>
        <v>39</v>
      </c>
      <c r="AG5" s="58">
        <f t="shared" ref="AG5:AG9" si="11">IF($F5="","",((AB5+AC5+AD5+AE5)/$F5))</f>
        <v>0.78688524590163933</v>
      </c>
      <c r="AH5" s="57">
        <f t="shared" ref="AH5:AH9" si="12">IF($F5="","",(AE5/$F5))</f>
        <v>0.38251366120218577</v>
      </c>
      <c r="AI5" s="73">
        <v>5</v>
      </c>
      <c r="AJ5" s="55"/>
      <c r="AK5" s="73">
        <v>1</v>
      </c>
      <c r="AL5" s="73">
        <v>136</v>
      </c>
      <c r="AM5" s="55">
        <f t="shared" ref="AM5:AM7" si="13">F5-AL5-AK5-AI5</f>
        <v>41</v>
      </c>
      <c r="AN5" s="57">
        <f t="shared" ref="AN5:AN7" si="14">IF($F5="","",((AI5+AJ5+AK5+AL5)/$F5))</f>
        <v>0.77595628415300544</v>
      </c>
      <c r="AO5" s="57">
        <f t="shared" ref="AO5:AO7" si="15">IF($F5="","",(AL5/$F5))</f>
        <v>0.74316939890710387</v>
      </c>
      <c r="AP5" s="73">
        <v>3</v>
      </c>
      <c r="AQ5" s="55"/>
      <c r="AR5" s="78">
        <v>0</v>
      </c>
      <c r="AS5" s="73">
        <v>141</v>
      </c>
      <c r="AT5" s="55">
        <f t="shared" ref="AT5" si="16">F5-AP5-AR5-AS5</f>
        <v>39</v>
      </c>
      <c r="AU5" s="58">
        <f t="shared" ref="AU5" si="17">IF($F5="","",((AP5+AQ5+AR5+AS5)/$F5))</f>
        <v>0.78688524590163933</v>
      </c>
      <c r="AV5" s="57">
        <f t="shared" ref="AV5" si="18">IF($F5="","",(AS5/$F5))</f>
        <v>0.77049180327868849</v>
      </c>
      <c r="AW5" s="55">
        <v>1</v>
      </c>
      <c r="AX5" s="55"/>
      <c r="AY5" s="55">
        <v>0</v>
      </c>
      <c r="AZ5" s="55">
        <v>142</v>
      </c>
      <c r="BA5" s="55">
        <f t="shared" ref="BA5" si="19">F5-AZ5-AW5</f>
        <v>40</v>
      </c>
      <c r="BB5" s="57">
        <f t="shared" ref="BB5" si="20">IF($F5="","",((AW5+AX5+AY5+AZ5)/$F5))</f>
        <v>0.78142076502732238</v>
      </c>
      <c r="BC5" s="57">
        <f t="shared" ref="BC5" si="21">IF($F5="","",(AZ5/$F5))</f>
        <v>0.77595628415300544</v>
      </c>
    </row>
    <row r="6" spans="1:55">
      <c r="B6" s="55" t="s">
        <v>21</v>
      </c>
      <c r="C6" s="73">
        <v>197</v>
      </c>
      <c r="D6" s="56">
        <v>1</v>
      </c>
      <c r="E6" s="78"/>
      <c r="F6" s="56">
        <f t="shared" si="0"/>
        <v>196</v>
      </c>
      <c r="G6" s="73">
        <v>175</v>
      </c>
      <c r="H6" s="55"/>
      <c r="I6" s="73">
        <v>5</v>
      </c>
      <c r="J6" s="55">
        <v>0</v>
      </c>
      <c r="K6" s="55">
        <f t="shared" si="1"/>
        <v>16</v>
      </c>
      <c r="L6" s="57">
        <f t="shared" si="2"/>
        <v>0.91836734693877553</v>
      </c>
      <c r="M6" s="57">
        <f t="shared" si="3"/>
        <v>0</v>
      </c>
      <c r="N6" s="73">
        <v>158</v>
      </c>
      <c r="O6" s="55"/>
      <c r="P6" s="73">
        <v>4</v>
      </c>
      <c r="Q6" s="55">
        <v>0</v>
      </c>
      <c r="R6" s="55">
        <f t="shared" si="4"/>
        <v>34</v>
      </c>
      <c r="S6" s="58">
        <f t="shared" si="5"/>
        <v>0.82653061224489799</v>
      </c>
      <c r="T6" s="57">
        <f t="shared" si="6"/>
        <v>0</v>
      </c>
      <c r="U6" s="73">
        <v>152</v>
      </c>
      <c r="V6" s="55"/>
      <c r="W6" s="73">
        <v>2</v>
      </c>
      <c r="X6" s="73">
        <v>1</v>
      </c>
      <c r="Y6" s="55">
        <f t="shared" si="7"/>
        <v>41</v>
      </c>
      <c r="Z6" s="57">
        <f t="shared" si="8"/>
        <v>0.79081632653061229</v>
      </c>
      <c r="AA6" s="57">
        <f t="shared" si="9"/>
        <v>5.1020408163265302E-3</v>
      </c>
      <c r="AB6" s="73">
        <v>78</v>
      </c>
      <c r="AC6" s="55"/>
      <c r="AD6" s="73">
        <v>2</v>
      </c>
      <c r="AE6" s="73">
        <v>74</v>
      </c>
      <c r="AF6" s="55">
        <f t="shared" si="10"/>
        <v>42</v>
      </c>
      <c r="AG6" s="58">
        <f t="shared" si="11"/>
        <v>0.7857142857142857</v>
      </c>
      <c r="AH6" s="57">
        <f t="shared" si="12"/>
        <v>0.37755102040816324</v>
      </c>
      <c r="AI6" s="73">
        <v>13</v>
      </c>
      <c r="AJ6" s="55"/>
      <c r="AK6" s="73">
        <v>1</v>
      </c>
      <c r="AL6" s="73">
        <v>137</v>
      </c>
      <c r="AM6" s="55">
        <f t="shared" si="13"/>
        <v>45</v>
      </c>
      <c r="AN6" s="57">
        <f t="shared" si="14"/>
        <v>0.77040816326530615</v>
      </c>
      <c r="AO6" s="57">
        <f t="shared" si="15"/>
        <v>0.69897959183673475</v>
      </c>
      <c r="AP6" s="55">
        <v>2</v>
      </c>
      <c r="AQ6" s="55"/>
      <c r="AR6" s="55">
        <v>0</v>
      </c>
      <c r="AS6" s="55">
        <v>151</v>
      </c>
      <c r="AT6" s="55">
        <f t="shared" ref="AT6" si="22">F6-AP6-AR6-AS6</f>
        <v>43</v>
      </c>
      <c r="AU6" s="58">
        <f t="shared" ref="AU6" si="23">IF($F6="","",((AP6+AQ6+AR6+AS6)/$F6))</f>
        <v>0.78061224489795922</v>
      </c>
      <c r="AV6" s="57">
        <f t="shared" ref="AV6" si="24">IF($F6="","",(AS6/$F6))</f>
        <v>0.77040816326530615</v>
      </c>
      <c r="AW6" s="55">
        <v>1</v>
      </c>
      <c r="AX6" s="55"/>
      <c r="AY6" s="55">
        <v>0</v>
      </c>
      <c r="AZ6" s="55">
        <v>152</v>
      </c>
      <c r="BA6" s="55">
        <f t="shared" ref="BA6" si="25">F6-AZ6-AW6</f>
        <v>43</v>
      </c>
      <c r="BB6" s="57">
        <f t="shared" ref="BB6" si="26">IF($F6="","",((AW6+AX6+AY6+AZ6)/$F6))</f>
        <v>0.78061224489795922</v>
      </c>
      <c r="BC6" s="57">
        <f t="shared" ref="BC6" si="27">IF($F6="","",(AZ6/$F6))</f>
        <v>0.77551020408163263</v>
      </c>
    </row>
    <row r="7" spans="1:55">
      <c r="B7" s="55" t="s">
        <v>22</v>
      </c>
      <c r="C7" s="73">
        <v>252</v>
      </c>
      <c r="D7" s="56"/>
      <c r="E7" s="78"/>
      <c r="F7" s="56">
        <f t="shared" si="0"/>
        <v>252</v>
      </c>
      <c r="G7" s="73">
        <v>114</v>
      </c>
      <c r="H7" s="55"/>
      <c r="I7" s="73">
        <v>6</v>
      </c>
      <c r="J7" s="55">
        <v>0</v>
      </c>
      <c r="K7" s="55">
        <f t="shared" si="1"/>
        <v>132</v>
      </c>
      <c r="L7" s="57">
        <f t="shared" si="2"/>
        <v>0.47619047619047616</v>
      </c>
      <c r="M7" s="57">
        <f t="shared" si="3"/>
        <v>0</v>
      </c>
      <c r="N7" s="73">
        <v>217</v>
      </c>
      <c r="O7" s="55"/>
      <c r="P7" s="73">
        <v>1</v>
      </c>
      <c r="Q7" s="55">
        <v>0</v>
      </c>
      <c r="R7" s="55">
        <f t="shared" si="4"/>
        <v>34</v>
      </c>
      <c r="S7" s="58">
        <f t="shared" si="5"/>
        <v>0.86507936507936511</v>
      </c>
      <c r="T7" s="57">
        <f t="shared" si="6"/>
        <v>0</v>
      </c>
      <c r="U7" s="73">
        <v>197</v>
      </c>
      <c r="V7" s="55"/>
      <c r="W7" s="73">
        <v>5</v>
      </c>
      <c r="X7" s="73">
        <v>6</v>
      </c>
      <c r="Y7" s="55">
        <f t="shared" si="7"/>
        <v>44</v>
      </c>
      <c r="Z7" s="57">
        <f t="shared" si="8"/>
        <v>0.82539682539682535</v>
      </c>
      <c r="AA7" s="57">
        <f t="shared" si="9"/>
        <v>2.3809523809523808E-2</v>
      </c>
      <c r="AB7" s="73">
        <v>117</v>
      </c>
      <c r="AC7" s="55"/>
      <c r="AD7" s="73">
        <v>3</v>
      </c>
      <c r="AE7" s="73">
        <v>80</v>
      </c>
      <c r="AF7" s="55">
        <f t="shared" si="10"/>
        <v>52</v>
      </c>
      <c r="AG7" s="58">
        <f t="shared" si="11"/>
        <v>0.79365079365079361</v>
      </c>
      <c r="AH7" s="57">
        <f t="shared" si="12"/>
        <v>0.31746031746031744</v>
      </c>
      <c r="AI7" s="55">
        <v>21</v>
      </c>
      <c r="AJ7" s="55"/>
      <c r="AK7" s="55">
        <v>1</v>
      </c>
      <c r="AL7" s="55">
        <v>179</v>
      </c>
      <c r="AM7" s="55">
        <f t="shared" si="13"/>
        <v>51</v>
      </c>
      <c r="AN7" s="57">
        <f t="shared" si="14"/>
        <v>0.79761904761904767</v>
      </c>
      <c r="AO7" s="57">
        <f t="shared" si="15"/>
        <v>0.71031746031746035</v>
      </c>
      <c r="AP7" s="55">
        <v>6</v>
      </c>
      <c r="AQ7" s="55"/>
      <c r="AR7" s="55">
        <v>1</v>
      </c>
      <c r="AS7" s="55">
        <v>195</v>
      </c>
      <c r="AT7" s="55">
        <f t="shared" ref="AT7" si="28">F7-AP7-AR7-AS7</f>
        <v>50</v>
      </c>
      <c r="AU7" s="58">
        <f t="shared" ref="AU7" si="29">IF($F7="","",((AP7+AQ7+AR7+AS7)/$F7))</f>
        <v>0.80158730158730163</v>
      </c>
      <c r="AV7" s="57">
        <f t="shared" ref="AV7" si="30">IF($F7="","",(AS7/$F7))</f>
        <v>0.77380952380952384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224</v>
      </c>
      <c r="D8" s="56">
        <v>1</v>
      </c>
      <c r="E8" s="73">
        <v>1</v>
      </c>
      <c r="F8" s="56">
        <f t="shared" si="0"/>
        <v>222</v>
      </c>
      <c r="G8" s="73">
        <v>197</v>
      </c>
      <c r="H8" s="55"/>
      <c r="I8" s="73">
        <v>7</v>
      </c>
      <c r="J8" s="55">
        <v>0</v>
      </c>
      <c r="K8" s="55">
        <f t="shared" si="1"/>
        <v>18</v>
      </c>
      <c r="L8" s="57">
        <f t="shared" si="2"/>
        <v>0.91891891891891897</v>
      </c>
      <c r="M8" s="57">
        <f t="shared" si="3"/>
        <v>0</v>
      </c>
      <c r="N8" s="73">
        <v>184</v>
      </c>
      <c r="O8" s="55"/>
      <c r="P8" s="73">
        <v>5</v>
      </c>
      <c r="Q8" s="55">
        <v>0</v>
      </c>
      <c r="R8" s="55">
        <f t="shared" si="4"/>
        <v>33</v>
      </c>
      <c r="S8" s="58">
        <f>IF($F8="","",((N8+O8+P8+Q8)/$F8))</f>
        <v>0.85135135135135132</v>
      </c>
      <c r="T8" s="57">
        <f t="shared" si="6"/>
        <v>0</v>
      </c>
      <c r="U8" s="73">
        <v>168</v>
      </c>
      <c r="V8" s="55"/>
      <c r="W8" s="73">
        <v>6</v>
      </c>
      <c r="X8" s="73">
        <v>5</v>
      </c>
      <c r="Y8" s="55">
        <f t="shared" si="7"/>
        <v>43</v>
      </c>
      <c r="Z8" s="57">
        <f t="shared" si="8"/>
        <v>0.80630630630630629</v>
      </c>
      <c r="AA8" s="57">
        <f t="shared" si="9"/>
        <v>2.2522522522522521E-2</v>
      </c>
      <c r="AB8" s="55">
        <v>107</v>
      </c>
      <c r="AC8" s="55"/>
      <c r="AD8" s="55">
        <v>1</v>
      </c>
      <c r="AE8" s="55">
        <v>66</v>
      </c>
      <c r="AF8" s="55">
        <f t="shared" si="10"/>
        <v>48</v>
      </c>
      <c r="AG8" s="58">
        <f t="shared" si="11"/>
        <v>0.78378378378378377</v>
      </c>
      <c r="AH8" s="57">
        <f t="shared" si="12"/>
        <v>0.29729729729729731</v>
      </c>
      <c r="AI8" s="55">
        <v>19</v>
      </c>
      <c r="AJ8" s="55"/>
      <c r="AK8" s="55">
        <v>1</v>
      </c>
      <c r="AL8" s="55">
        <v>152</v>
      </c>
      <c r="AM8" s="55">
        <f t="shared" ref="AM8" si="31">F8-AL8-AK8-AI8</f>
        <v>50</v>
      </c>
      <c r="AN8" s="57">
        <f t="shared" ref="AN8" si="32">IF($F8="","",((AI8+AJ8+AK8+AL8)/$F8))</f>
        <v>0.77477477477477474</v>
      </c>
      <c r="AO8" s="57">
        <f t="shared" ref="AO8" si="33">IF($F8="","",(AL8/$F8))</f>
        <v>0.68468468468468469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205</v>
      </c>
      <c r="D9" s="56"/>
      <c r="E9" s="56"/>
      <c r="F9" s="56">
        <f t="shared" si="0"/>
        <v>205</v>
      </c>
      <c r="G9" s="73">
        <v>176</v>
      </c>
      <c r="H9" s="55"/>
      <c r="I9" s="73">
        <v>6</v>
      </c>
      <c r="J9" s="55">
        <v>0</v>
      </c>
      <c r="K9" s="55">
        <f t="shared" si="1"/>
        <v>23</v>
      </c>
      <c r="L9" s="57">
        <f t="shared" si="2"/>
        <v>0.8878048780487805</v>
      </c>
      <c r="M9" s="57">
        <f t="shared" si="3"/>
        <v>0</v>
      </c>
      <c r="N9" s="73">
        <v>153</v>
      </c>
      <c r="O9" s="55"/>
      <c r="P9" s="73">
        <v>7</v>
      </c>
      <c r="Q9" s="55">
        <v>0</v>
      </c>
      <c r="R9" s="55">
        <f t="shared" si="4"/>
        <v>45</v>
      </c>
      <c r="S9" s="58">
        <f>IF($F9="","",((N9+O9+P9+Q9)/$F9))</f>
        <v>0.78048780487804881</v>
      </c>
      <c r="T9" s="57">
        <f t="shared" si="6"/>
        <v>0</v>
      </c>
      <c r="U9" s="55">
        <v>142</v>
      </c>
      <c r="V9" s="55"/>
      <c r="W9" s="55">
        <v>2</v>
      </c>
      <c r="X9" s="55">
        <v>6</v>
      </c>
      <c r="Y9" s="55">
        <f t="shared" si="7"/>
        <v>55</v>
      </c>
      <c r="Z9" s="57">
        <f t="shared" si="8"/>
        <v>0.73170731707317072</v>
      </c>
      <c r="AA9" s="57">
        <f t="shared" si="9"/>
        <v>2.9268292682926831E-2</v>
      </c>
      <c r="AB9" s="55">
        <v>82</v>
      </c>
      <c r="AC9" s="55"/>
      <c r="AD9" s="55">
        <v>2</v>
      </c>
      <c r="AE9" s="55">
        <v>65</v>
      </c>
      <c r="AF9" s="55">
        <f t="shared" si="10"/>
        <v>56</v>
      </c>
      <c r="AG9" s="58">
        <f t="shared" si="11"/>
        <v>0.72682926829268291</v>
      </c>
      <c r="AH9" s="57">
        <f t="shared" si="12"/>
        <v>0.31707317073170732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197</v>
      </c>
      <c r="D10" s="56"/>
      <c r="E10" s="56"/>
      <c r="F10" s="56">
        <f t="shared" si="0"/>
        <v>197</v>
      </c>
      <c r="G10" s="73">
        <v>165</v>
      </c>
      <c r="H10" s="55"/>
      <c r="I10" s="73">
        <v>3</v>
      </c>
      <c r="J10" s="55">
        <v>0</v>
      </c>
      <c r="K10" s="55">
        <f t="shared" si="1"/>
        <v>29</v>
      </c>
      <c r="L10" s="57">
        <f t="shared" si="2"/>
        <v>0.85279187817258884</v>
      </c>
      <c r="M10" s="57">
        <f t="shared" si="3"/>
        <v>0</v>
      </c>
      <c r="N10" s="55">
        <v>155</v>
      </c>
      <c r="O10" s="55"/>
      <c r="P10" s="55">
        <v>2</v>
      </c>
      <c r="Q10" s="55">
        <v>0</v>
      </c>
      <c r="R10" s="55">
        <f t="shared" si="4"/>
        <v>40</v>
      </c>
      <c r="S10" s="58">
        <f>IF($F10="","",((N10+O10+P10+Q10)/$F10))</f>
        <v>0.79695431472081213</v>
      </c>
      <c r="T10" s="57">
        <f t="shared" si="6"/>
        <v>0</v>
      </c>
      <c r="U10" s="55">
        <v>142</v>
      </c>
      <c r="V10" s="55"/>
      <c r="W10" s="55">
        <v>4</v>
      </c>
      <c r="X10" s="55">
        <v>4</v>
      </c>
      <c r="Y10" s="55">
        <f t="shared" si="7"/>
        <v>47</v>
      </c>
      <c r="Z10" s="57">
        <f t="shared" si="8"/>
        <v>0.76142131979695427</v>
      </c>
      <c r="AA10" s="57">
        <f t="shared" si="9"/>
        <v>2.030456852791878E-2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180</v>
      </c>
      <c r="D11" s="56"/>
      <c r="E11" s="56"/>
      <c r="F11" s="56">
        <f t="shared" si="0"/>
        <v>180</v>
      </c>
      <c r="G11" s="55">
        <v>163</v>
      </c>
      <c r="H11" s="55"/>
      <c r="I11" s="55">
        <v>4</v>
      </c>
      <c r="J11" s="55">
        <v>0</v>
      </c>
      <c r="K11" s="55">
        <f t="shared" si="1"/>
        <v>13</v>
      </c>
      <c r="L11" s="57">
        <f t="shared" si="2"/>
        <v>0.92777777777777781</v>
      </c>
      <c r="M11" s="57">
        <f t="shared" si="3"/>
        <v>0</v>
      </c>
      <c r="N11" s="55">
        <v>154</v>
      </c>
      <c r="O11" s="55"/>
      <c r="P11" s="55">
        <v>4</v>
      </c>
      <c r="Q11" s="55">
        <v>0</v>
      </c>
      <c r="R11" s="55">
        <f t="shared" si="4"/>
        <v>22</v>
      </c>
      <c r="S11" s="58">
        <f>IF($F11="","",((N11+O11+P11+Q11)/$F11))</f>
        <v>0.87777777777777777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147</v>
      </c>
      <c r="D12" s="56"/>
      <c r="E12" s="56"/>
      <c r="F12" s="56">
        <f t="shared" si="0"/>
        <v>147</v>
      </c>
      <c r="G12" s="55">
        <v>134</v>
      </c>
      <c r="H12" s="55"/>
      <c r="I12" s="55">
        <v>2</v>
      </c>
      <c r="J12" s="55">
        <v>0</v>
      </c>
      <c r="K12" s="55">
        <f t="shared" si="1"/>
        <v>11</v>
      </c>
      <c r="L12" s="57">
        <f t="shared" si="2"/>
        <v>0.92517006802721091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133</v>
      </c>
      <c r="D13" s="56"/>
      <c r="E13" s="56"/>
      <c r="F13" s="56">
        <f t="shared" si="0"/>
        <v>133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White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75</v>
      </c>
      <c r="D19" s="56"/>
      <c r="E19" s="73">
        <v>1</v>
      </c>
      <c r="F19" s="56">
        <f t="shared" ref="F19:F27" si="34">C19-D19-E19</f>
        <v>74</v>
      </c>
      <c r="G19" s="73">
        <v>69</v>
      </c>
      <c r="H19" s="55"/>
      <c r="I19" s="73">
        <v>2</v>
      </c>
      <c r="J19" s="55">
        <v>0</v>
      </c>
      <c r="K19" s="55">
        <f t="shared" ref="K19:K26" si="35">F19-I19-G19-J19</f>
        <v>3</v>
      </c>
      <c r="L19" s="57">
        <f t="shared" ref="L19:L26" si="36">IF($F19="","",((G19+H19+I19+J19)/$F19))</f>
        <v>0.95945945945945943</v>
      </c>
      <c r="M19" s="57">
        <f t="shared" ref="M19:M26" si="37">IF($F19="","",(J19/$F19))</f>
        <v>0</v>
      </c>
      <c r="N19" s="73">
        <v>59</v>
      </c>
      <c r="O19" s="55"/>
      <c r="P19" s="73">
        <v>1</v>
      </c>
      <c r="Q19" s="73">
        <v>7</v>
      </c>
      <c r="R19" s="55">
        <f t="shared" ref="R19:R25" si="38">F19-N19-O19-P19-Q19</f>
        <v>7</v>
      </c>
      <c r="S19" s="58">
        <f t="shared" ref="S19:S25" si="39">IF($F19="","",((N19+O19+P19+Q19)/$F19))</f>
        <v>0.90540540540540537</v>
      </c>
      <c r="T19" s="57">
        <f t="shared" ref="T19:T25" si="40">IF($F19="","",(Q19/$F19))</f>
        <v>9.45945945945946E-2</v>
      </c>
      <c r="U19" s="73">
        <v>33</v>
      </c>
      <c r="V19" s="55"/>
      <c r="W19" s="78">
        <v>0</v>
      </c>
      <c r="X19" s="73">
        <v>33</v>
      </c>
      <c r="Y19" s="55">
        <f t="shared" ref="Y19:Y24" si="41">F19-(U19+W19+X19)</f>
        <v>8</v>
      </c>
      <c r="Z19" s="57">
        <f t="shared" ref="Z19:Z24" si="42">IF($F19="","",((U19+V19+W19+X19)/$F19))</f>
        <v>0.89189189189189189</v>
      </c>
      <c r="AA19" s="57">
        <f t="shared" ref="AA19:AA24" si="43">IF($F19="","",(X19/$F19))</f>
        <v>0.44594594594594594</v>
      </c>
      <c r="AB19" s="73">
        <v>10</v>
      </c>
      <c r="AC19" s="55"/>
      <c r="AD19" s="78">
        <v>0</v>
      </c>
      <c r="AE19" s="73">
        <v>52</v>
      </c>
      <c r="AF19" s="55">
        <f t="shared" ref="AF19:AF23" si="44">F19-(AB19+AD19+AE19)</f>
        <v>12</v>
      </c>
      <c r="AG19" s="58">
        <f t="shared" ref="AG19:AG23" si="45">IF($F19="","",((AB19+AC19+AD19+AE19)/$F19))</f>
        <v>0.83783783783783783</v>
      </c>
      <c r="AH19" s="57">
        <f t="shared" ref="AH19:AH23" si="46">IF($F19="","",(AE19/$F19))</f>
        <v>0.70270270270270274</v>
      </c>
      <c r="AI19" s="73">
        <v>1</v>
      </c>
      <c r="AJ19" s="55"/>
      <c r="AK19" s="78">
        <v>0</v>
      </c>
      <c r="AL19" s="73">
        <v>61</v>
      </c>
      <c r="AM19" s="55">
        <f t="shared" ref="AM19:AM21" si="47">F19-AL19-AK19-AI19</f>
        <v>12</v>
      </c>
      <c r="AN19" s="57">
        <f t="shared" ref="AN19:AN21" si="48">IF($F19="","",((AI19+AJ19+AK19+AL19)/$F19))</f>
        <v>0.83783783783783783</v>
      </c>
      <c r="AO19" s="57">
        <f t="shared" ref="AO19:AO21" si="49">IF($F19="","",(AL19/$F19))</f>
        <v>0.82432432432432434</v>
      </c>
      <c r="AP19" s="73">
        <v>1</v>
      </c>
      <c r="AQ19" s="55"/>
      <c r="AR19" s="55">
        <v>0</v>
      </c>
      <c r="AS19" s="73">
        <v>62</v>
      </c>
      <c r="AT19" s="55">
        <f t="shared" ref="AT19" si="50">F19-AS19-AR19-AP19</f>
        <v>11</v>
      </c>
      <c r="AU19" s="58">
        <f t="shared" ref="AU19" si="51">IF($F19="","",((AP19+AQ19+AR19+AS19)/$F19))</f>
        <v>0.85135135135135132</v>
      </c>
      <c r="AV19" s="57">
        <f t="shared" ref="AV19" si="52">IF($F19="","",(AS19/$F19))</f>
        <v>0.83783783783783783</v>
      </c>
      <c r="AW19" s="55">
        <v>0</v>
      </c>
      <c r="AX19" s="55"/>
      <c r="AY19" s="55">
        <v>0</v>
      </c>
      <c r="AZ19" s="55">
        <v>62</v>
      </c>
      <c r="BA19" s="55">
        <f t="shared" ref="BA19" si="53">F19-AZ19-AW19</f>
        <v>12</v>
      </c>
      <c r="BB19" s="57">
        <f t="shared" ref="BB19" si="54">IF($F19="","",((AW19+AX19+AY19+AZ19)/$F19))</f>
        <v>0.83783783783783783</v>
      </c>
      <c r="BC19" s="57">
        <f t="shared" ref="BC19" si="55">IF($F19="","",(AZ19/$F19))</f>
        <v>0.83783783783783783</v>
      </c>
    </row>
    <row r="20" spans="2:55">
      <c r="B20" s="55" t="s">
        <v>21</v>
      </c>
      <c r="C20" s="73">
        <v>53</v>
      </c>
      <c r="D20" s="56"/>
      <c r="E20" s="56"/>
      <c r="F20" s="56">
        <f t="shared" si="34"/>
        <v>53</v>
      </c>
      <c r="G20" s="73">
        <v>46</v>
      </c>
      <c r="H20" s="55"/>
      <c r="I20" s="78">
        <v>0</v>
      </c>
      <c r="J20" s="55">
        <v>0</v>
      </c>
      <c r="K20" s="55">
        <f t="shared" si="35"/>
        <v>7</v>
      </c>
      <c r="L20" s="58">
        <f t="shared" si="36"/>
        <v>0.86792452830188682</v>
      </c>
      <c r="M20" s="57">
        <f t="shared" si="37"/>
        <v>0</v>
      </c>
      <c r="N20" s="73">
        <v>42</v>
      </c>
      <c r="O20" s="55"/>
      <c r="P20" s="73">
        <v>1</v>
      </c>
      <c r="Q20" s="73">
        <v>2</v>
      </c>
      <c r="R20" s="55">
        <f t="shared" si="38"/>
        <v>8</v>
      </c>
      <c r="S20" s="58">
        <f t="shared" si="39"/>
        <v>0.84905660377358494</v>
      </c>
      <c r="T20" s="57">
        <f t="shared" si="40"/>
        <v>3.7735849056603772E-2</v>
      </c>
      <c r="U20" s="73">
        <v>17</v>
      </c>
      <c r="V20" s="55"/>
      <c r="W20" s="73">
        <v>1</v>
      </c>
      <c r="X20" s="73">
        <v>25</v>
      </c>
      <c r="Y20" s="55">
        <f t="shared" si="41"/>
        <v>10</v>
      </c>
      <c r="Z20" s="58">
        <f t="shared" si="42"/>
        <v>0.81132075471698117</v>
      </c>
      <c r="AA20" s="57">
        <f t="shared" si="43"/>
        <v>0.47169811320754718</v>
      </c>
      <c r="AB20" s="73">
        <v>4</v>
      </c>
      <c r="AC20" s="55"/>
      <c r="AD20" s="78">
        <v>0</v>
      </c>
      <c r="AE20" s="73">
        <v>39</v>
      </c>
      <c r="AF20" s="55">
        <f t="shared" si="44"/>
        <v>10</v>
      </c>
      <c r="AG20" s="58">
        <f t="shared" si="45"/>
        <v>0.81132075471698117</v>
      </c>
      <c r="AH20" s="57">
        <f t="shared" si="46"/>
        <v>0.73584905660377353</v>
      </c>
      <c r="AI20" s="78">
        <v>0</v>
      </c>
      <c r="AJ20" s="55"/>
      <c r="AK20" s="78">
        <v>0</v>
      </c>
      <c r="AL20" s="73">
        <v>42</v>
      </c>
      <c r="AM20" s="55">
        <f t="shared" si="47"/>
        <v>11</v>
      </c>
      <c r="AN20" s="57">
        <f t="shared" si="48"/>
        <v>0.79245283018867929</v>
      </c>
      <c r="AO20" s="57">
        <f t="shared" si="49"/>
        <v>0.79245283018867929</v>
      </c>
      <c r="AP20" s="55">
        <v>0</v>
      </c>
      <c r="AQ20" s="55"/>
      <c r="AR20" s="55">
        <v>0</v>
      </c>
      <c r="AS20" s="55">
        <v>42</v>
      </c>
      <c r="AT20" s="55">
        <f t="shared" ref="AT20" si="56">F20-AS20-AR20-AP20</f>
        <v>11</v>
      </c>
      <c r="AU20" s="58">
        <f t="shared" ref="AU20" si="57">IF($F20="","",((AP20+AQ20+AR20+AS20)/$F20))</f>
        <v>0.79245283018867929</v>
      </c>
      <c r="AV20" s="57">
        <f t="shared" ref="AV20" si="58">IF($F20="","",(AS20/$F20))</f>
        <v>0.79245283018867929</v>
      </c>
      <c r="AW20" s="55">
        <v>0</v>
      </c>
      <c r="AX20" s="55"/>
      <c r="AY20" s="55">
        <v>0</v>
      </c>
      <c r="AZ20" s="55">
        <v>42</v>
      </c>
      <c r="BA20" s="55">
        <f t="shared" ref="BA20" si="59">F20-AZ20-AW20</f>
        <v>11</v>
      </c>
      <c r="BB20" s="57">
        <f t="shared" ref="BB20" si="60">IF($F20="","",((AW20+AX20+AY20+AZ20)/$F20))</f>
        <v>0.79245283018867929</v>
      </c>
      <c r="BC20" s="57">
        <f t="shared" ref="BC20" si="61">IF($F20="","",(AZ20/$F20))</f>
        <v>0.79245283018867929</v>
      </c>
    </row>
    <row r="21" spans="2:55">
      <c r="B21" s="55" t="s">
        <v>22</v>
      </c>
      <c r="C21" s="73">
        <v>77</v>
      </c>
      <c r="D21" s="56"/>
      <c r="E21" s="56"/>
      <c r="F21" s="56">
        <f t="shared" si="34"/>
        <v>77</v>
      </c>
      <c r="G21" s="73">
        <v>70</v>
      </c>
      <c r="H21" s="55"/>
      <c r="I21" s="73">
        <v>1</v>
      </c>
      <c r="J21" s="55">
        <v>0</v>
      </c>
      <c r="K21" s="55">
        <f t="shared" si="35"/>
        <v>6</v>
      </c>
      <c r="L21" s="57">
        <f t="shared" si="36"/>
        <v>0.92207792207792205</v>
      </c>
      <c r="M21" s="57">
        <f t="shared" si="37"/>
        <v>0</v>
      </c>
      <c r="N21" s="73">
        <v>51</v>
      </c>
      <c r="O21" s="55"/>
      <c r="P21" s="73">
        <v>1</v>
      </c>
      <c r="Q21" s="73">
        <v>18</v>
      </c>
      <c r="R21" s="55">
        <f t="shared" si="38"/>
        <v>7</v>
      </c>
      <c r="S21" s="58">
        <f t="shared" si="39"/>
        <v>0.90909090909090906</v>
      </c>
      <c r="T21" s="57">
        <f t="shared" si="40"/>
        <v>0.23376623376623376</v>
      </c>
      <c r="U21" s="73">
        <v>26</v>
      </c>
      <c r="V21" s="55"/>
      <c r="W21" s="73">
        <v>1</v>
      </c>
      <c r="X21" s="73">
        <v>42</v>
      </c>
      <c r="Y21" s="55">
        <f t="shared" si="41"/>
        <v>8</v>
      </c>
      <c r="Z21" s="58">
        <f t="shared" si="42"/>
        <v>0.89610389610389607</v>
      </c>
      <c r="AA21" s="57">
        <f t="shared" si="43"/>
        <v>0.54545454545454541</v>
      </c>
      <c r="AB21" s="73">
        <v>14</v>
      </c>
      <c r="AC21" s="55"/>
      <c r="AD21" s="73">
        <v>1</v>
      </c>
      <c r="AE21" s="73">
        <v>51</v>
      </c>
      <c r="AF21" s="55">
        <f t="shared" si="44"/>
        <v>11</v>
      </c>
      <c r="AG21" s="58">
        <f t="shared" si="45"/>
        <v>0.8571428571428571</v>
      </c>
      <c r="AH21" s="57">
        <f t="shared" si="46"/>
        <v>0.66233766233766234</v>
      </c>
      <c r="AI21" s="55">
        <v>2</v>
      </c>
      <c r="AJ21" s="55"/>
      <c r="AK21" s="55">
        <v>1</v>
      </c>
      <c r="AL21" s="55">
        <v>64</v>
      </c>
      <c r="AM21" s="55">
        <f t="shared" si="47"/>
        <v>10</v>
      </c>
      <c r="AN21" s="57">
        <f t="shared" si="48"/>
        <v>0.87012987012987009</v>
      </c>
      <c r="AO21" s="57">
        <f t="shared" si="49"/>
        <v>0.83116883116883122</v>
      </c>
      <c r="AP21" s="55">
        <v>1</v>
      </c>
      <c r="AQ21" s="55"/>
      <c r="AR21" s="55">
        <v>0</v>
      </c>
      <c r="AS21" s="55">
        <v>65</v>
      </c>
      <c r="AT21" s="55">
        <f t="shared" ref="AT21" si="62">F21-AS21-AR21-AP21</f>
        <v>11</v>
      </c>
      <c r="AU21" s="58">
        <f t="shared" ref="AU21" si="63">IF($F21="","",((AP21+AQ21+AR21+AS21)/$F21))</f>
        <v>0.8571428571428571</v>
      </c>
      <c r="AV21" s="57">
        <f t="shared" ref="AV21" si="64">IF($F21="","",(AS21/$F21))</f>
        <v>0.8441558441558441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59</v>
      </c>
      <c r="D22" s="56"/>
      <c r="E22" s="56"/>
      <c r="F22" s="56">
        <f t="shared" si="34"/>
        <v>59</v>
      </c>
      <c r="G22" s="73">
        <v>55</v>
      </c>
      <c r="H22" s="55"/>
      <c r="I22" s="73">
        <v>2</v>
      </c>
      <c r="J22" s="55">
        <v>0</v>
      </c>
      <c r="K22" s="55">
        <f t="shared" si="35"/>
        <v>2</v>
      </c>
      <c r="L22" s="57">
        <f t="shared" si="36"/>
        <v>0.96610169491525422</v>
      </c>
      <c r="M22" s="57">
        <f t="shared" si="37"/>
        <v>0</v>
      </c>
      <c r="N22" s="73">
        <v>43</v>
      </c>
      <c r="O22" s="55"/>
      <c r="P22" s="73">
        <v>1</v>
      </c>
      <c r="Q22" s="73">
        <v>8</v>
      </c>
      <c r="R22" s="55">
        <f t="shared" si="38"/>
        <v>7</v>
      </c>
      <c r="S22" s="58">
        <f t="shared" si="39"/>
        <v>0.88135593220338981</v>
      </c>
      <c r="T22" s="57">
        <f t="shared" si="40"/>
        <v>0.13559322033898305</v>
      </c>
      <c r="U22" s="73">
        <v>22</v>
      </c>
      <c r="V22" s="55"/>
      <c r="W22" s="78">
        <v>0</v>
      </c>
      <c r="X22" s="73">
        <v>30</v>
      </c>
      <c r="Y22" s="55">
        <f t="shared" si="41"/>
        <v>7</v>
      </c>
      <c r="Z22" s="58">
        <f t="shared" si="42"/>
        <v>0.88135593220338981</v>
      </c>
      <c r="AA22" s="57">
        <f t="shared" si="43"/>
        <v>0.50847457627118642</v>
      </c>
      <c r="AB22" s="55">
        <v>3</v>
      </c>
      <c r="AC22" s="55"/>
      <c r="AD22" s="55">
        <v>1</v>
      </c>
      <c r="AE22" s="55">
        <v>46</v>
      </c>
      <c r="AF22" s="55">
        <f t="shared" si="44"/>
        <v>9</v>
      </c>
      <c r="AG22" s="58">
        <f t="shared" si="45"/>
        <v>0.84745762711864403</v>
      </c>
      <c r="AH22" s="57">
        <f t="shared" si="46"/>
        <v>0.77966101694915257</v>
      </c>
      <c r="AI22" s="55">
        <v>0</v>
      </c>
      <c r="AJ22" s="55"/>
      <c r="AK22" s="55">
        <v>1</v>
      </c>
      <c r="AL22" s="55">
        <v>48</v>
      </c>
      <c r="AM22" s="55">
        <f t="shared" ref="AM22" si="65">F22-AL22-AK22-AI22</f>
        <v>10</v>
      </c>
      <c r="AN22" s="57">
        <f t="shared" ref="AN22" si="66">IF($F22="","",((AI22+AJ22+AK22+AL22)/$F22))</f>
        <v>0.83050847457627119</v>
      </c>
      <c r="AO22" s="57">
        <f t="shared" ref="AO22" si="67">IF($F22="","",(AL22/$F22))</f>
        <v>0.81355932203389836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47</v>
      </c>
      <c r="D23" s="56"/>
      <c r="E23" s="56"/>
      <c r="F23" s="56">
        <f t="shared" si="34"/>
        <v>47</v>
      </c>
      <c r="G23" s="73">
        <v>41</v>
      </c>
      <c r="H23" s="55"/>
      <c r="I23" s="73">
        <v>1</v>
      </c>
      <c r="J23" s="55">
        <v>0</v>
      </c>
      <c r="K23" s="55">
        <f t="shared" si="35"/>
        <v>5</v>
      </c>
      <c r="L23" s="57">
        <f t="shared" si="36"/>
        <v>0.8936170212765957</v>
      </c>
      <c r="M23" s="57">
        <f t="shared" si="37"/>
        <v>0</v>
      </c>
      <c r="N23" s="73">
        <v>36</v>
      </c>
      <c r="O23" s="55"/>
      <c r="P23" s="73">
        <v>1</v>
      </c>
      <c r="Q23" s="73">
        <v>4</v>
      </c>
      <c r="R23" s="55">
        <f t="shared" si="38"/>
        <v>6</v>
      </c>
      <c r="S23" s="58">
        <f t="shared" si="39"/>
        <v>0.87234042553191493</v>
      </c>
      <c r="T23" s="57">
        <f t="shared" si="40"/>
        <v>8.5106382978723402E-2</v>
      </c>
      <c r="U23" s="55">
        <v>17</v>
      </c>
      <c r="V23" s="55"/>
      <c r="W23" s="55">
        <v>1</v>
      </c>
      <c r="X23" s="55">
        <v>23</v>
      </c>
      <c r="Y23" s="55">
        <f t="shared" si="41"/>
        <v>6</v>
      </c>
      <c r="Z23" s="58">
        <f t="shared" si="42"/>
        <v>0.87234042553191493</v>
      </c>
      <c r="AA23" s="57">
        <f t="shared" si="43"/>
        <v>0.48936170212765956</v>
      </c>
      <c r="AB23" s="55">
        <v>5</v>
      </c>
      <c r="AC23" s="55"/>
      <c r="AD23" s="55">
        <v>0</v>
      </c>
      <c r="AE23" s="55">
        <v>35</v>
      </c>
      <c r="AF23" s="55">
        <f t="shared" si="44"/>
        <v>7</v>
      </c>
      <c r="AG23" s="58">
        <f t="shared" si="45"/>
        <v>0.85106382978723405</v>
      </c>
      <c r="AH23" s="57">
        <f t="shared" si="46"/>
        <v>0.74468085106382975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40</v>
      </c>
      <c r="D24" s="56"/>
      <c r="E24" s="56"/>
      <c r="F24" s="56">
        <f t="shared" si="34"/>
        <v>40</v>
      </c>
      <c r="G24" s="73">
        <v>33</v>
      </c>
      <c r="H24" s="55"/>
      <c r="I24" s="78">
        <v>0</v>
      </c>
      <c r="J24" s="55">
        <v>0</v>
      </c>
      <c r="K24" s="55">
        <f t="shared" si="35"/>
        <v>7</v>
      </c>
      <c r="L24" s="57">
        <f t="shared" si="36"/>
        <v>0.82499999999999996</v>
      </c>
      <c r="M24" s="57">
        <f t="shared" si="37"/>
        <v>0</v>
      </c>
      <c r="N24" s="55">
        <v>27</v>
      </c>
      <c r="O24" s="55"/>
      <c r="P24" s="55">
        <v>0</v>
      </c>
      <c r="Q24" s="55">
        <v>6</v>
      </c>
      <c r="R24" s="55">
        <f t="shared" si="38"/>
        <v>7</v>
      </c>
      <c r="S24" s="58">
        <f t="shared" si="39"/>
        <v>0.82499999999999996</v>
      </c>
      <c r="T24" s="57">
        <f t="shared" si="40"/>
        <v>0.15</v>
      </c>
      <c r="U24" s="55">
        <v>9</v>
      </c>
      <c r="V24" s="55"/>
      <c r="W24" s="55">
        <v>0</v>
      </c>
      <c r="X24" s="55">
        <v>24</v>
      </c>
      <c r="Y24" s="55">
        <f t="shared" si="41"/>
        <v>7</v>
      </c>
      <c r="Z24" s="58">
        <f t="shared" si="42"/>
        <v>0.82499999999999996</v>
      </c>
      <c r="AA24" s="57">
        <f t="shared" si="43"/>
        <v>0.6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29</v>
      </c>
      <c r="D25" s="56"/>
      <c r="E25" s="56"/>
      <c r="F25" s="56">
        <f t="shared" si="34"/>
        <v>29</v>
      </c>
      <c r="G25" s="55">
        <v>23</v>
      </c>
      <c r="H25" s="55"/>
      <c r="I25" s="55">
        <v>0</v>
      </c>
      <c r="J25" s="55">
        <v>0</v>
      </c>
      <c r="K25" s="55">
        <f t="shared" si="35"/>
        <v>6</v>
      </c>
      <c r="L25" s="57">
        <f t="shared" si="36"/>
        <v>0.7931034482758621</v>
      </c>
      <c r="M25" s="57">
        <f t="shared" si="37"/>
        <v>0</v>
      </c>
      <c r="N25" s="55">
        <v>19</v>
      </c>
      <c r="O25" s="55"/>
      <c r="P25" s="55">
        <v>0</v>
      </c>
      <c r="Q25" s="55">
        <v>1</v>
      </c>
      <c r="R25" s="55">
        <f t="shared" si="38"/>
        <v>9</v>
      </c>
      <c r="S25" s="58">
        <f t="shared" si="39"/>
        <v>0.68965517241379315</v>
      </c>
      <c r="T25" s="57">
        <f t="shared" si="40"/>
        <v>3.4482758620689655E-2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41</v>
      </c>
      <c r="F26" s="56">
        <f t="shared" si="34"/>
        <v>41</v>
      </c>
      <c r="G26" s="73">
        <v>35</v>
      </c>
      <c r="I26" s="73">
        <v>0</v>
      </c>
      <c r="J26" s="55">
        <v>0</v>
      </c>
      <c r="K26" s="55">
        <f t="shared" si="35"/>
        <v>6</v>
      </c>
      <c r="L26" s="57">
        <f t="shared" si="36"/>
        <v>0.85365853658536583</v>
      </c>
      <c r="M26" s="57">
        <f t="shared" si="37"/>
        <v>0</v>
      </c>
    </row>
    <row r="27" spans="2:55">
      <c r="B27" s="55" t="s">
        <v>28</v>
      </c>
      <c r="C27" s="73">
        <v>44</v>
      </c>
      <c r="F27" s="56">
        <f t="shared" si="34"/>
        <v>44</v>
      </c>
    </row>
    <row r="30" spans="2:55">
      <c r="B30" s="25" t="str">
        <f>"Graduate  Retention - "&amp;$A$1</f>
        <v>Graduate  Retention - White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White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White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93C68-B832-4ACA-AF5D-45CB4885CFCB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68</v>
      </c>
    </row>
    <row r="2" spans="1:55">
      <c r="B2" s="25" t="str">
        <f>"Freshmen Retention - "&amp;$A$1</f>
        <v>Freshmen Retention - Hispanic/Latino of any race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97</v>
      </c>
      <c r="D5" s="73">
        <v>1</v>
      </c>
      <c r="E5" s="78"/>
      <c r="F5" s="56">
        <f t="shared" ref="F5:F13" si="0">C5-D5-E5</f>
        <v>96</v>
      </c>
      <c r="G5" s="73">
        <v>85</v>
      </c>
      <c r="H5" s="55"/>
      <c r="I5" s="73">
        <v>3</v>
      </c>
      <c r="J5" s="55">
        <v>0</v>
      </c>
      <c r="K5" s="55">
        <f t="shared" ref="K5:K12" si="1">F5-(G5+I5+J5)</f>
        <v>8</v>
      </c>
      <c r="L5" s="57">
        <f t="shared" ref="L5:L12" si="2">IF($F5="","",((G5+H5+I5+J5)/$F5))</f>
        <v>0.91666666666666663</v>
      </c>
      <c r="M5" s="57">
        <f t="shared" ref="M5:M12" si="3">IF($F5="","",(J5/$F5))</f>
        <v>0</v>
      </c>
      <c r="N5" s="73">
        <v>77</v>
      </c>
      <c r="O5" s="55"/>
      <c r="P5" s="73">
        <v>2</v>
      </c>
      <c r="Q5" s="78">
        <v>0</v>
      </c>
      <c r="R5" s="55">
        <f t="shared" ref="R5:R11" si="4">F5-Q5-P5-N5</f>
        <v>17</v>
      </c>
      <c r="S5" s="58">
        <f t="shared" ref="S5:S7" si="5">IF($F5="","",((N5+O5+P5+Q5)/$F5))</f>
        <v>0.82291666666666663</v>
      </c>
      <c r="T5" s="57">
        <f t="shared" ref="T5:T11" si="6">IF($F5="","",(Q5/$F5))</f>
        <v>0</v>
      </c>
      <c r="U5" s="73">
        <v>72</v>
      </c>
      <c r="V5" s="55"/>
      <c r="W5" s="78">
        <v>0</v>
      </c>
      <c r="X5" s="73">
        <v>1</v>
      </c>
      <c r="Y5" s="55">
        <f t="shared" ref="Y5:Y10" si="7">F5-(U5+W5+X5)</f>
        <v>23</v>
      </c>
      <c r="Z5" s="57">
        <f t="shared" ref="Z5:Z10" si="8">IF($F5="","",((U5+V5+W5+X5)/$F5))</f>
        <v>0.76041666666666663</v>
      </c>
      <c r="AA5" s="57">
        <f t="shared" ref="AA5:AA10" si="9">IF($F5="","",(X5/$F5))</f>
        <v>1.0416666666666666E-2</v>
      </c>
      <c r="AB5" s="73">
        <v>38</v>
      </c>
      <c r="AC5" s="55"/>
      <c r="AD5" s="78">
        <v>0</v>
      </c>
      <c r="AE5" s="73">
        <v>34</v>
      </c>
      <c r="AF5" s="55">
        <f t="shared" ref="AF5:AF9" si="10">F5-(AB5+AD5+AE5)</f>
        <v>24</v>
      </c>
      <c r="AG5" s="58">
        <f t="shared" ref="AG5:AG9" si="11">IF($F5="","",((AB5+AC5+AD5+AE5)/$F5))</f>
        <v>0.75</v>
      </c>
      <c r="AH5" s="57">
        <f t="shared" ref="AH5:AH9" si="12">IF($F5="","",(AE5/$F5))</f>
        <v>0.35416666666666669</v>
      </c>
      <c r="AI5" s="73">
        <v>5</v>
      </c>
      <c r="AJ5" s="55"/>
      <c r="AK5" s="73">
        <v>1</v>
      </c>
      <c r="AL5" s="73">
        <v>65</v>
      </c>
      <c r="AM5" s="55">
        <f t="shared" ref="AM5:AM7" si="13">F5-AL5-AK5-AI5</f>
        <v>25</v>
      </c>
      <c r="AN5" s="57">
        <f t="shared" ref="AN5:AN7" si="14">IF($F5="","",((AI5+AJ5+AK5+AL5)/$F5))</f>
        <v>0.73958333333333337</v>
      </c>
      <c r="AO5" s="57">
        <f t="shared" ref="AO5:AO7" si="15">IF($F5="","",(AL5/$F5))</f>
        <v>0.67708333333333337</v>
      </c>
      <c r="AP5" s="73">
        <v>2</v>
      </c>
      <c r="AQ5" s="55"/>
      <c r="AR5" s="55">
        <v>0</v>
      </c>
      <c r="AS5" s="73">
        <v>69</v>
      </c>
      <c r="AT5" s="55">
        <f t="shared" ref="AT5" si="16">F5-AP5-AR5-AS5</f>
        <v>25</v>
      </c>
      <c r="AU5" s="58">
        <f t="shared" ref="AU5" si="17">IF($F5="","",((AP5+AQ5+AR5+AS5)/$F5))</f>
        <v>0.73958333333333337</v>
      </c>
      <c r="AV5" s="57">
        <f t="shared" ref="AV5" si="18">IF($F5="","",(AS5/$F5))</f>
        <v>0.71875</v>
      </c>
      <c r="AW5" s="55">
        <v>1</v>
      </c>
      <c r="AX5" s="55"/>
      <c r="AY5" s="55">
        <v>0</v>
      </c>
      <c r="AZ5" s="55">
        <v>70</v>
      </c>
      <c r="BA5" s="55">
        <f t="shared" ref="BA5" si="19">F5-AZ5-AW5</f>
        <v>25</v>
      </c>
      <c r="BB5" s="57">
        <f t="shared" ref="BB5" si="20">IF($F5="","",((AW5+AX5+AY5+AZ5)/$F5))</f>
        <v>0.73958333333333337</v>
      </c>
      <c r="BC5" s="57">
        <f t="shared" ref="BC5" si="21">IF($F5="","",(AZ5/$F5))</f>
        <v>0.72916666666666663</v>
      </c>
    </row>
    <row r="6" spans="1:55">
      <c r="B6" s="55" t="s">
        <v>21</v>
      </c>
      <c r="C6" s="73">
        <v>68</v>
      </c>
      <c r="D6" s="78"/>
      <c r="E6" s="78"/>
      <c r="F6" s="56">
        <f t="shared" si="0"/>
        <v>68</v>
      </c>
      <c r="G6" s="73">
        <v>57</v>
      </c>
      <c r="H6" s="55"/>
      <c r="I6" s="73">
        <v>2</v>
      </c>
      <c r="J6" s="55">
        <v>0</v>
      </c>
      <c r="K6" s="55">
        <f t="shared" si="1"/>
        <v>9</v>
      </c>
      <c r="L6" s="57">
        <f t="shared" si="2"/>
        <v>0.86764705882352944</v>
      </c>
      <c r="M6" s="57">
        <f t="shared" si="3"/>
        <v>0</v>
      </c>
      <c r="N6" s="73">
        <v>50</v>
      </c>
      <c r="O6" s="55"/>
      <c r="P6" s="73">
        <v>3</v>
      </c>
      <c r="Q6" s="78">
        <v>0</v>
      </c>
      <c r="R6" s="55">
        <f t="shared" si="4"/>
        <v>15</v>
      </c>
      <c r="S6" s="58">
        <f t="shared" si="5"/>
        <v>0.77941176470588236</v>
      </c>
      <c r="T6" s="57">
        <f t="shared" si="6"/>
        <v>0</v>
      </c>
      <c r="U6" s="73">
        <v>48</v>
      </c>
      <c r="V6" s="55"/>
      <c r="W6" s="78">
        <v>0</v>
      </c>
      <c r="X6" s="78">
        <v>0</v>
      </c>
      <c r="Y6" s="55">
        <f t="shared" si="7"/>
        <v>20</v>
      </c>
      <c r="Z6" s="57">
        <f t="shared" si="8"/>
        <v>0.70588235294117652</v>
      </c>
      <c r="AA6" s="57">
        <f t="shared" si="9"/>
        <v>0</v>
      </c>
      <c r="AB6" s="73">
        <v>27</v>
      </c>
      <c r="AC6" s="55"/>
      <c r="AD6" s="73">
        <v>1</v>
      </c>
      <c r="AE6" s="73">
        <v>16</v>
      </c>
      <c r="AF6" s="55">
        <f t="shared" si="10"/>
        <v>24</v>
      </c>
      <c r="AG6" s="58">
        <f t="shared" si="11"/>
        <v>0.6470588235294118</v>
      </c>
      <c r="AH6" s="57">
        <f t="shared" si="12"/>
        <v>0.23529411764705882</v>
      </c>
      <c r="AI6" s="73">
        <v>4</v>
      </c>
      <c r="AJ6" s="55"/>
      <c r="AK6" s="78">
        <v>0</v>
      </c>
      <c r="AL6" s="73">
        <v>39</v>
      </c>
      <c r="AM6" s="55">
        <f t="shared" si="13"/>
        <v>25</v>
      </c>
      <c r="AN6" s="57">
        <f t="shared" si="14"/>
        <v>0.63235294117647056</v>
      </c>
      <c r="AO6" s="57">
        <f t="shared" si="15"/>
        <v>0.57352941176470584</v>
      </c>
      <c r="AP6" s="55">
        <v>0</v>
      </c>
      <c r="AQ6" s="55"/>
      <c r="AR6" s="55">
        <v>0</v>
      </c>
      <c r="AS6" s="55">
        <v>41</v>
      </c>
      <c r="AT6" s="55">
        <f t="shared" ref="AT6" si="22">F6-AP6-AR6-AS6</f>
        <v>27</v>
      </c>
      <c r="AU6" s="58">
        <f t="shared" ref="AU6" si="23">IF($F6="","",((AP6+AQ6+AR6+AS6)/$F6))</f>
        <v>0.6029411764705882</v>
      </c>
      <c r="AV6" s="57">
        <f t="shared" ref="AV6" si="24">IF($F6="","",(AS6/$F6))</f>
        <v>0.6029411764705882</v>
      </c>
      <c r="AW6" s="55">
        <v>0</v>
      </c>
      <c r="AX6" s="55"/>
      <c r="AY6" s="55">
        <v>0</v>
      </c>
      <c r="AZ6" s="55">
        <v>42</v>
      </c>
      <c r="BA6" s="55">
        <f t="shared" ref="BA6" si="25">F6-AZ6-AW6</f>
        <v>26</v>
      </c>
      <c r="BB6" s="57">
        <f t="shared" ref="BB6" si="26">IF($F6="","",((AW6+AX6+AY6+AZ6)/$F6))</f>
        <v>0.61764705882352944</v>
      </c>
      <c r="BC6" s="57">
        <f t="shared" ref="BC6" si="27">IF($F6="","",(AZ6/$F6))</f>
        <v>0.61764705882352944</v>
      </c>
    </row>
    <row r="7" spans="1:55">
      <c r="B7" s="55" t="s">
        <v>22</v>
      </c>
      <c r="C7" s="73">
        <v>109</v>
      </c>
      <c r="D7" s="73">
        <v>1</v>
      </c>
      <c r="E7" s="78"/>
      <c r="F7" s="56">
        <f t="shared" si="0"/>
        <v>108</v>
      </c>
      <c r="G7" s="73">
        <v>86</v>
      </c>
      <c r="H7" s="55"/>
      <c r="I7" s="73">
        <v>3</v>
      </c>
      <c r="J7" s="55">
        <v>0</v>
      </c>
      <c r="K7" s="55">
        <f t="shared" si="1"/>
        <v>19</v>
      </c>
      <c r="L7" s="57">
        <f t="shared" si="2"/>
        <v>0.82407407407407407</v>
      </c>
      <c r="M7" s="57">
        <f t="shared" si="3"/>
        <v>0</v>
      </c>
      <c r="N7" s="73">
        <v>79</v>
      </c>
      <c r="O7" s="55"/>
      <c r="P7" s="73">
        <v>6</v>
      </c>
      <c r="Q7" s="78">
        <v>0</v>
      </c>
      <c r="R7" s="55">
        <f t="shared" si="4"/>
        <v>23</v>
      </c>
      <c r="S7" s="58">
        <f t="shared" si="5"/>
        <v>0.78703703703703709</v>
      </c>
      <c r="T7" s="57">
        <f t="shared" si="6"/>
        <v>0</v>
      </c>
      <c r="U7" s="73">
        <v>76</v>
      </c>
      <c r="V7" s="55"/>
      <c r="W7" s="73">
        <v>1</v>
      </c>
      <c r="X7" s="73">
        <v>1</v>
      </c>
      <c r="Y7" s="55">
        <f t="shared" si="7"/>
        <v>30</v>
      </c>
      <c r="Z7" s="57">
        <f t="shared" si="8"/>
        <v>0.72222222222222221</v>
      </c>
      <c r="AA7" s="57">
        <f t="shared" si="9"/>
        <v>9.2592592592592587E-3</v>
      </c>
      <c r="AB7" s="73">
        <v>44</v>
      </c>
      <c r="AC7" s="55"/>
      <c r="AD7" s="73">
        <v>3</v>
      </c>
      <c r="AE7" s="73">
        <v>30</v>
      </c>
      <c r="AF7" s="55">
        <f t="shared" si="10"/>
        <v>31</v>
      </c>
      <c r="AG7" s="58">
        <f t="shared" si="11"/>
        <v>0.71296296296296291</v>
      </c>
      <c r="AH7" s="57">
        <f t="shared" si="12"/>
        <v>0.27777777777777779</v>
      </c>
      <c r="AI7" s="55">
        <v>10</v>
      </c>
      <c r="AJ7" s="55"/>
      <c r="AK7" s="55">
        <v>1</v>
      </c>
      <c r="AL7" s="55">
        <v>63</v>
      </c>
      <c r="AM7" s="55">
        <f t="shared" si="13"/>
        <v>34</v>
      </c>
      <c r="AN7" s="57">
        <f t="shared" si="14"/>
        <v>0.68518518518518523</v>
      </c>
      <c r="AO7" s="57">
        <f t="shared" si="15"/>
        <v>0.58333333333333337</v>
      </c>
      <c r="AP7" s="55">
        <v>6</v>
      </c>
      <c r="AQ7" s="55"/>
      <c r="AR7" s="55">
        <v>1</v>
      </c>
      <c r="AS7" s="55">
        <v>67</v>
      </c>
      <c r="AT7" s="55">
        <f t="shared" ref="AT7" si="28">F7-AP7-AR7-AS7</f>
        <v>34</v>
      </c>
      <c r="AU7" s="58">
        <f t="shared" ref="AU7" si="29">IF($F7="","",((AP7+AQ7+AR7+AS7)/$F7))</f>
        <v>0.68518518518518523</v>
      </c>
      <c r="AV7" s="57">
        <f t="shared" ref="AV7" si="30">IF($F7="","",(AS7/$F7))</f>
        <v>0.62037037037037035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120</v>
      </c>
      <c r="D8" s="78"/>
      <c r="E8" s="73">
        <v>1</v>
      </c>
      <c r="F8" s="56">
        <f t="shared" si="0"/>
        <v>119</v>
      </c>
      <c r="G8" s="73">
        <v>101</v>
      </c>
      <c r="H8" s="55"/>
      <c r="I8" s="73">
        <v>3</v>
      </c>
      <c r="J8" s="55">
        <v>0</v>
      </c>
      <c r="K8" s="55">
        <f t="shared" si="1"/>
        <v>15</v>
      </c>
      <c r="L8" s="57">
        <f t="shared" si="2"/>
        <v>0.87394957983193278</v>
      </c>
      <c r="M8" s="57">
        <f t="shared" si="3"/>
        <v>0</v>
      </c>
      <c r="N8" s="73">
        <v>88</v>
      </c>
      <c r="O8" s="55"/>
      <c r="P8" s="73">
        <v>5</v>
      </c>
      <c r="Q8" s="78">
        <v>0</v>
      </c>
      <c r="R8" s="55">
        <f t="shared" si="4"/>
        <v>26</v>
      </c>
      <c r="S8" s="58">
        <f>IF($F8="","",((N8+O8+P8+Q8)/$F8))</f>
        <v>0.78151260504201681</v>
      </c>
      <c r="T8" s="57">
        <f t="shared" si="6"/>
        <v>0</v>
      </c>
      <c r="U8" s="73">
        <v>79</v>
      </c>
      <c r="V8" s="55"/>
      <c r="W8" s="73">
        <v>1</v>
      </c>
      <c r="X8" s="73">
        <v>2</v>
      </c>
      <c r="Y8" s="55">
        <f t="shared" si="7"/>
        <v>37</v>
      </c>
      <c r="Z8" s="57">
        <f t="shared" si="8"/>
        <v>0.68907563025210083</v>
      </c>
      <c r="AA8" s="57">
        <f t="shared" si="9"/>
        <v>1.680672268907563E-2</v>
      </c>
      <c r="AB8" s="55">
        <v>47</v>
      </c>
      <c r="AC8" s="55"/>
      <c r="AD8" s="55">
        <v>0</v>
      </c>
      <c r="AE8" s="55">
        <v>33</v>
      </c>
      <c r="AF8" s="55">
        <f t="shared" si="10"/>
        <v>39</v>
      </c>
      <c r="AG8" s="58">
        <f t="shared" si="11"/>
        <v>0.67226890756302526</v>
      </c>
      <c r="AH8" s="57">
        <f t="shared" si="12"/>
        <v>0.27731092436974791</v>
      </c>
      <c r="AI8" s="55">
        <v>8</v>
      </c>
      <c r="AJ8" s="55"/>
      <c r="AK8" s="55">
        <v>1</v>
      </c>
      <c r="AL8" s="55">
        <v>70</v>
      </c>
      <c r="AM8" s="55">
        <f t="shared" ref="AM8" si="31">F8-AL8-AK8-AI8</f>
        <v>40</v>
      </c>
      <c r="AN8" s="57">
        <f t="shared" ref="AN8" si="32">IF($F8="","",((AI8+AJ8+AK8+AL8)/$F8))</f>
        <v>0.66386554621848737</v>
      </c>
      <c r="AO8" s="57">
        <f t="shared" ref="AO8" si="33">IF($F8="","",(AL8/$F8))</f>
        <v>0.58823529411764708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113</v>
      </c>
      <c r="D9" s="56"/>
      <c r="E9" s="56"/>
      <c r="F9" s="56">
        <f t="shared" si="0"/>
        <v>113</v>
      </c>
      <c r="G9" s="73">
        <v>94</v>
      </c>
      <c r="H9" s="55"/>
      <c r="I9" s="73">
        <v>5</v>
      </c>
      <c r="J9" s="55">
        <v>0</v>
      </c>
      <c r="K9" s="55">
        <f t="shared" si="1"/>
        <v>14</v>
      </c>
      <c r="L9" s="57">
        <f t="shared" si="2"/>
        <v>0.87610619469026552</v>
      </c>
      <c r="M9" s="57">
        <f t="shared" si="3"/>
        <v>0</v>
      </c>
      <c r="N9" s="73">
        <v>80</v>
      </c>
      <c r="O9" s="55"/>
      <c r="P9" s="73">
        <v>4</v>
      </c>
      <c r="Q9" s="78">
        <v>0</v>
      </c>
      <c r="R9" s="55">
        <f t="shared" si="4"/>
        <v>29</v>
      </c>
      <c r="S9" s="58">
        <f>IF($F9="","",((N9+O9+P9+Q9)/$F9))</f>
        <v>0.74336283185840712</v>
      </c>
      <c r="T9" s="57">
        <f t="shared" si="6"/>
        <v>0</v>
      </c>
      <c r="U9" s="55">
        <v>76</v>
      </c>
      <c r="V9" s="55"/>
      <c r="W9" s="55">
        <v>1</v>
      </c>
      <c r="X9" s="55">
        <v>1</v>
      </c>
      <c r="Y9" s="55">
        <f t="shared" si="7"/>
        <v>35</v>
      </c>
      <c r="Z9" s="57">
        <f t="shared" si="8"/>
        <v>0.69026548672566368</v>
      </c>
      <c r="AA9" s="57">
        <f t="shared" si="9"/>
        <v>8.8495575221238937E-3</v>
      </c>
      <c r="AB9" s="55">
        <v>48</v>
      </c>
      <c r="AC9" s="55"/>
      <c r="AD9" s="55">
        <v>0</v>
      </c>
      <c r="AE9" s="55">
        <v>28</v>
      </c>
      <c r="AF9" s="55">
        <f t="shared" si="10"/>
        <v>37</v>
      </c>
      <c r="AG9" s="58">
        <f t="shared" si="11"/>
        <v>0.67256637168141598</v>
      </c>
      <c r="AH9" s="57">
        <f t="shared" si="12"/>
        <v>0.24778761061946902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104</v>
      </c>
      <c r="D10" s="56"/>
      <c r="E10" s="56"/>
      <c r="F10" s="56">
        <f t="shared" si="0"/>
        <v>104</v>
      </c>
      <c r="G10" s="73">
        <v>83</v>
      </c>
      <c r="H10" s="55"/>
      <c r="I10" s="73">
        <v>3</v>
      </c>
      <c r="J10" s="55">
        <v>0</v>
      </c>
      <c r="K10" s="55">
        <f t="shared" si="1"/>
        <v>18</v>
      </c>
      <c r="L10" s="57">
        <f t="shared" si="2"/>
        <v>0.82692307692307687</v>
      </c>
      <c r="M10" s="57">
        <f t="shared" si="3"/>
        <v>0</v>
      </c>
      <c r="N10" s="55">
        <v>78</v>
      </c>
      <c r="O10" s="55"/>
      <c r="P10" s="55">
        <v>2</v>
      </c>
      <c r="Q10" s="55">
        <v>0</v>
      </c>
      <c r="R10" s="55">
        <f t="shared" si="4"/>
        <v>24</v>
      </c>
      <c r="S10" s="58">
        <f>IF($F10="","",((N10+O10+P10+Q10)/$F10))</f>
        <v>0.76923076923076927</v>
      </c>
      <c r="T10" s="57">
        <f t="shared" si="6"/>
        <v>0</v>
      </c>
      <c r="U10" s="55">
        <v>76</v>
      </c>
      <c r="V10" s="55"/>
      <c r="W10" s="55">
        <v>1</v>
      </c>
      <c r="X10" s="55">
        <v>0</v>
      </c>
      <c r="Y10" s="55">
        <f t="shared" si="7"/>
        <v>27</v>
      </c>
      <c r="Z10" s="57">
        <f t="shared" si="8"/>
        <v>0.74038461538461542</v>
      </c>
      <c r="AA10" s="57">
        <f t="shared" si="9"/>
        <v>0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181</v>
      </c>
      <c r="D11" s="56"/>
      <c r="E11" s="56"/>
      <c r="F11" s="56">
        <f t="shared" si="0"/>
        <v>181</v>
      </c>
      <c r="G11" s="55">
        <v>146</v>
      </c>
      <c r="H11" s="55"/>
      <c r="I11" s="55">
        <v>3</v>
      </c>
      <c r="J11" s="55">
        <v>0</v>
      </c>
      <c r="K11" s="55">
        <f t="shared" si="1"/>
        <v>32</v>
      </c>
      <c r="L11" s="57">
        <f t="shared" si="2"/>
        <v>0.82320441988950277</v>
      </c>
      <c r="M11" s="57">
        <f t="shared" si="3"/>
        <v>0</v>
      </c>
      <c r="N11" s="55">
        <v>126</v>
      </c>
      <c r="O11" s="55"/>
      <c r="P11" s="55">
        <v>6</v>
      </c>
      <c r="Q11" s="55">
        <v>0</v>
      </c>
      <c r="R11" s="55">
        <f t="shared" si="4"/>
        <v>49</v>
      </c>
      <c r="S11" s="58">
        <f>IF($F11="","",((N11+O11+P11+Q11)/$F11))</f>
        <v>0.72928176795580113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195</v>
      </c>
      <c r="D12" s="56"/>
      <c r="E12" s="56"/>
      <c r="F12" s="56">
        <f t="shared" si="0"/>
        <v>195</v>
      </c>
      <c r="G12" s="55">
        <v>156</v>
      </c>
      <c r="H12" s="55"/>
      <c r="I12" s="55">
        <v>4</v>
      </c>
      <c r="J12" s="55">
        <v>0</v>
      </c>
      <c r="K12" s="55">
        <f t="shared" si="1"/>
        <v>35</v>
      </c>
      <c r="L12" s="57">
        <f t="shared" si="2"/>
        <v>0.82051282051282048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203</v>
      </c>
      <c r="D13" s="56"/>
      <c r="E13" s="56"/>
      <c r="F13" s="56">
        <f t="shared" si="0"/>
        <v>203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Hispanic/Latino of any race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43</v>
      </c>
      <c r="D19" s="56"/>
      <c r="E19" s="56"/>
      <c r="F19" s="56">
        <f t="shared" ref="F19:F27" si="34">C19-D19-E19</f>
        <v>43</v>
      </c>
      <c r="G19" s="73">
        <v>38</v>
      </c>
      <c r="H19" s="55"/>
      <c r="I19" s="73">
        <v>2</v>
      </c>
      <c r="J19" s="78">
        <v>0</v>
      </c>
      <c r="K19" s="55">
        <f t="shared" ref="K19:K26" si="35">F19-I19-G19-J19</f>
        <v>3</v>
      </c>
      <c r="L19" s="57">
        <f t="shared" ref="L19:L26" si="36">IF($F19="","",((G19+H19+I19+J19)/$F19))</f>
        <v>0.93023255813953487</v>
      </c>
      <c r="M19" s="57">
        <f t="shared" ref="M19:M26" si="37">IF($F19="","",(J19/$F19))</f>
        <v>0</v>
      </c>
      <c r="N19" s="73">
        <v>30</v>
      </c>
      <c r="O19" s="55"/>
      <c r="P19" s="73">
        <v>1</v>
      </c>
      <c r="Q19" s="73">
        <v>2</v>
      </c>
      <c r="R19" s="55">
        <f t="shared" ref="R19:R25" si="38">F19-N19-O19-P19-Q19</f>
        <v>10</v>
      </c>
      <c r="S19" s="58">
        <f t="shared" ref="S19:S25" si="39">IF($F19="","",((N19+O19+P19+Q19)/$F19))</f>
        <v>0.76744186046511631</v>
      </c>
      <c r="T19" s="57">
        <f t="shared" ref="T19:T25" si="40">IF($F19="","",(Q19/$F19))</f>
        <v>4.6511627906976744E-2</v>
      </c>
      <c r="U19" s="73">
        <v>15</v>
      </c>
      <c r="V19" s="55"/>
      <c r="W19" s="78">
        <v>0</v>
      </c>
      <c r="X19" s="73">
        <v>17</v>
      </c>
      <c r="Y19" s="55">
        <f t="shared" ref="Y19:Y24" si="41">F19-(U19+W19+X19)</f>
        <v>11</v>
      </c>
      <c r="Z19" s="57">
        <f t="shared" ref="Z19:Z24" si="42">IF($F19="","",((U19+V19+W19+X19)/$F19))</f>
        <v>0.7441860465116279</v>
      </c>
      <c r="AA19" s="57">
        <f t="shared" ref="AA19:AA24" si="43">IF($F19="","",(X19/$F19))</f>
        <v>0.39534883720930231</v>
      </c>
      <c r="AB19" s="73">
        <v>2</v>
      </c>
      <c r="AC19" s="55"/>
      <c r="AD19" s="78">
        <v>0</v>
      </c>
      <c r="AE19" s="73">
        <v>29</v>
      </c>
      <c r="AF19" s="55">
        <f t="shared" ref="AF19:AF23" si="44">F19-(AB19+AD19+AE19)</f>
        <v>12</v>
      </c>
      <c r="AG19" s="58">
        <f t="shared" ref="AG19:AG23" si="45">IF($F19="","",((AB19+AC19+AD19+AE19)/$F19))</f>
        <v>0.72093023255813948</v>
      </c>
      <c r="AH19" s="57">
        <f t="shared" ref="AH19:AH23" si="46">IF($F19="","",(AE19/$F19))</f>
        <v>0.67441860465116277</v>
      </c>
      <c r="AI19" s="78">
        <v>0</v>
      </c>
      <c r="AJ19" s="55"/>
      <c r="AK19" s="78">
        <v>0</v>
      </c>
      <c r="AL19" s="73">
        <v>31</v>
      </c>
      <c r="AM19" s="55">
        <f t="shared" ref="AM19:AM21" si="47">F19-AL19-AK19-AI19</f>
        <v>12</v>
      </c>
      <c r="AN19" s="57">
        <f t="shared" ref="AN19:AN21" si="48">IF($F19="","",((AI19+AJ19+AK19+AL19)/$F19))</f>
        <v>0.72093023255813948</v>
      </c>
      <c r="AO19" s="57">
        <f t="shared" ref="AO19:AO21" si="49">IF($F19="","",(AL19/$F19))</f>
        <v>0.72093023255813948</v>
      </c>
      <c r="AP19" s="55">
        <v>0</v>
      </c>
      <c r="AQ19" s="55"/>
      <c r="AR19" s="55">
        <v>0</v>
      </c>
      <c r="AS19" s="73">
        <v>31</v>
      </c>
      <c r="AT19" s="55">
        <f t="shared" ref="AT19" si="50">F19-AS19-AR19-AP19</f>
        <v>12</v>
      </c>
      <c r="AU19" s="58">
        <f t="shared" ref="AU19" si="51">IF($F19="","",((AP19+AQ19+AR19+AS19)/$F19))</f>
        <v>0.72093023255813948</v>
      </c>
      <c r="AV19" s="57">
        <f t="shared" ref="AV19" si="52">IF($F19="","",(AS19/$F19))</f>
        <v>0.72093023255813948</v>
      </c>
      <c r="AW19" s="55">
        <v>0</v>
      </c>
      <c r="AX19" s="55"/>
      <c r="AY19" s="55">
        <v>0</v>
      </c>
      <c r="AZ19" s="55">
        <v>31</v>
      </c>
      <c r="BA19" s="55">
        <f t="shared" ref="BA19" si="53">F19-AZ19-AW19</f>
        <v>12</v>
      </c>
      <c r="BB19" s="57">
        <f t="shared" ref="BB19" si="54">IF($F19="","",((AW19+AX19+AY19+AZ19)/$F19))</f>
        <v>0.72093023255813948</v>
      </c>
      <c r="BC19" s="57">
        <f t="shared" ref="BC19" si="55">IF($F19="","",(AZ19/$F19))</f>
        <v>0.72093023255813948</v>
      </c>
    </row>
    <row r="20" spans="2:55">
      <c r="B20" s="55" t="s">
        <v>21</v>
      </c>
      <c r="C20" s="73">
        <v>35</v>
      </c>
      <c r="D20" s="56"/>
      <c r="E20" s="56"/>
      <c r="F20" s="56">
        <f t="shared" si="34"/>
        <v>35</v>
      </c>
      <c r="G20" s="73">
        <v>27</v>
      </c>
      <c r="H20" s="55"/>
      <c r="I20" s="73">
        <v>3</v>
      </c>
      <c r="J20" s="78">
        <v>0</v>
      </c>
      <c r="K20" s="55">
        <f t="shared" si="35"/>
        <v>5</v>
      </c>
      <c r="L20" s="58">
        <f t="shared" si="36"/>
        <v>0.8571428571428571</v>
      </c>
      <c r="M20" s="57">
        <f t="shared" si="37"/>
        <v>0</v>
      </c>
      <c r="N20" s="73">
        <v>25</v>
      </c>
      <c r="O20" s="55"/>
      <c r="P20" s="78">
        <v>0</v>
      </c>
      <c r="Q20" s="73">
        <v>2</v>
      </c>
      <c r="R20" s="55">
        <f t="shared" si="38"/>
        <v>8</v>
      </c>
      <c r="S20" s="58">
        <f t="shared" si="39"/>
        <v>0.77142857142857146</v>
      </c>
      <c r="T20" s="57">
        <f t="shared" si="40"/>
        <v>5.7142857142857141E-2</v>
      </c>
      <c r="U20" s="73">
        <v>17</v>
      </c>
      <c r="V20" s="55"/>
      <c r="W20" s="78">
        <v>0</v>
      </c>
      <c r="X20" s="73">
        <v>11</v>
      </c>
      <c r="Y20" s="55">
        <f t="shared" si="41"/>
        <v>7</v>
      </c>
      <c r="Z20" s="58">
        <f t="shared" si="42"/>
        <v>0.8</v>
      </c>
      <c r="AA20" s="57">
        <f t="shared" si="43"/>
        <v>0.31428571428571428</v>
      </c>
      <c r="AB20" s="73">
        <v>7</v>
      </c>
      <c r="AC20" s="55"/>
      <c r="AD20" s="78">
        <v>0</v>
      </c>
      <c r="AE20" s="73">
        <v>19</v>
      </c>
      <c r="AF20" s="55">
        <f t="shared" si="44"/>
        <v>9</v>
      </c>
      <c r="AG20" s="58">
        <f t="shared" si="45"/>
        <v>0.74285714285714288</v>
      </c>
      <c r="AH20" s="57">
        <f t="shared" si="46"/>
        <v>0.54285714285714282</v>
      </c>
      <c r="AI20" s="73">
        <v>3</v>
      </c>
      <c r="AJ20" s="55"/>
      <c r="AK20" s="78">
        <v>0</v>
      </c>
      <c r="AL20" s="73">
        <v>24</v>
      </c>
      <c r="AM20" s="55">
        <f t="shared" si="47"/>
        <v>8</v>
      </c>
      <c r="AN20" s="57">
        <f t="shared" si="48"/>
        <v>0.77142857142857146</v>
      </c>
      <c r="AO20" s="57">
        <f t="shared" si="49"/>
        <v>0.68571428571428572</v>
      </c>
      <c r="AP20" s="55">
        <v>2</v>
      </c>
      <c r="AQ20" s="55"/>
      <c r="AR20" s="55">
        <v>0</v>
      </c>
      <c r="AS20" s="55">
        <v>25</v>
      </c>
      <c r="AT20" s="55">
        <f t="shared" ref="AT20" si="56">F20-AS20-AR20-AP20</f>
        <v>8</v>
      </c>
      <c r="AU20" s="58">
        <f t="shared" ref="AU20" si="57">IF($F20="","",((AP20+AQ20+AR20+AS20)/$F20))</f>
        <v>0.77142857142857146</v>
      </c>
      <c r="AV20" s="57">
        <f t="shared" ref="AV20" si="58">IF($F20="","",(AS20/$F20))</f>
        <v>0.7142857142857143</v>
      </c>
      <c r="AW20" s="55">
        <v>0</v>
      </c>
      <c r="AX20" s="55"/>
      <c r="AY20" s="55">
        <v>0</v>
      </c>
      <c r="AZ20" s="55">
        <v>27</v>
      </c>
      <c r="BA20" s="55">
        <f t="shared" ref="BA20" si="59">F20-AZ20-AW20</f>
        <v>8</v>
      </c>
      <c r="BB20" s="57">
        <f t="shared" ref="BB20" si="60">IF($F20="","",((AW20+AX20+AY20+AZ20)/$F20))</f>
        <v>0.77142857142857146</v>
      </c>
      <c r="BC20" s="57">
        <f t="shared" ref="BC20" si="61">IF($F20="","",(AZ20/$F20))</f>
        <v>0.77142857142857146</v>
      </c>
    </row>
    <row r="21" spans="2:55">
      <c r="B21" s="55" t="s">
        <v>22</v>
      </c>
      <c r="C21" s="73">
        <v>35</v>
      </c>
      <c r="D21" s="56"/>
      <c r="E21" s="56"/>
      <c r="F21" s="56">
        <f t="shared" si="34"/>
        <v>35</v>
      </c>
      <c r="G21" s="73">
        <v>28</v>
      </c>
      <c r="H21" s="55"/>
      <c r="I21" s="73">
        <v>3</v>
      </c>
      <c r="J21" s="78">
        <v>0</v>
      </c>
      <c r="K21" s="55">
        <f t="shared" si="35"/>
        <v>4</v>
      </c>
      <c r="L21" s="57">
        <f t="shared" si="36"/>
        <v>0.88571428571428568</v>
      </c>
      <c r="M21" s="57">
        <f t="shared" si="37"/>
        <v>0</v>
      </c>
      <c r="N21" s="73">
        <v>22</v>
      </c>
      <c r="O21" s="55"/>
      <c r="P21" s="73">
        <v>2</v>
      </c>
      <c r="Q21" s="73">
        <v>2</v>
      </c>
      <c r="R21" s="55">
        <f t="shared" si="38"/>
        <v>9</v>
      </c>
      <c r="S21" s="58">
        <f t="shared" si="39"/>
        <v>0.74285714285714288</v>
      </c>
      <c r="T21" s="57">
        <f t="shared" si="40"/>
        <v>5.7142857142857141E-2</v>
      </c>
      <c r="U21" s="73">
        <v>14</v>
      </c>
      <c r="V21" s="55"/>
      <c r="W21" s="78">
        <v>0</v>
      </c>
      <c r="X21" s="73">
        <v>9</v>
      </c>
      <c r="Y21" s="55">
        <f t="shared" si="41"/>
        <v>12</v>
      </c>
      <c r="Z21" s="58">
        <f t="shared" si="42"/>
        <v>0.65714285714285714</v>
      </c>
      <c r="AA21" s="57">
        <f t="shared" si="43"/>
        <v>0.25714285714285712</v>
      </c>
      <c r="AB21" s="73">
        <v>1</v>
      </c>
      <c r="AC21" s="55"/>
      <c r="AD21" s="73">
        <v>1</v>
      </c>
      <c r="AE21" s="73">
        <v>20</v>
      </c>
      <c r="AF21" s="55">
        <f t="shared" si="44"/>
        <v>13</v>
      </c>
      <c r="AG21" s="58">
        <f t="shared" si="45"/>
        <v>0.62857142857142856</v>
      </c>
      <c r="AH21" s="57">
        <f t="shared" si="46"/>
        <v>0.5714285714285714</v>
      </c>
      <c r="AI21" s="55">
        <v>1</v>
      </c>
      <c r="AJ21" s="55"/>
      <c r="AK21" s="55">
        <v>0</v>
      </c>
      <c r="AL21" s="55">
        <v>21</v>
      </c>
      <c r="AM21" s="55">
        <f t="shared" si="47"/>
        <v>13</v>
      </c>
      <c r="AN21" s="57">
        <f t="shared" si="48"/>
        <v>0.62857142857142856</v>
      </c>
      <c r="AO21" s="57">
        <f t="shared" si="49"/>
        <v>0.6</v>
      </c>
      <c r="AP21" s="55">
        <v>1</v>
      </c>
      <c r="AQ21" s="55"/>
      <c r="AR21" s="55">
        <v>0</v>
      </c>
      <c r="AS21" s="55">
        <v>21</v>
      </c>
      <c r="AT21" s="55">
        <f t="shared" ref="AT21" si="62">F21-AS21-AR21-AP21</f>
        <v>13</v>
      </c>
      <c r="AU21" s="58">
        <f t="shared" ref="AU21" si="63">IF($F21="","",((AP21+AQ21+AR21+AS21)/$F21))</f>
        <v>0.62857142857142856</v>
      </c>
      <c r="AV21" s="57">
        <f t="shared" ref="AV21" si="64">IF($F21="","",(AS21/$F21))</f>
        <v>0.6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31</v>
      </c>
      <c r="D22" s="56"/>
      <c r="E22" s="56"/>
      <c r="F22" s="56">
        <f t="shared" si="34"/>
        <v>31</v>
      </c>
      <c r="G22" s="73">
        <v>28</v>
      </c>
      <c r="H22" s="55"/>
      <c r="I22" s="73">
        <v>2</v>
      </c>
      <c r="J22" s="78">
        <v>0</v>
      </c>
      <c r="K22" s="55">
        <f t="shared" si="35"/>
        <v>1</v>
      </c>
      <c r="L22" s="57">
        <f t="shared" si="36"/>
        <v>0.967741935483871</v>
      </c>
      <c r="M22" s="57">
        <f t="shared" si="37"/>
        <v>0</v>
      </c>
      <c r="N22" s="73">
        <v>22</v>
      </c>
      <c r="O22" s="55"/>
      <c r="P22" s="73">
        <v>1</v>
      </c>
      <c r="Q22" s="73">
        <v>1</v>
      </c>
      <c r="R22" s="55">
        <f t="shared" si="38"/>
        <v>7</v>
      </c>
      <c r="S22" s="58">
        <f t="shared" si="39"/>
        <v>0.77419354838709675</v>
      </c>
      <c r="T22" s="57">
        <f t="shared" si="40"/>
        <v>3.2258064516129031E-2</v>
      </c>
      <c r="U22" s="73">
        <v>8</v>
      </c>
      <c r="V22" s="55"/>
      <c r="W22" s="73">
        <v>1</v>
      </c>
      <c r="X22" s="73">
        <v>12</v>
      </c>
      <c r="Y22" s="55">
        <f t="shared" si="41"/>
        <v>10</v>
      </c>
      <c r="Z22" s="58">
        <f t="shared" si="42"/>
        <v>0.67741935483870963</v>
      </c>
      <c r="AA22" s="57">
        <f t="shared" si="43"/>
        <v>0.38709677419354838</v>
      </c>
      <c r="AB22" s="55">
        <v>3</v>
      </c>
      <c r="AC22" s="55"/>
      <c r="AD22" s="55">
        <v>0</v>
      </c>
      <c r="AE22" s="55">
        <v>18</v>
      </c>
      <c r="AF22" s="55">
        <f t="shared" si="44"/>
        <v>10</v>
      </c>
      <c r="AG22" s="58">
        <f t="shared" si="45"/>
        <v>0.67741935483870963</v>
      </c>
      <c r="AH22" s="57">
        <f t="shared" si="46"/>
        <v>0.58064516129032262</v>
      </c>
      <c r="AI22" s="55">
        <v>1</v>
      </c>
      <c r="AJ22" s="55"/>
      <c r="AK22" s="55">
        <v>0</v>
      </c>
      <c r="AL22" s="55">
        <v>20</v>
      </c>
      <c r="AM22" s="55">
        <f t="shared" ref="AM22" si="65">F22-AL22-AK22-AI22</f>
        <v>10</v>
      </c>
      <c r="AN22" s="57">
        <f t="shared" ref="AN22" si="66">IF($F22="","",((AI22+AJ22+AK22+AL22)/$F22))</f>
        <v>0.67741935483870963</v>
      </c>
      <c r="AO22" s="57">
        <f t="shared" ref="AO22" si="67">IF($F22="","",(AL22/$F22))</f>
        <v>0.64516129032258063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34</v>
      </c>
      <c r="D23" s="56"/>
      <c r="E23" s="56"/>
      <c r="F23" s="56">
        <f t="shared" si="34"/>
        <v>34</v>
      </c>
      <c r="G23" s="73">
        <v>26</v>
      </c>
      <c r="H23" s="55"/>
      <c r="I23" s="73">
        <v>3</v>
      </c>
      <c r="J23" s="78">
        <v>0</v>
      </c>
      <c r="K23" s="55">
        <f t="shared" si="35"/>
        <v>5</v>
      </c>
      <c r="L23" s="57">
        <f t="shared" si="36"/>
        <v>0.8529411764705882</v>
      </c>
      <c r="M23" s="57">
        <f t="shared" si="37"/>
        <v>0</v>
      </c>
      <c r="N23" s="73">
        <v>26</v>
      </c>
      <c r="O23" s="55"/>
      <c r="P23" s="78">
        <v>0</v>
      </c>
      <c r="Q23" s="73">
        <v>1</v>
      </c>
      <c r="R23" s="55">
        <f t="shared" si="38"/>
        <v>7</v>
      </c>
      <c r="S23" s="58">
        <f t="shared" si="39"/>
        <v>0.79411764705882348</v>
      </c>
      <c r="T23" s="57">
        <f t="shared" si="40"/>
        <v>2.9411764705882353E-2</v>
      </c>
      <c r="U23" s="55">
        <v>15</v>
      </c>
      <c r="V23" s="55"/>
      <c r="W23" s="55">
        <v>0</v>
      </c>
      <c r="X23" s="55">
        <v>11</v>
      </c>
      <c r="Y23" s="55">
        <f t="shared" si="41"/>
        <v>8</v>
      </c>
      <c r="Z23" s="58">
        <f t="shared" si="42"/>
        <v>0.76470588235294112</v>
      </c>
      <c r="AA23" s="57">
        <f t="shared" si="43"/>
        <v>0.3235294117647059</v>
      </c>
      <c r="AB23" s="55">
        <v>6</v>
      </c>
      <c r="AC23" s="55"/>
      <c r="AD23" s="55">
        <v>0</v>
      </c>
      <c r="AE23" s="55">
        <v>20</v>
      </c>
      <c r="AF23" s="55">
        <f t="shared" si="44"/>
        <v>8</v>
      </c>
      <c r="AG23" s="58">
        <f t="shared" si="45"/>
        <v>0.76470588235294112</v>
      </c>
      <c r="AH23" s="57">
        <f t="shared" si="46"/>
        <v>0.58823529411764708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28</v>
      </c>
      <c r="D24" s="56"/>
      <c r="E24" s="56"/>
      <c r="F24" s="56">
        <f t="shared" si="34"/>
        <v>28</v>
      </c>
      <c r="G24" s="73">
        <v>24</v>
      </c>
      <c r="H24" s="55"/>
      <c r="I24" s="73">
        <v>1</v>
      </c>
      <c r="J24" s="78">
        <v>0</v>
      </c>
      <c r="K24" s="55">
        <f t="shared" si="35"/>
        <v>3</v>
      </c>
      <c r="L24" s="57">
        <f t="shared" si="36"/>
        <v>0.8928571428571429</v>
      </c>
      <c r="M24" s="57">
        <f t="shared" si="37"/>
        <v>0</v>
      </c>
      <c r="N24" s="55">
        <v>19</v>
      </c>
      <c r="O24" s="55"/>
      <c r="P24" s="55">
        <v>0</v>
      </c>
      <c r="Q24" s="55">
        <v>2</v>
      </c>
      <c r="R24" s="55">
        <f t="shared" si="38"/>
        <v>7</v>
      </c>
      <c r="S24" s="58">
        <f t="shared" si="39"/>
        <v>0.75</v>
      </c>
      <c r="T24" s="57">
        <f t="shared" si="40"/>
        <v>7.1428571428571425E-2</v>
      </c>
      <c r="U24" s="55">
        <v>11</v>
      </c>
      <c r="V24" s="55"/>
      <c r="W24" s="55">
        <v>1</v>
      </c>
      <c r="X24" s="55">
        <v>10</v>
      </c>
      <c r="Y24" s="55">
        <f t="shared" si="41"/>
        <v>6</v>
      </c>
      <c r="Z24" s="58">
        <f t="shared" si="42"/>
        <v>0.7857142857142857</v>
      </c>
      <c r="AA24" s="57">
        <f t="shared" si="43"/>
        <v>0.35714285714285715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29</v>
      </c>
      <c r="D25" s="56">
        <v>1</v>
      </c>
      <c r="E25" s="56"/>
      <c r="F25" s="56">
        <f t="shared" si="34"/>
        <v>28</v>
      </c>
      <c r="G25" s="55">
        <v>25</v>
      </c>
      <c r="H25" s="55"/>
      <c r="I25" s="55">
        <v>0</v>
      </c>
      <c r="J25" s="55">
        <v>0</v>
      </c>
      <c r="K25" s="55">
        <f t="shared" si="35"/>
        <v>3</v>
      </c>
      <c r="L25" s="57">
        <f t="shared" si="36"/>
        <v>0.8928571428571429</v>
      </c>
      <c r="M25" s="57">
        <f t="shared" si="37"/>
        <v>0</v>
      </c>
      <c r="N25" s="55">
        <v>20</v>
      </c>
      <c r="O25" s="55"/>
      <c r="P25" s="55">
        <v>0</v>
      </c>
      <c r="Q25" s="55">
        <v>4</v>
      </c>
      <c r="R25" s="55">
        <f t="shared" si="38"/>
        <v>4</v>
      </c>
      <c r="S25" s="58">
        <f t="shared" si="39"/>
        <v>0.8571428571428571</v>
      </c>
      <c r="T25" s="57">
        <f t="shared" si="40"/>
        <v>0.14285714285714285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35</v>
      </c>
      <c r="F26" s="56">
        <f t="shared" si="34"/>
        <v>35</v>
      </c>
      <c r="G26" s="73">
        <v>29</v>
      </c>
      <c r="I26" s="73">
        <v>3</v>
      </c>
      <c r="J26" s="78">
        <v>0</v>
      </c>
      <c r="K26" s="55">
        <f t="shared" si="35"/>
        <v>3</v>
      </c>
      <c r="L26" s="57">
        <f t="shared" si="36"/>
        <v>0.91428571428571426</v>
      </c>
      <c r="M26" s="57">
        <f t="shared" si="37"/>
        <v>0</v>
      </c>
    </row>
    <row r="27" spans="2:55">
      <c r="B27" s="55" t="s">
        <v>28</v>
      </c>
      <c r="C27" s="73">
        <v>46</v>
      </c>
      <c r="F27" s="56">
        <f t="shared" si="34"/>
        <v>46</v>
      </c>
    </row>
    <row r="30" spans="2:55">
      <c r="B30" s="25" t="str">
        <f>"Graduate  Retention - "&amp;$A$1</f>
        <v>Graduate  Retention - Hispanic/Latino of any race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Hispanic/Latino of any race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Hispanic/Latino of any race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C62C-FCEF-4872-908E-1C7BF051ECBE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69</v>
      </c>
    </row>
    <row r="2" spans="1:55">
      <c r="B2" s="25" t="str">
        <f>"Freshmen Retention - "&amp;$A$1</f>
        <v>Freshmen Retention - Two or more races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19</v>
      </c>
      <c r="D5" s="56"/>
      <c r="E5" s="56"/>
      <c r="F5" s="56">
        <f t="shared" ref="F5:F13" si="0">C5-D5-E5</f>
        <v>19</v>
      </c>
      <c r="G5" s="73">
        <v>16</v>
      </c>
      <c r="H5" s="55"/>
      <c r="I5" s="73">
        <v>1</v>
      </c>
      <c r="J5" s="78">
        <v>0</v>
      </c>
      <c r="K5" s="55">
        <f t="shared" ref="K5:K12" si="1">F5-(G5+I5+J5)</f>
        <v>2</v>
      </c>
      <c r="L5" s="57">
        <f t="shared" ref="L5:L12" si="2">IF($F5="","",((G5+H5+I5+J5)/$F5))</f>
        <v>0.89473684210526316</v>
      </c>
      <c r="M5" s="57">
        <f t="shared" ref="M5:M12" si="3">IF($F5="","",(J5/$F5))</f>
        <v>0</v>
      </c>
      <c r="N5" s="73">
        <v>13</v>
      </c>
      <c r="O5" s="55"/>
      <c r="P5" s="73">
        <v>1</v>
      </c>
      <c r="Q5" s="78">
        <v>0</v>
      </c>
      <c r="R5" s="55">
        <f t="shared" ref="R5:R11" si="4">F5-Q5-P5-N5</f>
        <v>5</v>
      </c>
      <c r="S5" s="58">
        <f t="shared" ref="S5:S7" si="5">IF($F5="","",((N5+O5+P5+Q5)/$F5))</f>
        <v>0.73684210526315785</v>
      </c>
      <c r="T5" s="57">
        <f t="shared" ref="T5:T11" si="6">IF($F5="","",(Q5/$F5))</f>
        <v>0</v>
      </c>
      <c r="U5" s="73">
        <v>14</v>
      </c>
      <c r="V5" s="55"/>
      <c r="W5" s="78">
        <v>0</v>
      </c>
      <c r="X5" s="78">
        <v>0</v>
      </c>
      <c r="Y5" s="55">
        <f t="shared" ref="Y5:Y10" si="7">F5-(U5+W5+X5)</f>
        <v>5</v>
      </c>
      <c r="Z5" s="57">
        <f t="shared" ref="Z5:Z10" si="8">IF($F5="","",((U5+V5+W5+X5)/$F5))</f>
        <v>0.73684210526315785</v>
      </c>
      <c r="AA5" s="57">
        <f t="shared" ref="AA5:AA10" si="9">IF($F5="","",(X5/$F5))</f>
        <v>0</v>
      </c>
      <c r="AB5" s="73">
        <v>9</v>
      </c>
      <c r="AC5" s="55"/>
      <c r="AD5" s="78">
        <v>0</v>
      </c>
      <c r="AE5" s="73">
        <v>5</v>
      </c>
      <c r="AF5" s="55">
        <f t="shared" ref="AF5:AF9" si="10">F5-(AB5+AD5+AE5)</f>
        <v>5</v>
      </c>
      <c r="AG5" s="58">
        <f t="shared" ref="AG5:AG9" si="11">IF($F5="","",((AB5+AC5+AD5+AE5)/$F5))</f>
        <v>0.73684210526315785</v>
      </c>
      <c r="AH5" s="57">
        <f t="shared" ref="AH5:AH9" si="12">IF($F5="","",(AE5/$F5))</f>
        <v>0.26315789473684209</v>
      </c>
      <c r="AI5" s="78">
        <v>0</v>
      </c>
      <c r="AJ5" s="55"/>
      <c r="AK5" s="73">
        <v>1</v>
      </c>
      <c r="AL5" s="73">
        <v>13</v>
      </c>
      <c r="AM5" s="55">
        <f t="shared" ref="AM5:AM7" si="13">F5-AL5-AK5-AI5</f>
        <v>5</v>
      </c>
      <c r="AN5" s="57">
        <f t="shared" ref="AN5:AN7" si="14">IF($F5="","",((AI5+AJ5+AK5+AL5)/$F5))</f>
        <v>0.73684210526315785</v>
      </c>
      <c r="AO5" s="57">
        <f t="shared" ref="AO5:AO7" si="15">IF($F5="","",(AL5/$F5))</f>
        <v>0.68421052631578949</v>
      </c>
      <c r="AP5" s="78">
        <v>0</v>
      </c>
      <c r="AQ5" s="55"/>
      <c r="AR5" s="73">
        <v>0</v>
      </c>
      <c r="AS5" s="73">
        <v>13</v>
      </c>
      <c r="AT5" s="55">
        <f t="shared" ref="AT5" si="16">F5-AP5-AR5-AS5</f>
        <v>6</v>
      </c>
      <c r="AU5" s="58">
        <f t="shared" ref="AU5" si="17">IF($F5="","",((AP5+AQ5+AR5+AS5)/$F5))</f>
        <v>0.68421052631578949</v>
      </c>
      <c r="AV5" s="57">
        <f t="shared" ref="AV5" si="18">IF($F5="","",(AS5/$F5))</f>
        <v>0.68421052631578949</v>
      </c>
      <c r="AW5" s="55">
        <v>0</v>
      </c>
      <c r="AX5" s="55"/>
      <c r="AY5" s="55">
        <v>0</v>
      </c>
      <c r="AZ5" s="55">
        <v>13</v>
      </c>
      <c r="BA5" s="55">
        <f t="shared" ref="BA5" si="19">F5-AZ5-AW5</f>
        <v>6</v>
      </c>
      <c r="BB5" s="57">
        <f t="shared" ref="BB5" si="20">IF($F5="","",((AW5+AX5+AY5+AZ5)/$F5))</f>
        <v>0.68421052631578949</v>
      </c>
      <c r="BC5" s="57">
        <f t="shared" ref="BC5" si="21">IF($F5="","",(AZ5/$F5))</f>
        <v>0.68421052631578949</v>
      </c>
    </row>
    <row r="6" spans="1:55">
      <c r="B6" s="55" t="s">
        <v>21</v>
      </c>
      <c r="C6" s="73">
        <v>10</v>
      </c>
      <c r="D6" s="56"/>
      <c r="E6" s="56"/>
      <c r="F6" s="56">
        <f t="shared" si="0"/>
        <v>10</v>
      </c>
      <c r="G6" s="73">
        <v>10</v>
      </c>
      <c r="H6" s="55"/>
      <c r="I6" s="78">
        <v>0</v>
      </c>
      <c r="J6" s="78">
        <v>0</v>
      </c>
      <c r="K6" s="55">
        <f t="shared" si="1"/>
        <v>0</v>
      </c>
      <c r="L6" s="57">
        <f t="shared" si="2"/>
        <v>1</v>
      </c>
      <c r="M6" s="57">
        <f t="shared" si="3"/>
        <v>0</v>
      </c>
      <c r="N6" s="73">
        <v>9</v>
      </c>
      <c r="O6" s="55"/>
      <c r="P6" s="73">
        <v>1</v>
      </c>
      <c r="Q6" s="78">
        <v>0</v>
      </c>
      <c r="R6" s="55">
        <f t="shared" si="4"/>
        <v>0</v>
      </c>
      <c r="S6" s="58">
        <f t="shared" si="5"/>
        <v>1</v>
      </c>
      <c r="T6" s="57">
        <f t="shared" si="6"/>
        <v>0</v>
      </c>
      <c r="U6" s="73">
        <v>9</v>
      </c>
      <c r="V6" s="55"/>
      <c r="W6" s="78">
        <v>0</v>
      </c>
      <c r="X6" s="78">
        <v>0</v>
      </c>
      <c r="Y6" s="55">
        <f t="shared" si="7"/>
        <v>1</v>
      </c>
      <c r="Z6" s="57">
        <f t="shared" si="8"/>
        <v>0.9</v>
      </c>
      <c r="AA6" s="57">
        <f t="shared" si="9"/>
        <v>0</v>
      </c>
      <c r="AB6" s="73">
        <v>3</v>
      </c>
      <c r="AC6" s="55"/>
      <c r="AD6" s="78">
        <v>0</v>
      </c>
      <c r="AE6" s="73">
        <v>5</v>
      </c>
      <c r="AF6" s="55">
        <f t="shared" si="10"/>
        <v>2</v>
      </c>
      <c r="AG6" s="58">
        <f t="shared" si="11"/>
        <v>0.8</v>
      </c>
      <c r="AH6" s="57">
        <f t="shared" si="12"/>
        <v>0.5</v>
      </c>
      <c r="AI6" s="73">
        <v>1</v>
      </c>
      <c r="AJ6" s="55"/>
      <c r="AK6" s="78">
        <v>0</v>
      </c>
      <c r="AL6" s="73">
        <v>6</v>
      </c>
      <c r="AM6" s="55">
        <f t="shared" si="13"/>
        <v>3</v>
      </c>
      <c r="AN6" s="57">
        <f t="shared" si="14"/>
        <v>0.7</v>
      </c>
      <c r="AO6" s="57">
        <f t="shared" si="15"/>
        <v>0.6</v>
      </c>
      <c r="AP6" s="55">
        <v>0</v>
      </c>
      <c r="AQ6" s="55"/>
      <c r="AR6" s="55">
        <v>0</v>
      </c>
      <c r="AS6" s="55">
        <v>7</v>
      </c>
      <c r="AT6" s="55">
        <f t="shared" ref="AT6" si="22">F6-AP6-AR6-AS6</f>
        <v>3</v>
      </c>
      <c r="AU6" s="58">
        <f t="shared" ref="AU6" si="23">IF($F6="","",((AP6+AQ6+AR6+AS6)/$F6))</f>
        <v>0.7</v>
      </c>
      <c r="AV6" s="57">
        <f t="shared" ref="AV6" si="24">IF($F6="","",(AS6/$F6))</f>
        <v>0.7</v>
      </c>
      <c r="AW6" s="55">
        <v>0</v>
      </c>
      <c r="AX6" s="55"/>
      <c r="AY6" s="55">
        <v>0</v>
      </c>
      <c r="AZ6" s="55">
        <v>7</v>
      </c>
      <c r="BA6" s="55">
        <f t="shared" ref="BA6" si="25">F6-AZ6-AW6</f>
        <v>3</v>
      </c>
      <c r="BB6" s="57">
        <f t="shared" ref="BB6" si="26">IF($F6="","",((AW6+AX6+AY6+AZ6)/$F6))</f>
        <v>0.7</v>
      </c>
      <c r="BC6" s="57">
        <f t="shared" ref="BC6" si="27">IF($F6="","",(AZ6/$F6))</f>
        <v>0.7</v>
      </c>
    </row>
    <row r="7" spans="1:55">
      <c r="B7" s="55" t="s">
        <v>22</v>
      </c>
      <c r="C7" s="73">
        <v>34</v>
      </c>
      <c r="D7" s="56"/>
      <c r="E7" s="56"/>
      <c r="F7" s="56">
        <f t="shared" si="0"/>
        <v>34</v>
      </c>
      <c r="G7" s="73">
        <v>28</v>
      </c>
      <c r="H7" s="55"/>
      <c r="I7" s="78">
        <v>0</v>
      </c>
      <c r="J7" s="78">
        <v>0</v>
      </c>
      <c r="K7" s="55">
        <f t="shared" si="1"/>
        <v>6</v>
      </c>
      <c r="L7" s="57">
        <f t="shared" si="2"/>
        <v>0.82352941176470584</v>
      </c>
      <c r="M7" s="57">
        <f t="shared" si="3"/>
        <v>0</v>
      </c>
      <c r="N7" s="73">
        <v>27</v>
      </c>
      <c r="O7" s="55"/>
      <c r="P7" s="78">
        <v>0</v>
      </c>
      <c r="Q7" s="78">
        <v>0</v>
      </c>
      <c r="R7" s="55">
        <f t="shared" si="4"/>
        <v>7</v>
      </c>
      <c r="S7" s="58">
        <f t="shared" si="5"/>
        <v>0.79411764705882348</v>
      </c>
      <c r="T7" s="57">
        <f t="shared" si="6"/>
        <v>0</v>
      </c>
      <c r="U7" s="73">
        <v>25</v>
      </c>
      <c r="V7" s="55"/>
      <c r="W7" s="78">
        <v>0</v>
      </c>
      <c r="X7" s="78">
        <v>0</v>
      </c>
      <c r="Y7" s="55">
        <f t="shared" si="7"/>
        <v>9</v>
      </c>
      <c r="Z7" s="57">
        <f t="shared" si="8"/>
        <v>0.73529411764705888</v>
      </c>
      <c r="AA7" s="57">
        <f t="shared" si="9"/>
        <v>0</v>
      </c>
      <c r="AB7" s="73">
        <v>12</v>
      </c>
      <c r="AC7" s="55"/>
      <c r="AD7" s="78">
        <v>0</v>
      </c>
      <c r="AE7" s="73">
        <v>13</v>
      </c>
      <c r="AF7" s="55">
        <f t="shared" si="10"/>
        <v>9</v>
      </c>
      <c r="AG7" s="58">
        <f t="shared" si="11"/>
        <v>0.73529411764705888</v>
      </c>
      <c r="AH7" s="57">
        <f t="shared" si="12"/>
        <v>0.38235294117647056</v>
      </c>
      <c r="AI7" s="55">
        <v>1</v>
      </c>
      <c r="AJ7" s="55"/>
      <c r="AK7" s="55">
        <v>1</v>
      </c>
      <c r="AL7" s="55">
        <v>24</v>
      </c>
      <c r="AM7" s="55">
        <f t="shared" si="13"/>
        <v>8</v>
      </c>
      <c r="AN7" s="57">
        <f t="shared" si="14"/>
        <v>0.76470588235294112</v>
      </c>
      <c r="AO7" s="57">
        <f t="shared" si="15"/>
        <v>0.70588235294117652</v>
      </c>
      <c r="AP7" s="55">
        <v>0</v>
      </c>
      <c r="AQ7" s="55"/>
      <c r="AR7" s="55">
        <v>0</v>
      </c>
      <c r="AS7" s="55">
        <v>25</v>
      </c>
      <c r="AT7" s="55">
        <f t="shared" ref="AT7" si="28">F7-AP7-AR7-AS7</f>
        <v>9</v>
      </c>
      <c r="AU7" s="58">
        <f t="shared" ref="AU7" si="29">IF($F7="","",((AP7+AQ7+AR7+AS7)/$F7))</f>
        <v>0.73529411764705888</v>
      </c>
      <c r="AV7" s="57">
        <f t="shared" ref="AV7" si="30">IF($F7="","",(AS7/$F7))</f>
        <v>0.73529411764705888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29</v>
      </c>
      <c r="D8" s="56"/>
      <c r="E8" s="56"/>
      <c r="F8" s="56">
        <f t="shared" si="0"/>
        <v>29</v>
      </c>
      <c r="G8" s="73">
        <v>26</v>
      </c>
      <c r="H8" s="55"/>
      <c r="I8" s="73">
        <v>1</v>
      </c>
      <c r="J8" s="78">
        <v>0</v>
      </c>
      <c r="K8" s="55">
        <f t="shared" si="1"/>
        <v>2</v>
      </c>
      <c r="L8" s="57">
        <f t="shared" si="2"/>
        <v>0.93103448275862066</v>
      </c>
      <c r="M8" s="57">
        <f t="shared" si="3"/>
        <v>0</v>
      </c>
      <c r="N8" s="73">
        <v>26</v>
      </c>
      <c r="O8" s="55"/>
      <c r="P8" s="78">
        <v>0</v>
      </c>
      <c r="Q8" s="78">
        <v>0</v>
      </c>
      <c r="R8" s="55">
        <f t="shared" si="4"/>
        <v>3</v>
      </c>
      <c r="S8" s="58">
        <f>IF($F8="","",((N8+O8+P8+Q8)/$F8))</f>
        <v>0.89655172413793105</v>
      </c>
      <c r="T8" s="57">
        <f t="shared" si="6"/>
        <v>0</v>
      </c>
      <c r="U8" s="73">
        <v>22</v>
      </c>
      <c r="V8" s="55"/>
      <c r="W8" s="73">
        <v>2</v>
      </c>
      <c r="X8" s="73">
        <v>1</v>
      </c>
      <c r="Y8" s="55">
        <f t="shared" si="7"/>
        <v>4</v>
      </c>
      <c r="Z8" s="57">
        <f t="shared" si="8"/>
        <v>0.86206896551724133</v>
      </c>
      <c r="AA8" s="57">
        <f t="shared" si="9"/>
        <v>3.4482758620689655E-2</v>
      </c>
      <c r="AB8" s="55">
        <v>13</v>
      </c>
      <c r="AC8" s="55"/>
      <c r="AD8" s="55">
        <v>1</v>
      </c>
      <c r="AE8" s="55">
        <v>9</v>
      </c>
      <c r="AF8" s="55">
        <f t="shared" si="10"/>
        <v>6</v>
      </c>
      <c r="AG8" s="58">
        <f t="shared" si="11"/>
        <v>0.7931034482758621</v>
      </c>
      <c r="AH8" s="57">
        <f t="shared" si="12"/>
        <v>0.31034482758620691</v>
      </c>
      <c r="AI8" s="55">
        <v>3</v>
      </c>
      <c r="AJ8" s="55"/>
      <c r="AK8" s="55">
        <v>0</v>
      </c>
      <c r="AL8" s="55">
        <v>20</v>
      </c>
      <c r="AM8" s="55">
        <f t="shared" ref="AM8" si="31">F8-AL8-AK8-AI8</f>
        <v>6</v>
      </c>
      <c r="AN8" s="57">
        <f t="shared" ref="AN8" si="32">IF($F8="","",((AI8+AJ8+AK8+AL8)/$F8))</f>
        <v>0.7931034482758621</v>
      </c>
      <c r="AO8" s="57">
        <f t="shared" ref="AO8" si="33">IF($F8="","",(AL8/$F8))</f>
        <v>0.68965517241379315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30</v>
      </c>
      <c r="D9" s="56"/>
      <c r="E9" s="56"/>
      <c r="F9" s="56">
        <f t="shared" si="0"/>
        <v>30</v>
      </c>
      <c r="G9" s="73">
        <v>28</v>
      </c>
      <c r="H9" s="55"/>
      <c r="I9" s="78">
        <v>0</v>
      </c>
      <c r="J9" s="78">
        <v>0</v>
      </c>
      <c r="K9" s="55">
        <f t="shared" si="1"/>
        <v>2</v>
      </c>
      <c r="L9" s="57">
        <f t="shared" si="2"/>
        <v>0.93333333333333335</v>
      </c>
      <c r="M9" s="57">
        <f t="shared" si="3"/>
        <v>0</v>
      </c>
      <c r="N9" s="73">
        <v>26</v>
      </c>
      <c r="O9" s="55"/>
      <c r="P9" s="73">
        <v>2</v>
      </c>
      <c r="Q9" s="78">
        <v>0</v>
      </c>
      <c r="R9" s="55">
        <f t="shared" si="4"/>
        <v>2</v>
      </c>
      <c r="S9" s="58">
        <f>IF($F9="","",((N9+O9+P9+Q9)/$F9))</f>
        <v>0.93333333333333335</v>
      </c>
      <c r="T9" s="57">
        <f t="shared" si="6"/>
        <v>0</v>
      </c>
      <c r="U9" s="55">
        <v>24</v>
      </c>
      <c r="V9" s="55"/>
      <c r="W9" s="55">
        <v>1</v>
      </c>
      <c r="X9" s="55">
        <v>0</v>
      </c>
      <c r="Y9" s="55">
        <f t="shared" si="7"/>
        <v>5</v>
      </c>
      <c r="Z9" s="57">
        <f t="shared" si="8"/>
        <v>0.83333333333333337</v>
      </c>
      <c r="AA9" s="57">
        <f t="shared" si="9"/>
        <v>0</v>
      </c>
      <c r="AB9" s="55">
        <v>14</v>
      </c>
      <c r="AC9" s="55"/>
      <c r="AD9" s="55">
        <v>1</v>
      </c>
      <c r="AE9" s="55">
        <v>9</v>
      </c>
      <c r="AF9" s="55">
        <f t="shared" si="10"/>
        <v>6</v>
      </c>
      <c r="AG9" s="58">
        <f t="shared" si="11"/>
        <v>0.8</v>
      </c>
      <c r="AH9" s="57">
        <f t="shared" si="12"/>
        <v>0.3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18</v>
      </c>
      <c r="D10" s="56"/>
      <c r="E10" s="56"/>
      <c r="F10" s="56">
        <f t="shared" si="0"/>
        <v>18</v>
      </c>
      <c r="G10" s="73">
        <v>14</v>
      </c>
      <c r="H10" s="55"/>
      <c r="I10" s="73">
        <v>1</v>
      </c>
      <c r="J10" s="78">
        <v>0</v>
      </c>
      <c r="K10" s="55">
        <f t="shared" si="1"/>
        <v>3</v>
      </c>
      <c r="L10" s="57">
        <f t="shared" si="2"/>
        <v>0.83333333333333337</v>
      </c>
      <c r="M10" s="57">
        <f t="shared" si="3"/>
        <v>0</v>
      </c>
      <c r="N10" s="55">
        <v>13</v>
      </c>
      <c r="O10" s="55"/>
      <c r="P10" s="55">
        <v>0</v>
      </c>
      <c r="Q10" s="55">
        <v>0</v>
      </c>
      <c r="R10" s="55">
        <f t="shared" si="4"/>
        <v>5</v>
      </c>
      <c r="S10" s="58">
        <f>IF($F10="","",((N10+O10+P10+Q10)/$F10))</f>
        <v>0.72222222222222221</v>
      </c>
      <c r="T10" s="57">
        <f t="shared" si="6"/>
        <v>0</v>
      </c>
      <c r="U10" s="55">
        <v>12</v>
      </c>
      <c r="V10" s="55"/>
      <c r="W10" s="55">
        <v>0</v>
      </c>
      <c r="X10" s="55">
        <v>1</v>
      </c>
      <c r="Y10" s="55">
        <f t="shared" si="7"/>
        <v>5</v>
      </c>
      <c r="Z10" s="57">
        <f t="shared" si="8"/>
        <v>0.72222222222222221</v>
      </c>
      <c r="AA10" s="57">
        <f t="shared" si="9"/>
        <v>5.5555555555555552E-2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32</v>
      </c>
      <c r="D11" s="56"/>
      <c r="E11" s="56"/>
      <c r="F11" s="56">
        <f t="shared" si="0"/>
        <v>32</v>
      </c>
      <c r="G11" s="55">
        <v>28</v>
      </c>
      <c r="H11" s="55"/>
      <c r="I11" s="55">
        <v>1</v>
      </c>
      <c r="J11" s="55">
        <v>0</v>
      </c>
      <c r="K11" s="55">
        <f t="shared" si="1"/>
        <v>3</v>
      </c>
      <c r="L11" s="57">
        <f t="shared" si="2"/>
        <v>0.90625</v>
      </c>
      <c r="M11" s="57">
        <f t="shared" si="3"/>
        <v>0</v>
      </c>
      <c r="N11" s="55">
        <v>26</v>
      </c>
      <c r="O11" s="55"/>
      <c r="P11" s="55">
        <v>0</v>
      </c>
      <c r="Q11" s="55">
        <v>0</v>
      </c>
      <c r="R11" s="55">
        <f t="shared" si="4"/>
        <v>6</v>
      </c>
      <c r="S11" s="58">
        <f>IF($F11="","",((N11+O11+P11+Q11)/$F11))</f>
        <v>0.8125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22</v>
      </c>
      <c r="D12" s="56"/>
      <c r="E12" s="56"/>
      <c r="F12" s="56">
        <f t="shared" si="0"/>
        <v>22</v>
      </c>
      <c r="G12" s="55">
        <v>20</v>
      </c>
      <c r="H12" s="55"/>
      <c r="I12" s="55">
        <v>0</v>
      </c>
      <c r="J12" s="55">
        <v>0</v>
      </c>
      <c r="K12" s="55">
        <f t="shared" si="1"/>
        <v>2</v>
      </c>
      <c r="L12" s="57">
        <f t="shared" si="2"/>
        <v>0.90909090909090906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20</v>
      </c>
      <c r="D13" s="56"/>
      <c r="E13" s="56"/>
      <c r="F13" s="56">
        <f t="shared" si="0"/>
        <v>20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Two or more races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8</v>
      </c>
      <c r="D19" s="56"/>
      <c r="E19" s="56"/>
      <c r="F19" s="56">
        <f t="shared" ref="F19:F27" si="34">C19-D19-E19</f>
        <v>8</v>
      </c>
      <c r="G19" s="73">
        <v>5</v>
      </c>
      <c r="H19" s="55"/>
      <c r="I19" s="73">
        <v>1</v>
      </c>
      <c r="J19" s="55">
        <v>0</v>
      </c>
      <c r="K19" s="55">
        <f t="shared" ref="K19:K26" si="35">F19-I19-G19-J19</f>
        <v>2</v>
      </c>
      <c r="L19" s="57">
        <f t="shared" ref="L19:L26" si="36">IF($F19="","",((G19+H19+I19+J19)/$F19))</f>
        <v>0.75</v>
      </c>
      <c r="M19" s="57">
        <f t="shared" ref="M19:M26" si="37">IF($F19="","",(J19/$F19))</f>
        <v>0</v>
      </c>
      <c r="N19" s="73">
        <v>4</v>
      </c>
      <c r="O19" s="55"/>
      <c r="P19" s="55">
        <v>0</v>
      </c>
      <c r="Q19" s="73">
        <v>1</v>
      </c>
      <c r="R19" s="55">
        <f t="shared" ref="R19:R25" si="38">F19-N19-O19-P19-Q19</f>
        <v>3</v>
      </c>
      <c r="S19" s="58">
        <f t="shared" ref="S19:S25" si="39">IF($F19="","",((N19+O19+P19+Q19)/$F19))</f>
        <v>0.625</v>
      </c>
      <c r="T19" s="57">
        <f t="shared" ref="T19:T25" si="40">IF($F19="","",(Q19/$F19))</f>
        <v>0.125</v>
      </c>
      <c r="U19" s="73">
        <v>1</v>
      </c>
      <c r="V19" s="55"/>
      <c r="W19" s="55">
        <v>0</v>
      </c>
      <c r="X19" s="73">
        <v>3</v>
      </c>
      <c r="Y19" s="55">
        <f t="shared" ref="Y19:Y24" si="41">F19-(U19+W19+X19)</f>
        <v>4</v>
      </c>
      <c r="Z19" s="57">
        <f t="shared" ref="Z19:Z24" si="42">IF($F19="","",((U19+V19+W19+X19)/$F19))</f>
        <v>0.5</v>
      </c>
      <c r="AA19" s="57">
        <f t="shared" ref="AA19:AA24" si="43">IF($F19="","",(X19/$F19))</f>
        <v>0.375</v>
      </c>
      <c r="AB19" s="78">
        <v>0</v>
      </c>
      <c r="AC19" s="55"/>
      <c r="AD19" s="55">
        <v>0</v>
      </c>
      <c r="AE19" s="73">
        <v>4</v>
      </c>
      <c r="AF19" s="55">
        <f t="shared" ref="AF19:AF23" si="44">F19-(AB19+AD19+AE19)</f>
        <v>4</v>
      </c>
      <c r="AG19" s="58">
        <f t="shared" ref="AG19:AG23" si="45">IF($F19="","",((AB19+AC19+AD19+AE19)/$F19))</f>
        <v>0.5</v>
      </c>
      <c r="AH19" s="57">
        <f t="shared" ref="AH19:AH23" si="46">IF($F19="","",(AE19/$F19))</f>
        <v>0.5</v>
      </c>
      <c r="AI19" s="55">
        <v>0</v>
      </c>
      <c r="AJ19" s="55"/>
      <c r="AK19" s="55">
        <v>0</v>
      </c>
      <c r="AL19" s="73">
        <v>4</v>
      </c>
      <c r="AM19" s="55">
        <f t="shared" ref="AM19:AM21" si="47">F19-AL19-AK19-AI19</f>
        <v>4</v>
      </c>
      <c r="AN19" s="57">
        <f t="shared" ref="AN19:AN21" si="48">IF($F19="","",((AI19+AJ19+AK19+AL19)/$F19))</f>
        <v>0.5</v>
      </c>
      <c r="AO19" s="57">
        <f t="shared" ref="AO19:AO21" si="49">IF($F19="","",(AL19/$F19))</f>
        <v>0.5</v>
      </c>
      <c r="AP19" s="55">
        <v>0</v>
      </c>
      <c r="AQ19" s="55"/>
      <c r="AR19" s="55">
        <v>0</v>
      </c>
      <c r="AS19" s="73">
        <v>4</v>
      </c>
      <c r="AT19" s="55">
        <f t="shared" ref="AT19" si="50">F19-AS19-AR19-AP19</f>
        <v>4</v>
      </c>
      <c r="AU19" s="58">
        <f t="shared" ref="AU19" si="51">IF($F19="","",((AP19+AQ19+AR19+AS19)/$F19))</f>
        <v>0.5</v>
      </c>
      <c r="AV19" s="57">
        <f t="shared" ref="AV19" si="52">IF($F19="","",(AS19/$F19))</f>
        <v>0.5</v>
      </c>
      <c r="AW19" s="55">
        <v>0</v>
      </c>
      <c r="AX19" s="55"/>
      <c r="AY19" s="55">
        <v>0</v>
      </c>
      <c r="AZ19" s="55">
        <v>4</v>
      </c>
      <c r="BA19" s="55">
        <f t="shared" ref="BA19" si="53">F19-AZ19-AW19</f>
        <v>4</v>
      </c>
      <c r="BB19" s="57">
        <f t="shared" ref="BB19" si="54">IF($F19="","",((AW19+AX19+AY19+AZ19)/$F19))</f>
        <v>0.5</v>
      </c>
      <c r="BC19" s="57">
        <f t="shared" ref="BC19" si="55">IF($F19="","",(AZ19/$F19))</f>
        <v>0.5</v>
      </c>
    </row>
    <row r="20" spans="2:55">
      <c r="B20" s="55" t="s">
        <v>21</v>
      </c>
      <c r="C20" s="73">
        <v>7</v>
      </c>
      <c r="D20" s="56"/>
      <c r="E20" s="56"/>
      <c r="F20" s="56">
        <f t="shared" si="34"/>
        <v>7</v>
      </c>
      <c r="G20" s="73">
        <v>6</v>
      </c>
      <c r="H20" s="55"/>
      <c r="I20" s="73">
        <v>1</v>
      </c>
      <c r="J20" s="55">
        <v>0</v>
      </c>
      <c r="K20" s="55">
        <f t="shared" si="35"/>
        <v>0</v>
      </c>
      <c r="L20" s="58">
        <f t="shared" si="36"/>
        <v>1</v>
      </c>
      <c r="M20" s="57">
        <f t="shared" si="37"/>
        <v>0</v>
      </c>
      <c r="N20" s="73">
        <v>4</v>
      </c>
      <c r="O20" s="55"/>
      <c r="P20" s="55">
        <v>0</v>
      </c>
      <c r="Q20" s="73">
        <v>1</v>
      </c>
      <c r="R20" s="55">
        <f t="shared" si="38"/>
        <v>2</v>
      </c>
      <c r="S20" s="58">
        <f t="shared" si="39"/>
        <v>0.7142857142857143</v>
      </c>
      <c r="T20" s="57">
        <f t="shared" si="40"/>
        <v>0.14285714285714285</v>
      </c>
      <c r="U20" s="78">
        <v>0</v>
      </c>
      <c r="V20" s="55"/>
      <c r="W20" s="55">
        <v>0</v>
      </c>
      <c r="X20" s="73">
        <v>3</v>
      </c>
      <c r="Y20" s="55">
        <f t="shared" si="41"/>
        <v>4</v>
      </c>
      <c r="Z20" s="58">
        <f t="shared" si="42"/>
        <v>0.42857142857142855</v>
      </c>
      <c r="AA20" s="57">
        <f t="shared" si="43"/>
        <v>0.42857142857142855</v>
      </c>
      <c r="AB20" s="78">
        <v>0</v>
      </c>
      <c r="AC20" s="55"/>
      <c r="AD20" s="55">
        <v>0</v>
      </c>
      <c r="AE20" s="73">
        <v>4</v>
      </c>
      <c r="AF20" s="55">
        <f t="shared" si="44"/>
        <v>3</v>
      </c>
      <c r="AG20" s="58">
        <f t="shared" si="45"/>
        <v>0.5714285714285714</v>
      </c>
      <c r="AH20" s="57">
        <f t="shared" si="46"/>
        <v>0.5714285714285714</v>
      </c>
      <c r="AI20" s="55">
        <v>0</v>
      </c>
      <c r="AJ20" s="55"/>
      <c r="AK20" s="55">
        <v>0</v>
      </c>
      <c r="AL20" s="73">
        <v>4</v>
      </c>
      <c r="AM20" s="55">
        <f t="shared" si="47"/>
        <v>3</v>
      </c>
      <c r="AN20" s="57">
        <f t="shared" si="48"/>
        <v>0.5714285714285714</v>
      </c>
      <c r="AO20" s="57">
        <f t="shared" si="49"/>
        <v>0.5714285714285714</v>
      </c>
      <c r="AP20" s="55">
        <v>0</v>
      </c>
      <c r="AQ20" s="55"/>
      <c r="AR20" s="55">
        <v>0</v>
      </c>
      <c r="AS20" s="55">
        <v>4</v>
      </c>
      <c r="AT20" s="55">
        <f t="shared" ref="AT20" si="56">F20-AS20-AR20-AP20</f>
        <v>3</v>
      </c>
      <c r="AU20" s="58">
        <f t="shared" ref="AU20" si="57">IF($F20="","",((AP20+AQ20+AR20+AS20)/$F20))</f>
        <v>0.5714285714285714</v>
      </c>
      <c r="AV20" s="57">
        <f t="shared" ref="AV20" si="58">IF($F20="","",(AS20/$F20))</f>
        <v>0.5714285714285714</v>
      </c>
      <c r="AW20" s="55">
        <v>0</v>
      </c>
      <c r="AX20" s="55"/>
      <c r="AY20" s="55">
        <v>0</v>
      </c>
      <c r="AZ20" s="55">
        <v>4</v>
      </c>
      <c r="BA20" s="55">
        <f t="shared" ref="BA20" si="59">F20-AZ20-AW20</f>
        <v>3</v>
      </c>
      <c r="BB20" s="57">
        <f t="shared" ref="BB20" si="60">IF($F20="","",((AW20+AX20+AY20+AZ20)/$F20))</f>
        <v>0.5714285714285714</v>
      </c>
      <c r="BC20" s="57">
        <f t="shared" ref="BC20" si="61">IF($F20="","",(AZ20/$F20))</f>
        <v>0.5714285714285714</v>
      </c>
    </row>
    <row r="21" spans="2:55">
      <c r="B21" s="55" t="s">
        <v>22</v>
      </c>
      <c r="C21" s="73">
        <v>5</v>
      </c>
      <c r="D21" s="56"/>
      <c r="E21" s="56"/>
      <c r="F21" s="56">
        <f t="shared" si="34"/>
        <v>5</v>
      </c>
      <c r="G21" s="73">
        <v>4</v>
      </c>
      <c r="H21" s="55"/>
      <c r="I21" s="55">
        <v>0</v>
      </c>
      <c r="J21" s="55">
        <v>0</v>
      </c>
      <c r="K21" s="55">
        <f t="shared" si="35"/>
        <v>1</v>
      </c>
      <c r="L21" s="57">
        <f t="shared" si="36"/>
        <v>0.8</v>
      </c>
      <c r="M21" s="57">
        <f t="shared" si="37"/>
        <v>0</v>
      </c>
      <c r="N21" s="73">
        <v>3</v>
      </c>
      <c r="O21" s="55"/>
      <c r="P21" s="55">
        <v>0</v>
      </c>
      <c r="Q21" s="73">
        <v>1</v>
      </c>
      <c r="R21" s="55">
        <f t="shared" si="38"/>
        <v>1</v>
      </c>
      <c r="S21" s="58">
        <f t="shared" si="39"/>
        <v>0.8</v>
      </c>
      <c r="T21" s="57">
        <f t="shared" si="40"/>
        <v>0.2</v>
      </c>
      <c r="U21" s="73">
        <v>2</v>
      </c>
      <c r="V21" s="55"/>
      <c r="W21" s="55">
        <v>0</v>
      </c>
      <c r="X21" s="73">
        <v>2</v>
      </c>
      <c r="Y21" s="55">
        <f t="shared" si="41"/>
        <v>1</v>
      </c>
      <c r="Z21" s="58">
        <f t="shared" si="42"/>
        <v>0.8</v>
      </c>
      <c r="AA21" s="57">
        <f t="shared" si="43"/>
        <v>0.4</v>
      </c>
      <c r="AB21" s="73">
        <v>1</v>
      </c>
      <c r="AC21" s="55"/>
      <c r="AD21" s="55">
        <v>0</v>
      </c>
      <c r="AE21" s="73">
        <v>3</v>
      </c>
      <c r="AF21" s="55">
        <f t="shared" si="44"/>
        <v>1</v>
      </c>
      <c r="AG21" s="58">
        <f t="shared" si="45"/>
        <v>0.8</v>
      </c>
      <c r="AH21" s="57">
        <f t="shared" si="46"/>
        <v>0.6</v>
      </c>
      <c r="AI21" s="55">
        <v>1</v>
      </c>
      <c r="AJ21" s="55"/>
      <c r="AK21" s="55">
        <v>0</v>
      </c>
      <c r="AL21" s="55">
        <v>3</v>
      </c>
      <c r="AM21" s="55">
        <f t="shared" si="47"/>
        <v>1</v>
      </c>
      <c r="AN21" s="57">
        <f t="shared" si="48"/>
        <v>0.8</v>
      </c>
      <c r="AO21" s="57">
        <f t="shared" si="49"/>
        <v>0.6</v>
      </c>
      <c r="AP21" s="55">
        <v>1</v>
      </c>
      <c r="AQ21" s="55"/>
      <c r="AR21" s="55">
        <v>0</v>
      </c>
      <c r="AS21" s="55">
        <v>3</v>
      </c>
      <c r="AT21" s="55">
        <f t="shared" ref="AT21" si="62">F21-AS21-AR21-AP21</f>
        <v>1</v>
      </c>
      <c r="AU21" s="58">
        <f t="shared" ref="AU21" si="63">IF($F21="","",((AP21+AQ21+AR21+AS21)/$F21))</f>
        <v>0.8</v>
      </c>
      <c r="AV21" s="57">
        <f t="shared" ref="AV21" si="64">IF($F21="","",(AS21/$F21))</f>
        <v>0.6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5</v>
      </c>
      <c r="D22" s="56"/>
      <c r="E22" s="56"/>
      <c r="F22" s="56">
        <f t="shared" si="34"/>
        <v>5</v>
      </c>
      <c r="G22" s="73">
        <v>5</v>
      </c>
      <c r="H22" s="55"/>
      <c r="I22" s="55">
        <v>0</v>
      </c>
      <c r="J22" s="55">
        <v>0</v>
      </c>
      <c r="K22" s="55">
        <f t="shared" si="35"/>
        <v>0</v>
      </c>
      <c r="L22" s="57">
        <f t="shared" si="36"/>
        <v>1</v>
      </c>
      <c r="M22" s="57">
        <f t="shared" si="37"/>
        <v>0</v>
      </c>
      <c r="N22" s="73">
        <v>4</v>
      </c>
      <c r="O22" s="55"/>
      <c r="P22" s="55">
        <v>0</v>
      </c>
      <c r="Q22" s="73">
        <v>1</v>
      </c>
      <c r="R22" s="55">
        <f t="shared" si="38"/>
        <v>0</v>
      </c>
      <c r="S22" s="58">
        <f t="shared" si="39"/>
        <v>1</v>
      </c>
      <c r="T22" s="57">
        <f t="shared" si="40"/>
        <v>0.2</v>
      </c>
      <c r="U22" s="73">
        <v>2</v>
      </c>
      <c r="V22" s="55"/>
      <c r="W22" s="55">
        <v>0</v>
      </c>
      <c r="X22" s="73">
        <v>3</v>
      </c>
      <c r="Y22" s="55">
        <f t="shared" si="41"/>
        <v>0</v>
      </c>
      <c r="Z22" s="58">
        <f t="shared" si="42"/>
        <v>1</v>
      </c>
      <c r="AA22" s="57">
        <f t="shared" si="43"/>
        <v>0.6</v>
      </c>
      <c r="AB22" s="55">
        <v>0</v>
      </c>
      <c r="AC22" s="55"/>
      <c r="AD22" s="55">
        <v>0</v>
      </c>
      <c r="AE22" s="55">
        <v>5</v>
      </c>
      <c r="AF22" s="55">
        <f t="shared" si="44"/>
        <v>0</v>
      </c>
      <c r="AG22" s="58">
        <f t="shared" si="45"/>
        <v>1</v>
      </c>
      <c r="AH22" s="57">
        <f t="shared" si="46"/>
        <v>1</v>
      </c>
      <c r="AI22" s="55">
        <v>0</v>
      </c>
      <c r="AJ22" s="55"/>
      <c r="AK22" s="55">
        <v>0</v>
      </c>
      <c r="AL22" s="55">
        <v>5</v>
      </c>
      <c r="AM22" s="55">
        <f t="shared" ref="AM22" si="65">F22-AL22-AK22-AI22</f>
        <v>0</v>
      </c>
      <c r="AN22" s="57">
        <f t="shared" ref="AN22" si="66">IF($F22="","",((AI22+AJ22+AK22+AL22)/$F22))</f>
        <v>1</v>
      </c>
      <c r="AO22" s="57">
        <f t="shared" ref="AO22" si="67">IF($F22="","",(AL22/$F22))</f>
        <v>1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2</v>
      </c>
      <c r="D23" s="56"/>
      <c r="E23" s="56"/>
      <c r="F23" s="56">
        <f t="shared" si="34"/>
        <v>2</v>
      </c>
      <c r="G23" s="73">
        <v>2</v>
      </c>
      <c r="H23" s="55"/>
      <c r="I23" s="55">
        <v>0</v>
      </c>
      <c r="J23" s="55">
        <v>0</v>
      </c>
      <c r="K23" s="55">
        <f t="shared" si="35"/>
        <v>0</v>
      </c>
      <c r="L23" s="57">
        <f t="shared" si="36"/>
        <v>1</v>
      </c>
      <c r="M23" s="57">
        <f t="shared" si="37"/>
        <v>0</v>
      </c>
      <c r="N23" s="73">
        <v>1</v>
      </c>
      <c r="O23" s="55"/>
      <c r="P23" s="55">
        <v>0</v>
      </c>
      <c r="Q23" s="73">
        <v>1</v>
      </c>
      <c r="R23" s="55">
        <f t="shared" si="38"/>
        <v>0</v>
      </c>
      <c r="S23" s="58">
        <f t="shared" si="39"/>
        <v>1</v>
      </c>
      <c r="T23" s="57">
        <f t="shared" si="40"/>
        <v>0.5</v>
      </c>
      <c r="U23" s="55">
        <v>1</v>
      </c>
      <c r="V23" s="55"/>
      <c r="W23" s="55">
        <v>0</v>
      </c>
      <c r="X23" s="73">
        <v>1</v>
      </c>
      <c r="Y23" s="55">
        <f t="shared" si="41"/>
        <v>0</v>
      </c>
      <c r="Z23" s="58">
        <f t="shared" si="42"/>
        <v>1</v>
      </c>
      <c r="AA23" s="57">
        <f t="shared" si="43"/>
        <v>0.5</v>
      </c>
      <c r="AB23" s="55">
        <v>0</v>
      </c>
      <c r="AC23" s="55"/>
      <c r="AD23" s="55">
        <v>0</v>
      </c>
      <c r="AE23" s="55">
        <v>2</v>
      </c>
      <c r="AF23" s="55">
        <f t="shared" si="44"/>
        <v>0</v>
      </c>
      <c r="AG23" s="58">
        <f t="shared" si="45"/>
        <v>1</v>
      </c>
      <c r="AH23" s="57">
        <f t="shared" si="46"/>
        <v>1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1</v>
      </c>
      <c r="D24" s="56"/>
      <c r="E24" s="56"/>
      <c r="F24" s="56">
        <f t="shared" si="34"/>
        <v>1</v>
      </c>
      <c r="G24" s="73">
        <v>1</v>
      </c>
      <c r="H24" s="55"/>
      <c r="I24" s="55">
        <v>0</v>
      </c>
      <c r="J24" s="55">
        <v>0</v>
      </c>
      <c r="K24" s="55">
        <f t="shared" si="35"/>
        <v>0</v>
      </c>
      <c r="L24" s="57">
        <f t="shared" si="36"/>
        <v>1</v>
      </c>
      <c r="M24" s="57">
        <f t="shared" si="37"/>
        <v>0</v>
      </c>
      <c r="N24" s="55">
        <v>1</v>
      </c>
      <c r="O24" s="55"/>
      <c r="P24" s="55">
        <v>0</v>
      </c>
      <c r="Q24" s="55">
        <v>0</v>
      </c>
      <c r="R24" s="55">
        <f t="shared" si="38"/>
        <v>0</v>
      </c>
      <c r="S24" s="58">
        <f t="shared" si="39"/>
        <v>1</v>
      </c>
      <c r="T24" s="57">
        <f t="shared" si="40"/>
        <v>0</v>
      </c>
      <c r="U24" s="55">
        <v>1</v>
      </c>
      <c r="V24" s="55"/>
      <c r="W24" s="55">
        <v>0</v>
      </c>
      <c r="X24" s="55">
        <v>0</v>
      </c>
      <c r="Y24" s="55">
        <f t="shared" si="41"/>
        <v>0</v>
      </c>
      <c r="Z24" s="58">
        <f t="shared" si="42"/>
        <v>1</v>
      </c>
      <c r="AA24" s="57">
        <f t="shared" si="43"/>
        <v>0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1</v>
      </c>
      <c r="D25" s="56"/>
      <c r="E25" s="56"/>
      <c r="F25" s="56">
        <f t="shared" si="34"/>
        <v>1</v>
      </c>
      <c r="G25" s="55">
        <v>1</v>
      </c>
      <c r="H25" s="55"/>
      <c r="I25" s="55">
        <v>0</v>
      </c>
      <c r="J25" s="55">
        <v>0</v>
      </c>
      <c r="K25" s="55">
        <f t="shared" si="35"/>
        <v>0</v>
      </c>
      <c r="L25" s="57">
        <f t="shared" si="36"/>
        <v>1</v>
      </c>
      <c r="M25" s="57">
        <f t="shared" si="37"/>
        <v>0</v>
      </c>
      <c r="N25" s="55">
        <v>1</v>
      </c>
      <c r="O25" s="55"/>
      <c r="P25" s="55">
        <v>0</v>
      </c>
      <c r="Q25" s="55">
        <v>0</v>
      </c>
      <c r="R25" s="55">
        <f t="shared" si="38"/>
        <v>0</v>
      </c>
      <c r="S25" s="58">
        <f t="shared" si="39"/>
        <v>1</v>
      </c>
      <c r="T25" s="57">
        <f t="shared" si="40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3</v>
      </c>
      <c r="F26" s="56">
        <f t="shared" si="34"/>
        <v>3</v>
      </c>
      <c r="G26" s="73">
        <v>3</v>
      </c>
      <c r="I26" s="55">
        <v>0</v>
      </c>
      <c r="J26" s="55">
        <v>0</v>
      </c>
      <c r="K26" s="55">
        <f t="shared" si="35"/>
        <v>0</v>
      </c>
      <c r="L26" s="57">
        <f t="shared" si="36"/>
        <v>1</v>
      </c>
      <c r="M26" s="57">
        <f t="shared" si="37"/>
        <v>0</v>
      </c>
    </row>
    <row r="27" spans="2:55">
      <c r="B27" s="55" t="s">
        <v>28</v>
      </c>
      <c r="C27" s="73">
        <v>3</v>
      </c>
      <c r="F27" s="56">
        <f t="shared" si="34"/>
        <v>3</v>
      </c>
    </row>
    <row r="30" spans="2:55">
      <c r="B30" s="25" t="str">
        <f>"Graduate  Retention - "&amp;$A$1</f>
        <v>Graduate  Retention - Two or more races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Two or more races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Two or more races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8BD6-318B-4C0C-809B-785F74A04296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70</v>
      </c>
    </row>
    <row r="2" spans="1:55">
      <c r="B2" s="25" t="str">
        <f>"Freshmen Retention - "&amp;$A$1</f>
        <v>Freshmen Retention - Unknown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18</v>
      </c>
      <c r="D5" s="56"/>
      <c r="E5" s="56"/>
      <c r="F5" s="56">
        <f t="shared" ref="F5:F13" si="0">C5-D5-E5</f>
        <v>18</v>
      </c>
      <c r="G5" s="73">
        <v>16</v>
      </c>
      <c r="H5" s="55"/>
      <c r="I5" s="73">
        <v>1</v>
      </c>
      <c r="J5" s="55">
        <v>0</v>
      </c>
      <c r="K5" s="55">
        <f t="shared" ref="K5:K12" si="1">F5-(G5+I5+J5)</f>
        <v>1</v>
      </c>
      <c r="L5" s="57">
        <f t="shared" ref="L5:L12" si="2">IF($F5="","",((G5+H5+I5+J5)/$F5))</f>
        <v>0.94444444444444442</v>
      </c>
      <c r="M5" s="57">
        <f t="shared" ref="M5:M12" si="3">IF($F5="","",(J5/$F5))</f>
        <v>0</v>
      </c>
      <c r="N5" s="73">
        <v>14</v>
      </c>
      <c r="O5" s="55"/>
      <c r="P5" s="78">
        <v>0</v>
      </c>
      <c r="Q5" s="55">
        <v>0</v>
      </c>
      <c r="R5" s="55">
        <f t="shared" ref="R5:R11" si="4">F5-Q5-P5-N5</f>
        <v>4</v>
      </c>
      <c r="S5" s="58">
        <f t="shared" ref="S5:S7" si="5">IF($F5="","",((N5+O5+P5+Q5)/$F5))</f>
        <v>0.77777777777777779</v>
      </c>
      <c r="T5" s="57">
        <f t="shared" ref="T5:T11" si="6">IF($F5="","",(Q5/$F5))</f>
        <v>0</v>
      </c>
      <c r="U5" s="73">
        <v>14</v>
      </c>
      <c r="V5" s="55"/>
      <c r="W5" s="55">
        <v>0</v>
      </c>
      <c r="X5" s="55">
        <v>0</v>
      </c>
      <c r="Y5" s="55">
        <f t="shared" ref="Y5:Y10" si="7">F5-(U5+W5+X5)</f>
        <v>4</v>
      </c>
      <c r="Z5" s="57">
        <f t="shared" ref="Z5:Z10" si="8">IF($F5="","",((U5+V5+W5+X5)/$F5))</f>
        <v>0.77777777777777779</v>
      </c>
      <c r="AA5" s="57">
        <f t="shared" ref="AA5:AA10" si="9">IF($F5="","",(X5/$F5))</f>
        <v>0</v>
      </c>
      <c r="AB5" s="73">
        <v>8</v>
      </c>
      <c r="AC5" s="55"/>
      <c r="AD5" s="73">
        <v>1</v>
      </c>
      <c r="AE5" s="73">
        <v>5</v>
      </c>
      <c r="AF5" s="55">
        <f t="shared" ref="AF5:AF9" si="10">F5-(AB5+AD5+AE5)</f>
        <v>4</v>
      </c>
      <c r="AG5" s="58">
        <f t="shared" ref="AG5:AG9" si="11">IF($F5="","",((AB5+AC5+AD5+AE5)/$F5))</f>
        <v>0.77777777777777779</v>
      </c>
      <c r="AH5" s="57">
        <f t="shared" ref="AH5:AH9" si="12">IF($F5="","",(AE5/$F5))</f>
        <v>0.27777777777777779</v>
      </c>
      <c r="AI5" s="78">
        <v>0</v>
      </c>
      <c r="AJ5" s="55"/>
      <c r="AK5" s="78">
        <v>0</v>
      </c>
      <c r="AL5" s="73">
        <v>12</v>
      </c>
      <c r="AM5" s="55">
        <f t="shared" ref="AM5:AM7" si="13">F5-AL5-AK5-AI5</f>
        <v>6</v>
      </c>
      <c r="AN5" s="57">
        <f t="shared" ref="AN5:AN7" si="14">IF($F5="","",((AI5+AJ5+AK5+AL5)/$F5))</f>
        <v>0.66666666666666663</v>
      </c>
      <c r="AO5" s="57">
        <f t="shared" ref="AO5:AO7" si="15">IF($F5="","",(AL5/$F5))</f>
        <v>0.66666666666666663</v>
      </c>
      <c r="AP5" s="78">
        <v>0</v>
      </c>
      <c r="AQ5" s="55"/>
      <c r="AR5" s="55">
        <v>0</v>
      </c>
      <c r="AS5" s="73">
        <v>12</v>
      </c>
      <c r="AT5" s="55">
        <f t="shared" ref="AT5" si="16">F5-AP5-AR5-AS5</f>
        <v>6</v>
      </c>
      <c r="AU5" s="58">
        <f t="shared" ref="AU5" si="17">IF($F5="","",((AP5+AQ5+AR5+AS5)/$F5))</f>
        <v>0.66666666666666663</v>
      </c>
      <c r="AV5" s="57">
        <f t="shared" ref="AV5" si="18">IF($F5="","",(AS5/$F5))</f>
        <v>0.66666666666666663</v>
      </c>
      <c r="AW5" s="55">
        <v>0</v>
      </c>
      <c r="AX5" s="55"/>
      <c r="AY5" s="55">
        <v>0</v>
      </c>
      <c r="AZ5" s="55">
        <v>12</v>
      </c>
      <c r="BA5" s="55">
        <f t="shared" ref="BA5" si="19">F5-AZ5-AW5</f>
        <v>6</v>
      </c>
      <c r="BB5" s="57">
        <f t="shared" ref="BB5" si="20">IF($F5="","",((AW5+AX5+AY5+AZ5)/$F5))</f>
        <v>0.66666666666666663</v>
      </c>
      <c r="BC5" s="57">
        <f t="shared" ref="BC5" si="21">IF($F5="","",(AZ5/$F5))</f>
        <v>0.66666666666666663</v>
      </c>
    </row>
    <row r="6" spans="1:55">
      <c r="B6" s="55" t="s">
        <v>21</v>
      </c>
      <c r="C6" s="73">
        <v>13</v>
      </c>
      <c r="D6" s="56"/>
      <c r="E6" s="56"/>
      <c r="F6" s="56">
        <f t="shared" si="0"/>
        <v>13</v>
      </c>
      <c r="G6" s="73">
        <v>11</v>
      </c>
      <c r="H6" s="55"/>
      <c r="I6" s="73">
        <v>1</v>
      </c>
      <c r="J6" s="55">
        <v>0</v>
      </c>
      <c r="K6" s="55">
        <f t="shared" si="1"/>
        <v>1</v>
      </c>
      <c r="L6" s="57">
        <f t="shared" si="2"/>
        <v>0.92307692307692313</v>
      </c>
      <c r="M6" s="57">
        <f t="shared" si="3"/>
        <v>0</v>
      </c>
      <c r="N6" s="73">
        <v>10</v>
      </c>
      <c r="O6" s="55"/>
      <c r="P6" s="78">
        <v>0</v>
      </c>
      <c r="Q6" s="55">
        <v>0</v>
      </c>
      <c r="R6" s="55">
        <f t="shared" si="4"/>
        <v>3</v>
      </c>
      <c r="S6" s="58">
        <f t="shared" si="5"/>
        <v>0.76923076923076927</v>
      </c>
      <c r="T6" s="57">
        <f t="shared" si="6"/>
        <v>0</v>
      </c>
      <c r="U6" s="73">
        <v>9</v>
      </c>
      <c r="V6" s="55"/>
      <c r="W6" s="55">
        <v>0</v>
      </c>
      <c r="X6" s="55">
        <v>0</v>
      </c>
      <c r="Y6" s="55">
        <f t="shared" si="7"/>
        <v>4</v>
      </c>
      <c r="Z6" s="57">
        <f t="shared" si="8"/>
        <v>0.69230769230769229</v>
      </c>
      <c r="AA6" s="57">
        <f t="shared" si="9"/>
        <v>0</v>
      </c>
      <c r="AB6" s="73">
        <v>4</v>
      </c>
      <c r="AC6" s="55"/>
      <c r="AD6" s="78">
        <v>0</v>
      </c>
      <c r="AE6" s="73">
        <v>5</v>
      </c>
      <c r="AF6" s="55">
        <f t="shared" si="10"/>
        <v>4</v>
      </c>
      <c r="AG6" s="58">
        <f t="shared" si="11"/>
        <v>0.69230769230769229</v>
      </c>
      <c r="AH6" s="57">
        <f t="shared" si="12"/>
        <v>0.38461538461538464</v>
      </c>
      <c r="AI6" s="78">
        <v>0</v>
      </c>
      <c r="AJ6" s="55"/>
      <c r="AK6" s="78">
        <v>0</v>
      </c>
      <c r="AL6" s="73">
        <v>9</v>
      </c>
      <c r="AM6" s="55">
        <f t="shared" si="13"/>
        <v>4</v>
      </c>
      <c r="AN6" s="57">
        <f t="shared" si="14"/>
        <v>0.69230769230769229</v>
      </c>
      <c r="AO6" s="57">
        <f t="shared" si="15"/>
        <v>0.69230769230769229</v>
      </c>
      <c r="AP6" s="55">
        <v>0</v>
      </c>
      <c r="AQ6" s="55"/>
      <c r="AR6" s="55">
        <v>0</v>
      </c>
      <c r="AS6" s="55">
        <v>9</v>
      </c>
      <c r="AT6" s="55">
        <f t="shared" ref="AT6" si="22">F6-AP6-AR6-AS6</f>
        <v>4</v>
      </c>
      <c r="AU6" s="58">
        <f t="shared" ref="AU6" si="23">IF($F6="","",((AP6+AQ6+AR6+AS6)/$F6))</f>
        <v>0.69230769230769229</v>
      </c>
      <c r="AV6" s="57">
        <f t="shared" ref="AV6" si="24">IF($F6="","",(AS6/$F6))</f>
        <v>0.69230769230769229</v>
      </c>
      <c r="AW6" s="55">
        <v>0</v>
      </c>
      <c r="AX6" s="55"/>
      <c r="AY6" s="55">
        <v>0</v>
      </c>
      <c r="AZ6" s="55">
        <v>9</v>
      </c>
      <c r="BA6" s="55">
        <f t="shared" ref="BA6" si="25">F6-AZ6-AW6</f>
        <v>4</v>
      </c>
      <c r="BB6" s="57">
        <f t="shared" ref="BB6" si="26">IF($F6="","",((AW6+AX6+AY6+AZ6)/$F6))</f>
        <v>0.69230769230769229</v>
      </c>
      <c r="BC6" s="57">
        <f t="shared" ref="BC6" si="27">IF($F6="","",(AZ6/$F6))</f>
        <v>0.69230769230769229</v>
      </c>
    </row>
    <row r="7" spans="1:55">
      <c r="B7" s="55" t="s">
        <v>22</v>
      </c>
      <c r="C7" s="73">
        <v>16</v>
      </c>
      <c r="D7" s="56"/>
      <c r="E7" s="56"/>
      <c r="F7" s="56">
        <f t="shared" si="0"/>
        <v>16</v>
      </c>
      <c r="G7" s="73">
        <v>15</v>
      </c>
      <c r="H7" s="55"/>
      <c r="I7" s="78">
        <v>0</v>
      </c>
      <c r="J7" s="55">
        <v>0</v>
      </c>
      <c r="K7" s="55">
        <f t="shared" si="1"/>
        <v>1</v>
      </c>
      <c r="L7" s="57">
        <f t="shared" si="2"/>
        <v>0.9375</v>
      </c>
      <c r="M7" s="57">
        <f t="shared" si="3"/>
        <v>0</v>
      </c>
      <c r="N7" s="73">
        <v>12</v>
      </c>
      <c r="O7" s="55"/>
      <c r="P7" s="73">
        <v>2</v>
      </c>
      <c r="Q7" s="55">
        <v>0</v>
      </c>
      <c r="R7" s="55">
        <f t="shared" si="4"/>
        <v>2</v>
      </c>
      <c r="S7" s="58">
        <f t="shared" si="5"/>
        <v>0.875</v>
      </c>
      <c r="T7" s="57">
        <f t="shared" si="6"/>
        <v>0</v>
      </c>
      <c r="U7" s="73">
        <v>14</v>
      </c>
      <c r="V7" s="55"/>
      <c r="W7" s="55">
        <v>0</v>
      </c>
      <c r="X7" s="55">
        <v>0</v>
      </c>
      <c r="Y7" s="55">
        <f t="shared" si="7"/>
        <v>2</v>
      </c>
      <c r="Z7" s="57">
        <f t="shared" si="8"/>
        <v>0.875</v>
      </c>
      <c r="AA7" s="57">
        <f t="shared" si="9"/>
        <v>0</v>
      </c>
      <c r="AB7" s="73">
        <v>6</v>
      </c>
      <c r="AC7" s="55"/>
      <c r="AD7" s="78">
        <v>0</v>
      </c>
      <c r="AE7" s="73">
        <v>7</v>
      </c>
      <c r="AF7" s="55">
        <f t="shared" si="10"/>
        <v>3</v>
      </c>
      <c r="AG7" s="58">
        <f t="shared" si="11"/>
        <v>0.8125</v>
      </c>
      <c r="AH7" s="57">
        <f t="shared" si="12"/>
        <v>0.4375</v>
      </c>
      <c r="AI7" s="55">
        <v>3</v>
      </c>
      <c r="AJ7" s="55"/>
      <c r="AK7" s="55">
        <v>0</v>
      </c>
      <c r="AL7" s="55">
        <v>10</v>
      </c>
      <c r="AM7" s="55">
        <f t="shared" si="13"/>
        <v>3</v>
      </c>
      <c r="AN7" s="57">
        <f t="shared" si="14"/>
        <v>0.8125</v>
      </c>
      <c r="AO7" s="57">
        <f t="shared" si="15"/>
        <v>0.625</v>
      </c>
      <c r="AP7" s="55">
        <v>0</v>
      </c>
      <c r="AQ7" s="55"/>
      <c r="AR7" s="55">
        <v>0</v>
      </c>
      <c r="AS7" s="55">
        <v>13</v>
      </c>
      <c r="AT7" s="55">
        <f t="shared" ref="AT7" si="28">F7-AP7-AR7-AS7</f>
        <v>3</v>
      </c>
      <c r="AU7" s="58">
        <f t="shared" ref="AU7" si="29">IF($F7="","",((AP7+AQ7+AR7+AS7)/$F7))</f>
        <v>0.8125</v>
      </c>
      <c r="AV7" s="57">
        <f t="shared" ref="AV7" si="30">IF($F7="","",(AS7/$F7))</f>
        <v>0.8125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11</v>
      </c>
      <c r="D8" s="56"/>
      <c r="E8" s="56"/>
      <c r="F8" s="56">
        <f t="shared" si="0"/>
        <v>11</v>
      </c>
      <c r="G8" s="73">
        <v>8</v>
      </c>
      <c r="H8" s="55"/>
      <c r="I8" s="78">
        <v>0</v>
      </c>
      <c r="J8" s="55">
        <v>0</v>
      </c>
      <c r="K8" s="55">
        <f t="shared" si="1"/>
        <v>3</v>
      </c>
      <c r="L8" s="57">
        <f t="shared" si="2"/>
        <v>0.72727272727272729</v>
      </c>
      <c r="M8" s="57">
        <f t="shared" si="3"/>
        <v>0</v>
      </c>
      <c r="N8" s="73">
        <v>7</v>
      </c>
      <c r="O8" s="55"/>
      <c r="P8" s="78">
        <v>0</v>
      </c>
      <c r="Q8" s="55">
        <v>0</v>
      </c>
      <c r="R8" s="55">
        <f t="shared" si="4"/>
        <v>4</v>
      </c>
      <c r="S8" s="58">
        <f>IF($F8="","",((N8+O8+P8+Q8)/$F8))</f>
        <v>0.63636363636363635</v>
      </c>
      <c r="T8" s="57">
        <f t="shared" si="6"/>
        <v>0</v>
      </c>
      <c r="U8" s="73">
        <v>6</v>
      </c>
      <c r="V8" s="55"/>
      <c r="W8" s="55">
        <v>0</v>
      </c>
      <c r="X8" s="55">
        <v>0</v>
      </c>
      <c r="Y8" s="55">
        <f t="shared" si="7"/>
        <v>5</v>
      </c>
      <c r="Z8" s="57">
        <f t="shared" si="8"/>
        <v>0.54545454545454541</v>
      </c>
      <c r="AA8" s="57">
        <f t="shared" si="9"/>
        <v>0</v>
      </c>
      <c r="AB8" s="55">
        <v>2</v>
      </c>
      <c r="AC8" s="55"/>
      <c r="AD8" s="55">
        <v>0</v>
      </c>
      <c r="AE8" s="55">
        <v>4</v>
      </c>
      <c r="AF8" s="55">
        <f t="shared" si="10"/>
        <v>5</v>
      </c>
      <c r="AG8" s="58">
        <f t="shared" si="11"/>
        <v>0.54545454545454541</v>
      </c>
      <c r="AH8" s="57">
        <f t="shared" si="12"/>
        <v>0.36363636363636365</v>
      </c>
      <c r="AI8" s="55">
        <v>0</v>
      </c>
      <c r="AJ8" s="55"/>
      <c r="AK8" s="55">
        <v>0</v>
      </c>
      <c r="AL8" s="55">
        <v>6</v>
      </c>
      <c r="AM8" s="55">
        <f t="shared" ref="AM8" si="31">F8-AL8-AK8-AI8</f>
        <v>5</v>
      </c>
      <c r="AN8" s="57">
        <f t="shared" ref="AN8" si="32">IF($F8="","",((AI8+AJ8+AK8+AL8)/$F8))</f>
        <v>0.54545454545454541</v>
      </c>
      <c r="AO8" s="57">
        <f t="shared" ref="AO8" si="33">IF($F8="","",(AL8/$F8))</f>
        <v>0.54545454545454541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6</v>
      </c>
      <c r="D9" s="56"/>
      <c r="E9" s="56"/>
      <c r="F9" s="56">
        <f t="shared" si="0"/>
        <v>6</v>
      </c>
      <c r="G9" s="73">
        <v>6</v>
      </c>
      <c r="H9" s="55"/>
      <c r="I9" s="78">
        <v>0</v>
      </c>
      <c r="J9" s="55">
        <v>0</v>
      </c>
      <c r="K9" s="55">
        <f t="shared" si="1"/>
        <v>0</v>
      </c>
      <c r="L9" s="57">
        <f t="shared" si="2"/>
        <v>1</v>
      </c>
      <c r="M9" s="57">
        <f t="shared" si="3"/>
        <v>0</v>
      </c>
      <c r="N9" s="73">
        <v>5</v>
      </c>
      <c r="O9" s="55"/>
      <c r="P9" s="78">
        <v>0</v>
      </c>
      <c r="Q9" s="55">
        <v>0</v>
      </c>
      <c r="R9" s="55">
        <f t="shared" si="4"/>
        <v>1</v>
      </c>
      <c r="S9" s="58">
        <f>IF($F9="","",((N9+O9+P9+Q9)/$F9))</f>
        <v>0.83333333333333337</v>
      </c>
      <c r="T9" s="57">
        <f t="shared" si="6"/>
        <v>0</v>
      </c>
      <c r="U9" s="55">
        <v>5</v>
      </c>
      <c r="V9" s="55"/>
      <c r="W9" s="55">
        <v>0</v>
      </c>
      <c r="X9" s="55">
        <v>0</v>
      </c>
      <c r="Y9" s="55">
        <f t="shared" si="7"/>
        <v>1</v>
      </c>
      <c r="Z9" s="57">
        <f t="shared" si="8"/>
        <v>0.83333333333333337</v>
      </c>
      <c r="AA9" s="57">
        <f t="shared" si="9"/>
        <v>0</v>
      </c>
      <c r="AB9" s="55">
        <v>3</v>
      </c>
      <c r="AC9" s="55"/>
      <c r="AD9" s="55">
        <v>0</v>
      </c>
      <c r="AE9" s="55">
        <v>3</v>
      </c>
      <c r="AF9" s="55">
        <f t="shared" si="10"/>
        <v>0</v>
      </c>
      <c r="AG9" s="58">
        <f t="shared" si="11"/>
        <v>1</v>
      </c>
      <c r="AH9" s="57">
        <f t="shared" si="12"/>
        <v>0.5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8</v>
      </c>
      <c r="D10" s="56"/>
      <c r="E10" s="56"/>
      <c r="F10" s="56">
        <f t="shared" si="0"/>
        <v>8</v>
      </c>
      <c r="G10" s="73">
        <v>8</v>
      </c>
      <c r="H10" s="55"/>
      <c r="I10" s="78">
        <v>0</v>
      </c>
      <c r="J10" s="55">
        <v>0</v>
      </c>
      <c r="K10" s="55">
        <f t="shared" si="1"/>
        <v>0</v>
      </c>
      <c r="L10" s="57">
        <f t="shared" si="2"/>
        <v>1</v>
      </c>
      <c r="M10" s="57">
        <f t="shared" si="3"/>
        <v>0</v>
      </c>
      <c r="N10" s="55">
        <v>7</v>
      </c>
      <c r="O10" s="55"/>
      <c r="P10" s="55">
        <v>0</v>
      </c>
      <c r="Q10" s="55">
        <v>0</v>
      </c>
      <c r="R10" s="55">
        <f t="shared" si="4"/>
        <v>1</v>
      </c>
      <c r="S10" s="58">
        <f>IF($F10="","",((N10+O10+P10+Q10)/$F10))</f>
        <v>0.875</v>
      </c>
      <c r="T10" s="57">
        <f t="shared" si="6"/>
        <v>0</v>
      </c>
      <c r="U10" s="55">
        <v>6</v>
      </c>
      <c r="V10" s="55"/>
      <c r="W10" s="55">
        <v>1</v>
      </c>
      <c r="X10" s="55">
        <v>0</v>
      </c>
      <c r="Y10" s="55">
        <f t="shared" si="7"/>
        <v>1</v>
      </c>
      <c r="Z10" s="57">
        <f t="shared" si="8"/>
        <v>0.875</v>
      </c>
      <c r="AA10" s="57">
        <f t="shared" si="9"/>
        <v>0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12</v>
      </c>
      <c r="D11" s="56"/>
      <c r="E11" s="56"/>
      <c r="F11" s="56">
        <f t="shared" si="0"/>
        <v>12</v>
      </c>
      <c r="G11" s="55">
        <v>8</v>
      </c>
      <c r="H11" s="55"/>
      <c r="I11" s="55">
        <v>1</v>
      </c>
      <c r="J11" s="55">
        <v>0</v>
      </c>
      <c r="K11" s="55">
        <f t="shared" si="1"/>
        <v>3</v>
      </c>
      <c r="L11" s="57">
        <f t="shared" si="2"/>
        <v>0.75</v>
      </c>
      <c r="M11" s="57">
        <f t="shared" si="3"/>
        <v>0</v>
      </c>
      <c r="N11" s="55">
        <v>7</v>
      </c>
      <c r="O11" s="55"/>
      <c r="P11" s="55">
        <v>0</v>
      </c>
      <c r="Q11" s="55">
        <v>0</v>
      </c>
      <c r="R11" s="55">
        <f t="shared" si="4"/>
        <v>5</v>
      </c>
      <c r="S11" s="58">
        <f>IF($F11="","",((N11+O11+P11+Q11)/$F11))</f>
        <v>0.58333333333333337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8</v>
      </c>
      <c r="D12" s="56"/>
      <c r="E12" s="56"/>
      <c r="F12" s="56">
        <f t="shared" si="0"/>
        <v>8</v>
      </c>
      <c r="G12" s="55">
        <v>7</v>
      </c>
      <c r="H12" s="55"/>
      <c r="I12" s="55">
        <v>0</v>
      </c>
      <c r="J12" s="55">
        <v>0</v>
      </c>
      <c r="K12" s="55">
        <f t="shared" si="1"/>
        <v>1</v>
      </c>
      <c r="L12" s="57">
        <f t="shared" si="2"/>
        <v>0.875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9</v>
      </c>
      <c r="D13" s="56"/>
      <c r="E13" s="56"/>
      <c r="F13" s="56">
        <f t="shared" si="0"/>
        <v>9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Unknown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12</v>
      </c>
      <c r="D19" s="56"/>
      <c r="E19" s="56"/>
      <c r="F19" s="56">
        <f t="shared" ref="F19:F27" si="34">C19-D19-E19</f>
        <v>12</v>
      </c>
      <c r="G19" s="73">
        <v>11</v>
      </c>
      <c r="H19" s="55"/>
      <c r="I19" s="55">
        <v>0</v>
      </c>
      <c r="J19" s="55">
        <v>0</v>
      </c>
      <c r="K19" s="55">
        <f t="shared" ref="K19:K26" si="35">F19-I19-G19-J19</f>
        <v>1</v>
      </c>
      <c r="L19" s="57">
        <f t="shared" ref="L19:L26" si="36">IF($F19="","",((G19+H19+I19+J19)/$F19))</f>
        <v>0.91666666666666663</v>
      </c>
      <c r="M19" s="57">
        <f t="shared" ref="M19:M26" si="37">IF($F19="","",(J19/$F19))</f>
        <v>0</v>
      </c>
      <c r="N19" s="73">
        <v>10</v>
      </c>
      <c r="O19" s="55"/>
      <c r="P19" s="78">
        <v>0</v>
      </c>
      <c r="Q19" s="78">
        <v>0</v>
      </c>
      <c r="R19" s="55">
        <f t="shared" ref="R19:R25" si="38">F19-N19-O19-P19-Q19</f>
        <v>2</v>
      </c>
      <c r="S19" s="58">
        <f t="shared" ref="S19:S25" si="39">IF($F19="","",((N19+O19+P19+Q19)/$F19))</f>
        <v>0.83333333333333337</v>
      </c>
      <c r="T19" s="57">
        <f t="shared" ref="T19:T25" si="40">IF($F19="","",(Q19/$F19))</f>
        <v>0</v>
      </c>
      <c r="U19" s="73">
        <v>4</v>
      </c>
      <c r="V19" s="55"/>
      <c r="W19" s="78">
        <v>0</v>
      </c>
      <c r="X19" s="73">
        <v>5</v>
      </c>
      <c r="Y19" s="55">
        <f t="shared" ref="Y19:Y24" si="41">F19-(U19+W19+X19)</f>
        <v>3</v>
      </c>
      <c r="Z19" s="57">
        <f t="shared" ref="Z19:Z24" si="42">IF($F19="","",((U19+V19+W19+X19)/$F19))</f>
        <v>0.75</v>
      </c>
      <c r="AA19" s="57">
        <f t="shared" ref="AA19:AA24" si="43">IF($F19="","",(X19/$F19))</f>
        <v>0.41666666666666669</v>
      </c>
      <c r="AB19" s="73">
        <v>2</v>
      </c>
      <c r="AC19" s="55"/>
      <c r="AD19" s="78">
        <v>0</v>
      </c>
      <c r="AE19" s="73">
        <v>6</v>
      </c>
      <c r="AF19" s="55">
        <f t="shared" ref="AF19:AF23" si="44">F19-(AB19+AD19+AE19)</f>
        <v>4</v>
      </c>
      <c r="AG19" s="58">
        <f t="shared" ref="AG19:AG23" si="45">IF($F19="","",((AB19+AC19+AD19+AE19)/$F19))</f>
        <v>0.66666666666666663</v>
      </c>
      <c r="AH19" s="57">
        <f t="shared" ref="AH19:AH23" si="46">IF($F19="","",(AE19/$F19))</f>
        <v>0.5</v>
      </c>
      <c r="AI19" s="55">
        <v>0</v>
      </c>
      <c r="AJ19" s="55"/>
      <c r="AK19" s="55">
        <v>0</v>
      </c>
      <c r="AL19" s="73">
        <v>8</v>
      </c>
      <c r="AM19" s="55">
        <f t="shared" ref="AM19:AM21" si="47">F19-AL19-AK19-AI19</f>
        <v>4</v>
      </c>
      <c r="AN19" s="57">
        <f t="shared" ref="AN19:AN21" si="48">IF($F19="","",((AI19+AJ19+AK19+AL19)/$F19))</f>
        <v>0.66666666666666663</v>
      </c>
      <c r="AO19" s="57">
        <f t="shared" ref="AO19:AO21" si="49">IF($F19="","",(AL19/$F19))</f>
        <v>0.66666666666666663</v>
      </c>
      <c r="AP19" s="55">
        <v>0</v>
      </c>
      <c r="AQ19" s="55"/>
      <c r="AR19" s="55">
        <v>0</v>
      </c>
      <c r="AS19" s="73">
        <v>8</v>
      </c>
      <c r="AT19" s="55">
        <f t="shared" ref="AT19" si="50">F19-AS19-AR19-AP19</f>
        <v>4</v>
      </c>
      <c r="AU19" s="58">
        <f t="shared" ref="AU19" si="51">IF($F19="","",((AP19+AQ19+AR19+AS19)/$F19))</f>
        <v>0.66666666666666663</v>
      </c>
      <c r="AV19" s="57">
        <f t="shared" ref="AV19" si="52">IF($F19="","",(AS19/$F19))</f>
        <v>0.66666666666666663</v>
      </c>
      <c r="AW19" s="55">
        <v>0</v>
      </c>
      <c r="AX19" s="55"/>
      <c r="AY19" s="55">
        <v>0</v>
      </c>
      <c r="AZ19" s="55">
        <v>8</v>
      </c>
      <c r="BA19" s="55">
        <f t="shared" ref="BA19" si="53">F19-AZ19-AW19</f>
        <v>4</v>
      </c>
      <c r="BB19" s="57">
        <f t="shared" ref="BB19" si="54">IF($F19="","",((AW19+AX19+AY19+AZ19)/$F19))</f>
        <v>0.66666666666666663</v>
      </c>
      <c r="BC19" s="57">
        <f t="shared" ref="BC19" si="55">IF($F19="","",(AZ19/$F19))</f>
        <v>0.66666666666666663</v>
      </c>
    </row>
    <row r="20" spans="2:55">
      <c r="B20" s="55" t="s">
        <v>21</v>
      </c>
      <c r="C20" s="73">
        <v>3</v>
      </c>
      <c r="D20" s="56"/>
      <c r="E20" s="56"/>
      <c r="F20" s="56">
        <f t="shared" si="34"/>
        <v>3</v>
      </c>
      <c r="G20" s="73">
        <v>3</v>
      </c>
      <c r="H20" s="55"/>
      <c r="I20" s="55">
        <v>0</v>
      </c>
      <c r="J20" s="55">
        <v>0</v>
      </c>
      <c r="K20" s="55">
        <f t="shared" si="35"/>
        <v>0</v>
      </c>
      <c r="L20" s="58">
        <f t="shared" si="36"/>
        <v>1</v>
      </c>
      <c r="M20" s="57">
        <f t="shared" si="37"/>
        <v>0</v>
      </c>
      <c r="N20" s="73">
        <v>1</v>
      </c>
      <c r="O20" s="55"/>
      <c r="P20" s="78">
        <v>0</v>
      </c>
      <c r="Q20" s="73">
        <v>1</v>
      </c>
      <c r="R20" s="55">
        <f t="shared" si="38"/>
        <v>1</v>
      </c>
      <c r="S20" s="58">
        <f t="shared" si="39"/>
        <v>0.66666666666666663</v>
      </c>
      <c r="T20" s="57">
        <f t="shared" si="40"/>
        <v>0.33333333333333331</v>
      </c>
      <c r="U20" s="73">
        <v>2</v>
      </c>
      <c r="V20" s="55"/>
      <c r="W20" s="78">
        <v>0</v>
      </c>
      <c r="X20" s="73">
        <v>1</v>
      </c>
      <c r="Y20" s="55">
        <f t="shared" si="41"/>
        <v>0</v>
      </c>
      <c r="Z20" s="58">
        <f t="shared" si="42"/>
        <v>1</v>
      </c>
      <c r="AA20" s="57">
        <f t="shared" si="43"/>
        <v>0.33333333333333331</v>
      </c>
      <c r="AB20" s="73">
        <v>1</v>
      </c>
      <c r="AC20" s="55"/>
      <c r="AD20" s="78">
        <v>0</v>
      </c>
      <c r="AE20" s="73">
        <v>2</v>
      </c>
      <c r="AF20" s="55">
        <f t="shared" si="44"/>
        <v>0</v>
      </c>
      <c r="AG20" s="58">
        <f t="shared" si="45"/>
        <v>1</v>
      </c>
      <c r="AH20" s="57">
        <f t="shared" si="46"/>
        <v>0.66666666666666663</v>
      </c>
      <c r="AI20" s="55">
        <v>0</v>
      </c>
      <c r="AJ20" s="55"/>
      <c r="AK20" s="55">
        <v>0</v>
      </c>
      <c r="AL20" s="73">
        <v>3</v>
      </c>
      <c r="AM20" s="55">
        <f t="shared" si="47"/>
        <v>0</v>
      </c>
      <c r="AN20" s="57">
        <f t="shared" si="48"/>
        <v>1</v>
      </c>
      <c r="AO20" s="57">
        <f t="shared" si="49"/>
        <v>1</v>
      </c>
      <c r="AP20" s="55">
        <v>0</v>
      </c>
      <c r="AQ20" s="55"/>
      <c r="AR20" s="55">
        <v>0</v>
      </c>
      <c r="AS20" s="55">
        <v>3</v>
      </c>
      <c r="AT20" s="55">
        <f t="shared" ref="AT20" si="56">F20-AS20-AR20-AP20</f>
        <v>0</v>
      </c>
      <c r="AU20" s="58">
        <f t="shared" ref="AU20" si="57">IF($F20="","",((AP20+AQ20+AR20+AS20)/$F20))</f>
        <v>1</v>
      </c>
      <c r="AV20" s="57">
        <f t="shared" ref="AV20" si="58">IF($F20="","",(AS20/$F20))</f>
        <v>1</v>
      </c>
      <c r="AW20" s="55">
        <v>0</v>
      </c>
      <c r="AX20" s="55"/>
      <c r="AY20" s="55">
        <v>0</v>
      </c>
      <c r="AZ20" s="55">
        <v>3</v>
      </c>
      <c r="BA20" s="55">
        <f t="shared" ref="BA20" si="59">F20-AZ20-AW20</f>
        <v>0</v>
      </c>
      <c r="BB20" s="57">
        <f t="shared" ref="BB20" si="60">IF($F20="","",((AW20+AX20+AY20+AZ20)/$F20))</f>
        <v>1</v>
      </c>
      <c r="BC20" s="57">
        <f t="shared" ref="BC20" si="61">IF($F20="","",(AZ20/$F20))</f>
        <v>1</v>
      </c>
    </row>
    <row r="21" spans="2:55">
      <c r="B21" s="55" t="s">
        <v>22</v>
      </c>
      <c r="C21" s="73">
        <v>7</v>
      </c>
      <c r="D21" s="56"/>
      <c r="E21" s="56"/>
      <c r="F21" s="56">
        <f t="shared" si="34"/>
        <v>7</v>
      </c>
      <c r="G21" s="73">
        <v>6</v>
      </c>
      <c r="H21" s="55"/>
      <c r="I21" s="55">
        <v>0</v>
      </c>
      <c r="J21" s="55">
        <v>0</v>
      </c>
      <c r="K21" s="55">
        <f t="shared" si="35"/>
        <v>1</v>
      </c>
      <c r="L21" s="57">
        <f t="shared" si="36"/>
        <v>0.8571428571428571</v>
      </c>
      <c r="M21" s="57">
        <f t="shared" si="37"/>
        <v>0</v>
      </c>
      <c r="N21" s="73">
        <v>6</v>
      </c>
      <c r="O21" s="55"/>
      <c r="P21" s="78">
        <v>0</v>
      </c>
      <c r="Q21" s="78">
        <v>0</v>
      </c>
      <c r="R21" s="55">
        <f t="shared" si="38"/>
        <v>1</v>
      </c>
      <c r="S21" s="58">
        <f t="shared" si="39"/>
        <v>0.8571428571428571</v>
      </c>
      <c r="T21" s="57">
        <f t="shared" si="40"/>
        <v>0</v>
      </c>
      <c r="U21" s="73">
        <v>2</v>
      </c>
      <c r="V21" s="55"/>
      <c r="W21" s="78">
        <v>0</v>
      </c>
      <c r="X21" s="73">
        <v>4</v>
      </c>
      <c r="Y21" s="55">
        <f t="shared" si="41"/>
        <v>1</v>
      </c>
      <c r="Z21" s="58">
        <f t="shared" si="42"/>
        <v>0.8571428571428571</v>
      </c>
      <c r="AA21" s="57">
        <f t="shared" si="43"/>
        <v>0.5714285714285714</v>
      </c>
      <c r="AB21" s="73">
        <v>2</v>
      </c>
      <c r="AC21" s="55"/>
      <c r="AD21" s="78">
        <v>0</v>
      </c>
      <c r="AE21" s="73">
        <v>4</v>
      </c>
      <c r="AF21" s="55">
        <f t="shared" si="44"/>
        <v>1</v>
      </c>
      <c r="AG21" s="58">
        <f t="shared" si="45"/>
        <v>0.8571428571428571</v>
      </c>
      <c r="AH21" s="57">
        <f t="shared" si="46"/>
        <v>0.5714285714285714</v>
      </c>
      <c r="AI21" s="55">
        <v>1</v>
      </c>
      <c r="AJ21" s="55"/>
      <c r="AK21" s="55">
        <v>0</v>
      </c>
      <c r="AL21" s="55">
        <v>5</v>
      </c>
      <c r="AM21" s="55">
        <f t="shared" si="47"/>
        <v>1</v>
      </c>
      <c r="AN21" s="57">
        <f t="shared" si="48"/>
        <v>0.8571428571428571</v>
      </c>
      <c r="AO21" s="57">
        <f t="shared" si="49"/>
        <v>0.7142857142857143</v>
      </c>
      <c r="AP21" s="55">
        <v>0</v>
      </c>
      <c r="AQ21" s="55"/>
      <c r="AR21" s="55">
        <v>0</v>
      </c>
      <c r="AS21" s="55">
        <v>6</v>
      </c>
      <c r="AT21" s="55">
        <f t="shared" ref="AT21" si="62">F21-AS21-AR21-AP21</f>
        <v>1</v>
      </c>
      <c r="AU21" s="58">
        <f t="shared" ref="AU21" si="63">IF($F21="","",((AP21+AQ21+AR21+AS21)/$F21))</f>
        <v>0.8571428571428571</v>
      </c>
      <c r="AV21" s="57">
        <f t="shared" ref="AV21" si="64">IF($F21="","",(AS21/$F21))</f>
        <v>0.8571428571428571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4</v>
      </c>
      <c r="D22" s="56"/>
      <c r="E22" s="56"/>
      <c r="F22" s="56">
        <f t="shared" si="34"/>
        <v>4</v>
      </c>
      <c r="G22" s="73">
        <v>3</v>
      </c>
      <c r="H22" s="55"/>
      <c r="I22" s="55">
        <v>0</v>
      </c>
      <c r="J22" s="55">
        <v>0</v>
      </c>
      <c r="K22" s="55">
        <f t="shared" si="35"/>
        <v>1</v>
      </c>
      <c r="L22" s="57">
        <f t="shared" si="36"/>
        <v>0.75</v>
      </c>
      <c r="M22" s="57">
        <f t="shared" si="37"/>
        <v>0</v>
      </c>
      <c r="N22" s="73">
        <v>4</v>
      </c>
      <c r="O22" s="55"/>
      <c r="P22" s="78">
        <v>0</v>
      </c>
      <c r="Q22" s="78">
        <v>0</v>
      </c>
      <c r="R22" s="55">
        <f t="shared" si="38"/>
        <v>0</v>
      </c>
      <c r="S22" s="58">
        <f t="shared" si="39"/>
        <v>1</v>
      </c>
      <c r="T22" s="57">
        <f t="shared" si="40"/>
        <v>0</v>
      </c>
      <c r="U22" s="73">
        <v>1</v>
      </c>
      <c r="V22" s="55"/>
      <c r="W22" s="78">
        <v>0</v>
      </c>
      <c r="X22" s="73">
        <v>2</v>
      </c>
      <c r="Y22" s="55">
        <f t="shared" si="41"/>
        <v>1</v>
      </c>
      <c r="Z22" s="58">
        <f t="shared" si="42"/>
        <v>0.75</v>
      </c>
      <c r="AA22" s="57">
        <f t="shared" si="43"/>
        <v>0.5</v>
      </c>
      <c r="AB22" s="55">
        <v>1</v>
      </c>
      <c r="AC22" s="55"/>
      <c r="AD22" s="55">
        <v>0</v>
      </c>
      <c r="AE22" s="55">
        <v>2</v>
      </c>
      <c r="AF22" s="55">
        <f t="shared" si="44"/>
        <v>1</v>
      </c>
      <c r="AG22" s="58">
        <f t="shared" si="45"/>
        <v>0.75</v>
      </c>
      <c r="AH22" s="57">
        <f t="shared" si="46"/>
        <v>0.5</v>
      </c>
      <c r="AI22" s="55">
        <v>0</v>
      </c>
      <c r="AJ22" s="55"/>
      <c r="AK22" s="55">
        <v>0</v>
      </c>
      <c r="AL22" s="55">
        <v>3</v>
      </c>
      <c r="AM22" s="55">
        <f t="shared" ref="AM22" si="65">F22-AL22-AK22-AI22</f>
        <v>1</v>
      </c>
      <c r="AN22" s="57">
        <f t="shared" ref="AN22" si="66">IF($F22="","",((AI22+AJ22+AK22+AL22)/$F22))</f>
        <v>0.75</v>
      </c>
      <c r="AO22" s="57">
        <f t="shared" ref="AO22" si="67">IF($F22="","",(AL22/$F22))</f>
        <v>0.75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4</v>
      </c>
      <c r="D23" s="56"/>
      <c r="E23" s="56"/>
      <c r="F23" s="56">
        <f t="shared" si="34"/>
        <v>4</v>
      </c>
      <c r="G23" s="73">
        <v>4</v>
      </c>
      <c r="H23" s="55"/>
      <c r="I23" s="55">
        <v>0</v>
      </c>
      <c r="J23" s="55">
        <v>0</v>
      </c>
      <c r="K23" s="55">
        <f t="shared" si="35"/>
        <v>0</v>
      </c>
      <c r="L23" s="57">
        <f t="shared" si="36"/>
        <v>1</v>
      </c>
      <c r="M23" s="57">
        <f t="shared" si="37"/>
        <v>0</v>
      </c>
      <c r="N23" s="73">
        <v>4</v>
      </c>
      <c r="O23" s="55"/>
      <c r="P23" s="78">
        <v>0</v>
      </c>
      <c r="Q23" s="78">
        <v>0</v>
      </c>
      <c r="R23" s="55">
        <f t="shared" si="38"/>
        <v>0</v>
      </c>
      <c r="S23" s="58">
        <f t="shared" si="39"/>
        <v>1</v>
      </c>
      <c r="T23" s="57">
        <f t="shared" si="40"/>
        <v>0</v>
      </c>
      <c r="U23" s="55">
        <v>1</v>
      </c>
      <c r="V23" s="55"/>
      <c r="W23" s="55">
        <v>0</v>
      </c>
      <c r="X23" s="55">
        <v>2</v>
      </c>
      <c r="Y23" s="55">
        <f t="shared" si="41"/>
        <v>1</v>
      </c>
      <c r="Z23" s="58">
        <f t="shared" si="42"/>
        <v>0.75</v>
      </c>
      <c r="AA23" s="57">
        <f t="shared" si="43"/>
        <v>0.5</v>
      </c>
      <c r="AB23" s="55">
        <v>0</v>
      </c>
      <c r="AC23" s="55"/>
      <c r="AD23" s="55">
        <v>0</v>
      </c>
      <c r="AE23" s="55">
        <v>4</v>
      </c>
      <c r="AF23" s="55">
        <f t="shared" si="44"/>
        <v>0</v>
      </c>
      <c r="AG23" s="58">
        <f t="shared" si="45"/>
        <v>1</v>
      </c>
      <c r="AH23" s="57">
        <f t="shared" si="46"/>
        <v>1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3</v>
      </c>
      <c r="D24" s="56"/>
      <c r="E24" s="56"/>
      <c r="F24" s="56">
        <f t="shared" si="34"/>
        <v>3</v>
      </c>
      <c r="G24" s="73">
        <v>2</v>
      </c>
      <c r="H24" s="55"/>
      <c r="I24" s="55">
        <v>1</v>
      </c>
      <c r="J24" s="55">
        <v>0</v>
      </c>
      <c r="K24" s="55">
        <f t="shared" si="35"/>
        <v>0</v>
      </c>
      <c r="L24" s="57">
        <f t="shared" si="36"/>
        <v>1</v>
      </c>
      <c r="M24" s="57">
        <f t="shared" si="37"/>
        <v>0</v>
      </c>
      <c r="N24" s="55">
        <v>2</v>
      </c>
      <c r="O24" s="55"/>
      <c r="P24" s="55">
        <v>0</v>
      </c>
      <c r="Q24" s="55">
        <v>0</v>
      </c>
      <c r="R24" s="55">
        <f t="shared" si="38"/>
        <v>1</v>
      </c>
      <c r="S24" s="58">
        <f t="shared" si="39"/>
        <v>0.66666666666666663</v>
      </c>
      <c r="T24" s="57">
        <f t="shared" si="40"/>
        <v>0</v>
      </c>
      <c r="U24" s="55">
        <v>0</v>
      </c>
      <c r="V24" s="55"/>
      <c r="W24" s="55">
        <v>0</v>
      </c>
      <c r="X24" s="55">
        <v>2</v>
      </c>
      <c r="Y24" s="55">
        <f t="shared" si="41"/>
        <v>1</v>
      </c>
      <c r="Z24" s="58">
        <f t="shared" si="42"/>
        <v>0.66666666666666663</v>
      </c>
      <c r="AA24" s="57">
        <f t="shared" si="43"/>
        <v>0.66666666666666663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1</v>
      </c>
      <c r="D25" s="56"/>
      <c r="E25" s="56"/>
      <c r="F25" s="56">
        <f t="shared" si="34"/>
        <v>1</v>
      </c>
      <c r="G25" s="55">
        <v>1</v>
      </c>
      <c r="H25" s="55"/>
      <c r="I25" s="55">
        <v>0</v>
      </c>
      <c r="J25" s="55">
        <v>0</v>
      </c>
      <c r="K25" s="55">
        <f t="shared" si="35"/>
        <v>0</v>
      </c>
      <c r="L25" s="57">
        <f t="shared" si="36"/>
        <v>1</v>
      </c>
      <c r="M25" s="57">
        <f t="shared" si="37"/>
        <v>0</v>
      </c>
      <c r="N25" s="55">
        <v>1</v>
      </c>
      <c r="O25" s="55"/>
      <c r="P25" s="55">
        <v>0</v>
      </c>
      <c r="Q25" s="55">
        <v>0</v>
      </c>
      <c r="R25" s="55">
        <f t="shared" si="38"/>
        <v>0</v>
      </c>
      <c r="S25" s="58">
        <f t="shared" si="39"/>
        <v>1</v>
      </c>
      <c r="T25" s="57">
        <f t="shared" si="40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0</v>
      </c>
      <c r="F26" s="56">
        <f t="shared" si="34"/>
        <v>0</v>
      </c>
      <c r="G26" s="73">
        <v>0</v>
      </c>
      <c r="I26" s="55">
        <v>0</v>
      </c>
      <c r="J26" s="55">
        <v>0</v>
      </c>
      <c r="K26" s="55">
        <f t="shared" si="35"/>
        <v>0</v>
      </c>
      <c r="L26" s="57" t="e">
        <f t="shared" si="36"/>
        <v>#DIV/0!</v>
      </c>
      <c r="M26" s="57" t="e">
        <f t="shared" si="37"/>
        <v>#DIV/0!</v>
      </c>
    </row>
    <row r="27" spans="2:55">
      <c r="B27" s="55" t="s">
        <v>28</v>
      </c>
      <c r="C27" s="73">
        <v>1</v>
      </c>
      <c r="F27" s="56">
        <f t="shared" si="34"/>
        <v>1</v>
      </c>
    </row>
    <row r="30" spans="2:55">
      <c r="B30" s="25" t="str">
        <f>"Graduate  Retention - "&amp;$A$1</f>
        <v>Graduate  Retention - Unknown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Unknown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Unknown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0E9D8-F6DF-4BAE-BD6B-AC45D9DF045D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71</v>
      </c>
    </row>
    <row r="2" spans="1:55">
      <c r="B2" s="25" t="str">
        <f>"Freshmen Retention - "&amp;$A$1</f>
        <v>Freshmen Retention - International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90</v>
      </c>
      <c r="D5" s="56">
        <v>1</v>
      </c>
      <c r="E5" s="56"/>
      <c r="F5" s="56">
        <f t="shared" ref="F5:F13" si="0">C5-D5-E5</f>
        <v>89</v>
      </c>
      <c r="G5" s="73">
        <v>81</v>
      </c>
      <c r="H5" s="55"/>
      <c r="I5" s="73">
        <v>3</v>
      </c>
      <c r="J5" s="55">
        <v>0</v>
      </c>
      <c r="K5" s="55">
        <f t="shared" ref="K5:K12" si="1">F5-(G5+I5+J5)</f>
        <v>5</v>
      </c>
      <c r="L5" s="57">
        <f t="shared" ref="L5:L12" si="2">IF($F5="","",((G5+H5+I5+J5)/$F5))</f>
        <v>0.9438202247191011</v>
      </c>
      <c r="M5" s="57">
        <f t="shared" ref="M5:M12" si="3">IF($F5="","",(J5/$F5))</f>
        <v>0</v>
      </c>
      <c r="N5" s="73">
        <v>71</v>
      </c>
      <c r="O5" s="55"/>
      <c r="P5" s="78">
        <v>0</v>
      </c>
      <c r="Q5" s="78">
        <v>0</v>
      </c>
      <c r="R5" s="55">
        <f t="shared" ref="R5:R11" si="4">F5-Q5-P5-N5</f>
        <v>18</v>
      </c>
      <c r="S5" s="58">
        <f t="shared" ref="S5:S7" si="5">IF($F5="","",((N5+O5+P5+Q5)/$F5))</f>
        <v>0.797752808988764</v>
      </c>
      <c r="T5" s="57">
        <f t="shared" ref="T5:T11" si="6">IF($F5="","",(Q5/$F5))</f>
        <v>0</v>
      </c>
      <c r="U5" s="73">
        <v>68</v>
      </c>
      <c r="V5" s="55"/>
      <c r="W5" s="78">
        <v>0</v>
      </c>
      <c r="X5" s="73">
        <v>2</v>
      </c>
      <c r="Y5" s="55">
        <f t="shared" ref="Y5:Y10" si="7">F5-(U5+W5+X5)</f>
        <v>19</v>
      </c>
      <c r="Z5" s="57">
        <f t="shared" ref="Z5:Z10" si="8">IF($F5="","",((U5+V5+W5+X5)/$F5))</f>
        <v>0.7865168539325843</v>
      </c>
      <c r="AA5" s="57">
        <f t="shared" ref="AA5:AA10" si="9">IF($F5="","",(X5/$F5))</f>
        <v>2.247191011235955E-2</v>
      </c>
      <c r="AB5" s="73">
        <v>40</v>
      </c>
      <c r="AC5" s="55"/>
      <c r="AD5" s="78">
        <v>0</v>
      </c>
      <c r="AE5" s="73">
        <v>30</v>
      </c>
      <c r="AF5" s="55">
        <f t="shared" ref="AF5:AF9" si="10">F5-(AB5+AD5+AE5)</f>
        <v>19</v>
      </c>
      <c r="AG5" s="58">
        <f t="shared" ref="AG5:AG9" si="11">IF($F5="","",((AB5+AC5+AD5+AE5)/$F5))</f>
        <v>0.7865168539325843</v>
      </c>
      <c r="AH5" s="57">
        <f t="shared" ref="AH5:AH9" si="12">IF($F5="","",(AE5/$F5))</f>
        <v>0.33707865168539325</v>
      </c>
      <c r="AI5" s="73">
        <v>7</v>
      </c>
      <c r="AJ5" s="55"/>
      <c r="AK5" s="78">
        <v>0</v>
      </c>
      <c r="AL5" s="73">
        <v>62</v>
      </c>
      <c r="AM5" s="55">
        <f t="shared" ref="AM5:AM7" si="13">F5-AL5-AK5-AI5</f>
        <v>20</v>
      </c>
      <c r="AN5" s="57">
        <f t="shared" ref="AN5:AN7" si="14">IF($F5="","",((AI5+AJ5+AK5+AL5)/$F5))</f>
        <v>0.7752808988764045</v>
      </c>
      <c r="AO5" s="57">
        <f t="shared" ref="AO5:AO7" si="15">IF($F5="","",(AL5/$F5))</f>
        <v>0.6966292134831461</v>
      </c>
      <c r="AP5" s="73">
        <v>3</v>
      </c>
      <c r="AQ5" s="55"/>
      <c r="AR5" s="73">
        <v>1</v>
      </c>
      <c r="AS5" s="73">
        <v>64</v>
      </c>
      <c r="AT5" s="55">
        <f t="shared" ref="AT5" si="16">F5-AP5-AR5-AS5</f>
        <v>21</v>
      </c>
      <c r="AU5" s="58">
        <f t="shared" ref="AU5" si="17">IF($F5="","",((AP5+AQ5+AR5+AS5)/$F5))</f>
        <v>0.7640449438202247</v>
      </c>
      <c r="AV5" s="57">
        <f t="shared" ref="AV5" si="18">IF($F5="","",(AS5/$F5))</f>
        <v>0.7191011235955056</v>
      </c>
      <c r="AW5" s="55">
        <v>0</v>
      </c>
      <c r="AX5" s="55"/>
      <c r="AY5" s="55">
        <v>1</v>
      </c>
      <c r="AZ5" s="55">
        <v>68</v>
      </c>
      <c r="BA5" s="55">
        <f t="shared" ref="BA5" si="19">F5-AZ5-AW5</f>
        <v>21</v>
      </c>
      <c r="BB5" s="57">
        <f t="shared" ref="BB5" si="20">IF($F5="","",((AW5+AX5+AY5+AZ5)/$F5))</f>
        <v>0.7752808988764045</v>
      </c>
      <c r="BC5" s="57">
        <f t="shared" ref="BC5" si="21">IF($F5="","",(AZ5/$F5))</f>
        <v>0.7640449438202247</v>
      </c>
    </row>
    <row r="6" spans="1:55">
      <c r="B6" s="55" t="s">
        <v>21</v>
      </c>
      <c r="C6" s="73">
        <v>76</v>
      </c>
      <c r="D6" s="56">
        <v>2</v>
      </c>
      <c r="E6" s="56"/>
      <c r="F6" s="56">
        <f t="shared" si="0"/>
        <v>74</v>
      </c>
      <c r="G6" s="73">
        <v>62</v>
      </c>
      <c r="H6" s="55"/>
      <c r="I6" s="73">
        <v>3</v>
      </c>
      <c r="J6" s="55">
        <v>0</v>
      </c>
      <c r="K6" s="55">
        <f t="shared" si="1"/>
        <v>9</v>
      </c>
      <c r="L6" s="57">
        <f t="shared" si="2"/>
        <v>0.8783783783783784</v>
      </c>
      <c r="M6" s="57">
        <f t="shared" si="3"/>
        <v>0</v>
      </c>
      <c r="N6" s="73">
        <v>52</v>
      </c>
      <c r="O6" s="55"/>
      <c r="P6" s="73">
        <v>4</v>
      </c>
      <c r="Q6" s="78">
        <v>0</v>
      </c>
      <c r="R6" s="55">
        <f t="shared" si="4"/>
        <v>18</v>
      </c>
      <c r="S6" s="58">
        <f t="shared" si="5"/>
        <v>0.7567567567567568</v>
      </c>
      <c r="T6" s="57">
        <f t="shared" si="6"/>
        <v>0</v>
      </c>
      <c r="U6" s="73">
        <v>47</v>
      </c>
      <c r="V6" s="55"/>
      <c r="W6" s="73">
        <v>3</v>
      </c>
      <c r="X6" s="73">
        <v>2</v>
      </c>
      <c r="Y6" s="55">
        <f t="shared" si="7"/>
        <v>22</v>
      </c>
      <c r="Z6" s="57">
        <f t="shared" si="8"/>
        <v>0.70270270270270274</v>
      </c>
      <c r="AA6" s="57">
        <f t="shared" si="9"/>
        <v>2.7027027027027029E-2</v>
      </c>
      <c r="AB6" s="73">
        <v>32</v>
      </c>
      <c r="AC6" s="55"/>
      <c r="AD6" s="73">
        <v>2</v>
      </c>
      <c r="AE6" s="73">
        <v>18</v>
      </c>
      <c r="AF6" s="55">
        <f t="shared" si="10"/>
        <v>22</v>
      </c>
      <c r="AG6" s="58">
        <f t="shared" si="11"/>
        <v>0.70270270270270274</v>
      </c>
      <c r="AH6" s="57">
        <f t="shared" si="12"/>
        <v>0.24324324324324326</v>
      </c>
      <c r="AI6" s="73">
        <v>8</v>
      </c>
      <c r="AJ6" s="55"/>
      <c r="AK6" s="73">
        <v>2</v>
      </c>
      <c r="AL6" s="73">
        <v>42</v>
      </c>
      <c r="AM6" s="55">
        <f t="shared" si="13"/>
        <v>22</v>
      </c>
      <c r="AN6" s="57">
        <f t="shared" si="14"/>
        <v>0.70270270270270274</v>
      </c>
      <c r="AO6" s="57">
        <f t="shared" si="15"/>
        <v>0.56756756756756754</v>
      </c>
      <c r="AP6" s="55">
        <v>5</v>
      </c>
      <c r="AQ6" s="55"/>
      <c r="AR6" s="55">
        <v>2</v>
      </c>
      <c r="AS6" s="55">
        <v>46</v>
      </c>
      <c r="AT6" s="55">
        <f t="shared" ref="AT6" si="22">F6-AP6-AR6-AS6</f>
        <v>21</v>
      </c>
      <c r="AU6" s="58">
        <f t="shared" ref="AU6" si="23">IF($F6="","",((AP6+AQ6+AR6+AS6)/$F6))</f>
        <v>0.71621621621621623</v>
      </c>
      <c r="AV6" s="57">
        <f t="shared" ref="AV6" si="24">IF($F6="","",(AS6/$F6))</f>
        <v>0.6216216216216216</v>
      </c>
      <c r="AW6" s="55">
        <v>3</v>
      </c>
      <c r="AX6" s="55"/>
      <c r="AY6" s="55">
        <v>2</v>
      </c>
      <c r="AZ6" s="55">
        <v>47</v>
      </c>
      <c r="BA6" s="55">
        <f t="shared" ref="BA6" si="25">F6-AZ6-AW6</f>
        <v>24</v>
      </c>
      <c r="BB6" s="57">
        <f t="shared" ref="BB6" si="26">IF($F6="","",((AW6+AX6+AY6+AZ6)/$F6))</f>
        <v>0.70270270270270274</v>
      </c>
      <c r="BC6" s="57">
        <f t="shared" ref="BC6" si="27">IF($F6="","",(AZ6/$F6))</f>
        <v>0.63513513513513509</v>
      </c>
    </row>
    <row r="7" spans="1:55">
      <c r="B7" s="55" t="s">
        <v>22</v>
      </c>
      <c r="C7" s="73">
        <v>88</v>
      </c>
      <c r="D7" s="56">
        <v>1</v>
      </c>
      <c r="E7" s="56"/>
      <c r="F7" s="56">
        <f t="shared" si="0"/>
        <v>87</v>
      </c>
      <c r="G7" s="73">
        <v>81</v>
      </c>
      <c r="H7" s="55"/>
      <c r="I7" s="73">
        <v>2</v>
      </c>
      <c r="J7" s="55">
        <v>0</v>
      </c>
      <c r="K7" s="55">
        <f t="shared" si="1"/>
        <v>4</v>
      </c>
      <c r="L7" s="57">
        <f t="shared" si="2"/>
        <v>0.95402298850574707</v>
      </c>
      <c r="M7" s="57">
        <f t="shared" si="3"/>
        <v>0</v>
      </c>
      <c r="N7" s="73">
        <v>75</v>
      </c>
      <c r="O7" s="55"/>
      <c r="P7" s="73">
        <v>3</v>
      </c>
      <c r="Q7" s="78">
        <v>0</v>
      </c>
      <c r="R7" s="55">
        <f t="shared" si="4"/>
        <v>9</v>
      </c>
      <c r="S7" s="58">
        <f t="shared" si="5"/>
        <v>0.89655172413793105</v>
      </c>
      <c r="T7" s="57">
        <f t="shared" si="6"/>
        <v>0</v>
      </c>
      <c r="U7" s="73">
        <v>77</v>
      </c>
      <c r="V7" s="55"/>
      <c r="W7" s="78">
        <v>0</v>
      </c>
      <c r="X7" s="78">
        <v>0</v>
      </c>
      <c r="Y7" s="55">
        <f t="shared" si="7"/>
        <v>10</v>
      </c>
      <c r="Z7" s="57">
        <f t="shared" si="8"/>
        <v>0.88505747126436785</v>
      </c>
      <c r="AA7" s="57">
        <f t="shared" si="9"/>
        <v>0</v>
      </c>
      <c r="AB7" s="73">
        <v>45</v>
      </c>
      <c r="AC7" s="55"/>
      <c r="AD7" s="78">
        <v>0</v>
      </c>
      <c r="AE7" s="73">
        <v>31</v>
      </c>
      <c r="AF7" s="55">
        <f t="shared" si="10"/>
        <v>11</v>
      </c>
      <c r="AG7" s="58">
        <f t="shared" si="11"/>
        <v>0.87356321839080464</v>
      </c>
      <c r="AH7" s="57">
        <f t="shared" si="12"/>
        <v>0.35632183908045978</v>
      </c>
      <c r="AI7" s="55">
        <v>15</v>
      </c>
      <c r="AJ7" s="55"/>
      <c r="AK7" s="55">
        <v>0</v>
      </c>
      <c r="AL7" s="55">
        <v>60</v>
      </c>
      <c r="AM7" s="55">
        <f t="shared" si="13"/>
        <v>12</v>
      </c>
      <c r="AN7" s="57">
        <f t="shared" si="14"/>
        <v>0.86206896551724133</v>
      </c>
      <c r="AO7" s="57">
        <f t="shared" si="15"/>
        <v>0.68965517241379315</v>
      </c>
      <c r="AP7" s="55">
        <v>4</v>
      </c>
      <c r="AQ7" s="55"/>
      <c r="AR7" s="55">
        <v>1</v>
      </c>
      <c r="AS7" s="55">
        <v>68</v>
      </c>
      <c r="AT7" s="55">
        <f t="shared" ref="AT7" si="28">F7-AP7-AR7-AS7</f>
        <v>14</v>
      </c>
      <c r="AU7" s="58">
        <f t="shared" ref="AU7" si="29">IF($F7="","",((AP7+AQ7+AR7+AS7)/$F7))</f>
        <v>0.83908045977011492</v>
      </c>
      <c r="AV7" s="57">
        <f t="shared" ref="AV7" si="30">IF($F7="","",(AS7/$F7))</f>
        <v>0.7816091954022989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76</v>
      </c>
      <c r="D8" s="56">
        <v>1</v>
      </c>
      <c r="E8" s="56"/>
      <c r="F8" s="56">
        <f t="shared" si="0"/>
        <v>75</v>
      </c>
      <c r="G8" s="73">
        <v>64</v>
      </c>
      <c r="H8" s="55"/>
      <c r="I8" s="73">
        <v>5</v>
      </c>
      <c r="J8" s="55">
        <v>0</v>
      </c>
      <c r="K8" s="55">
        <f t="shared" si="1"/>
        <v>6</v>
      </c>
      <c r="L8" s="57">
        <f t="shared" si="2"/>
        <v>0.92</v>
      </c>
      <c r="M8" s="57">
        <f t="shared" si="3"/>
        <v>0</v>
      </c>
      <c r="N8" s="73">
        <v>59</v>
      </c>
      <c r="O8" s="55"/>
      <c r="P8" s="73">
        <v>3</v>
      </c>
      <c r="Q8" s="78">
        <v>0</v>
      </c>
      <c r="R8" s="55">
        <f t="shared" si="4"/>
        <v>13</v>
      </c>
      <c r="S8" s="58">
        <f>IF($F8="","",((N8+O8+P8+Q8)/$F8))</f>
        <v>0.82666666666666666</v>
      </c>
      <c r="T8" s="57">
        <f t="shared" si="6"/>
        <v>0</v>
      </c>
      <c r="U8" s="73">
        <v>55</v>
      </c>
      <c r="V8" s="55"/>
      <c r="W8" s="73">
        <v>3</v>
      </c>
      <c r="X8" s="73">
        <v>3</v>
      </c>
      <c r="Y8" s="55">
        <f t="shared" si="7"/>
        <v>14</v>
      </c>
      <c r="Z8" s="57">
        <f t="shared" si="8"/>
        <v>0.81333333333333335</v>
      </c>
      <c r="AA8" s="57">
        <f t="shared" si="9"/>
        <v>0.04</v>
      </c>
      <c r="AB8" s="55">
        <v>32</v>
      </c>
      <c r="AC8" s="55"/>
      <c r="AD8" s="55">
        <v>3</v>
      </c>
      <c r="AE8" s="55">
        <v>24</v>
      </c>
      <c r="AF8" s="55">
        <f t="shared" si="10"/>
        <v>16</v>
      </c>
      <c r="AG8" s="58">
        <f t="shared" si="11"/>
        <v>0.78666666666666663</v>
      </c>
      <c r="AH8" s="57">
        <f t="shared" si="12"/>
        <v>0.32</v>
      </c>
      <c r="AI8" s="55">
        <v>4</v>
      </c>
      <c r="AJ8" s="55"/>
      <c r="AK8" s="55">
        <v>3</v>
      </c>
      <c r="AL8" s="55">
        <v>50</v>
      </c>
      <c r="AM8" s="55">
        <f t="shared" ref="AM8" si="31">F8-AL8-AK8-AI8</f>
        <v>18</v>
      </c>
      <c r="AN8" s="57">
        <f t="shared" ref="AN8" si="32">IF($F8="","",((AI8+AJ8+AK8+AL8)/$F8))</f>
        <v>0.76</v>
      </c>
      <c r="AO8" s="57">
        <f t="shared" ref="AO8" si="33">IF($F8="","",(AL8/$F8))</f>
        <v>0.66666666666666663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49</v>
      </c>
      <c r="D9" s="56">
        <v>1</v>
      </c>
      <c r="E9" s="56"/>
      <c r="F9" s="56">
        <f t="shared" si="0"/>
        <v>48</v>
      </c>
      <c r="G9" s="73">
        <v>42</v>
      </c>
      <c r="H9" s="55"/>
      <c r="I9" s="73">
        <v>2</v>
      </c>
      <c r="J9" s="55">
        <v>0</v>
      </c>
      <c r="K9" s="55">
        <f t="shared" si="1"/>
        <v>4</v>
      </c>
      <c r="L9" s="57">
        <f t="shared" si="2"/>
        <v>0.91666666666666663</v>
      </c>
      <c r="M9" s="57">
        <f t="shared" si="3"/>
        <v>0</v>
      </c>
      <c r="N9" s="73">
        <v>42</v>
      </c>
      <c r="O9" s="55"/>
      <c r="P9" s="73">
        <v>1</v>
      </c>
      <c r="Q9" s="78">
        <v>0</v>
      </c>
      <c r="R9" s="55">
        <f t="shared" si="4"/>
        <v>5</v>
      </c>
      <c r="S9" s="58">
        <f>IF($F9="","",((N9+O9+P9+Q9)/$F9))</f>
        <v>0.89583333333333337</v>
      </c>
      <c r="T9" s="57">
        <f t="shared" si="6"/>
        <v>0</v>
      </c>
      <c r="U9" s="55">
        <v>40</v>
      </c>
      <c r="V9" s="55"/>
      <c r="W9" s="55">
        <v>0</v>
      </c>
      <c r="X9" s="55">
        <v>2</v>
      </c>
      <c r="Y9" s="55">
        <f t="shared" si="7"/>
        <v>6</v>
      </c>
      <c r="Z9" s="57">
        <f t="shared" si="8"/>
        <v>0.875</v>
      </c>
      <c r="AA9" s="57">
        <f t="shared" si="9"/>
        <v>4.1666666666666664E-2</v>
      </c>
      <c r="AB9" s="55">
        <v>25</v>
      </c>
      <c r="AC9" s="55"/>
      <c r="AD9" s="55">
        <v>1</v>
      </c>
      <c r="AE9" s="55">
        <v>15</v>
      </c>
      <c r="AF9" s="55">
        <f t="shared" si="10"/>
        <v>7</v>
      </c>
      <c r="AG9" s="58">
        <f t="shared" si="11"/>
        <v>0.85416666666666663</v>
      </c>
      <c r="AH9" s="57">
        <f t="shared" si="12"/>
        <v>0.3125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62</v>
      </c>
      <c r="D10" s="56">
        <v>2</v>
      </c>
      <c r="E10" s="56"/>
      <c r="F10" s="56">
        <f t="shared" si="0"/>
        <v>60</v>
      </c>
      <c r="G10" s="73">
        <v>55</v>
      </c>
      <c r="H10" s="55"/>
      <c r="I10" s="55">
        <v>0</v>
      </c>
      <c r="J10" s="55">
        <v>0</v>
      </c>
      <c r="K10" s="55">
        <f t="shared" si="1"/>
        <v>5</v>
      </c>
      <c r="L10" s="57">
        <f t="shared" si="2"/>
        <v>0.91666666666666663</v>
      </c>
      <c r="M10" s="57">
        <f t="shared" si="3"/>
        <v>0</v>
      </c>
      <c r="N10" s="55">
        <v>50</v>
      </c>
      <c r="O10" s="55"/>
      <c r="P10" s="55">
        <v>3</v>
      </c>
      <c r="Q10" s="55">
        <v>0</v>
      </c>
      <c r="R10" s="55">
        <f t="shared" si="4"/>
        <v>7</v>
      </c>
      <c r="S10" s="58">
        <f>IF($F10="","",((N10+O10+P10+Q10)/$F10))</f>
        <v>0.8833333333333333</v>
      </c>
      <c r="T10" s="57">
        <f t="shared" si="6"/>
        <v>0</v>
      </c>
      <c r="U10" s="55">
        <v>44</v>
      </c>
      <c r="V10" s="55"/>
      <c r="W10" s="55">
        <v>0</v>
      </c>
      <c r="X10" s="55">
        <v>3</v>
      </c>
      <c r="Y10" s="55">
        <f t="shared" si="7"/>
        <v>13</v>
      </c>
      <c r="Z10" s="57">
        <f t="shared" si="8"/>
        <v>0.78333333333333333</v>
      </c>
      <c r="AA10" s="57">
        <f t="shared" si="9"/>
        <v>0.05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63</v>
      </c>
      <c r="D11" s="56">
        <v>1</v>
      </c>
      <c r="E11" s="56"/>
      <c r="F11" s="56">
        <f t="shared" si="0"/>
        <v>62</v>
      </c>
      <c r="G11" s="55">
        <v>54</v>
      </c>
      <c r="H11" s="55"/>
      <c r="I11" s="55">
        <v>2</v>
      </c>
      <c r="J11" s="55">
        <v>0</v>
      </c>
      <c r="K11" s="55">
        <f t="shared" si="1"/>
        <v>6</v>
      </c>
      <c r="L11" s="57">
        <f t="shared" si="2"/>
        <v>0.90322580645161288</v>
      </c>
      <c r="M11" s="57">
        <f t="shared" si="3"/>
        <v>0</v>
      </c>
      <c r="N11" s="55">
        <v>50</v>
      </c>
      <c r="O11" s="55"/>
      <c r="P11" s="55">
        <v>1</v>
      </c>
      <c r="Q11" s="55">
        <v>0</v>
      </c>
      <c r="R11" s="55">
        <f t="shared" si="4"/>
        <v>11</v>
      </c>
      <c r="S11" s="58">
        <f>IF($F11="","",((N11+O11+P11+Q11)/$F11))</f>
        <v>0.82258064516129037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55</v>
      </c>
      <c r="D12" s="56">
        <v>1</v>
      </c>
      <c r="E12" s="56"/>
      <c r="F12" s="56">
        <f t="shared" si="0"/>
        <v>54</v>
      </c>
      <c r="G12" s="55">
        <v>46</v>
      </c>
      <c r="H12" s="55"/>
      <c r="I12" s="55">
        <v>1</v>
      </c>
      <c r="J12" s="55">
        <v>0</v>
      </c>
      <c r="K12" s="55">
        <f t="shared" si="1"/>
        <v>7</v>
      </c>
      <c r="L12" s="57">
        <f t="shared" si="2"/>
        <v>0.87037037037037035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43</v>
      </c>
      <c r="D13" s="56">
        <v>0</v>
      </c>
      <c r="E13" s="56"/>
      <c r="F13" s="56">
        <f t="shared" si="0"/>
        <v>43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International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53</v>
      </c>
      <c r="D19" s="56"/>
      <c r="E19" s="56"/>
      <c r="F19" s="56">
        <f t="shared" ref="F19:F27" si="34">C19-D19-E19</f>
        <v>53</v>
      </c>
      <c r="G19" s="73">
        <v>46</v>
      </c>
      <c r="H19" s="55"/>
      <c r="I19" s="73">
        <v>1</v>
      </c>
      <c r="J19" s="78">
        <v>0</v>
      </c>
      <c r="K19" s="55">
        <f t="shared" ref="K19:K26" si="35">F19-I19-G19-J19</f>
        <v>6</v>
      </c>
      <c r="L19" s="57">
        <f t="shared" ref="L19:L26" si="36">IF($F19="","",((G19+H19+I19+J19)/$F19))</f>
        <v>0.8867924528301887</v>
      </c>
      <c r="M19" s="57">
        <f t="shared" ref="M19:M26" si="37">IF($F19="","",(J19/$F19))</f>
        <v>0</v>
      </c>
      <c r="N19" s="73">
        <v>28</v>
      </c>
      <c r="O19" s="55"/>
      <c r="P19" s="73">
        <v>1</v>
      </c>
      <c r="Q19" s="73">
        <v>16</v>
      </c>
      <c r="R19" s="55">
        <f t="shared" ref="R19:R25" si="38">F19-N19-O19-P19-Q19</f>
        <v>8</v>
      </c>
      <c r="S19" s="58">
        <f t="shared" ref="S19:S25" si="39">IF($F19="","",((N19+O19+P19+Q19)/$F19))</f>
        <v>0.84905660377358494</v>
      </c>
      <c r="T19" s="57">
        <f t="shared" ref="T19:T25" si="40">IF($F19="","",(Q19/$F19))</f>
        <v>0.30188679245283018</v>
      </c>
      <c r="U19" s="73">
        <v>11</v>
      </c>
      <c r="V19" s="55"/>
      <c r="W19" s="78">
        <v>1</v>
      </c>
      <c r="X19" s="73">
        <v>31</v>
      </c>
      <c r="Y19" s="55">
        <f t="shared" ref="Y19:Y24" si="41">F19-(U19+W19+X19)</f>
        <v>10</v>
      </c>
      <c r="Z19" s="57">
        <f t="shared" ref="Z19:Z24" si="42">IF($F19="","",((U19+V19+W19+X19)/$F19))</f>
        <v>0.81132075471698117</v>
      </c>
      <c r="AA19" s="57">
        <f t="shared" ref="AA19:AA24" si="43">IF($F19="","",(X19/$F19))</f>
        <v>0.58490566037735847</v>
      </c>
      <c r="AB19" s="73">
        <v>5</v>
      </c>
      <c r="AC19" s="55"/>
      <c r="AD19" s="78">
        <v>0</v>
      </c>
      <c r="AE19" s="73">
        <v>37</v>
      </c>
      <c r="AF19" s="55">
        <f t="shared" ref="AF19:AF23" si="44">F19-(AB19+AD19+AE19)</f>
        <v>11</v>
      </c>
      <c r="AG19" s="58">
        <f t="shared" ref="AG19:AG23" si="45">IF($F19="","",((AB19+AC19+AD19+AE19)/$F19))</f>
        <v>0.79245283018867929</v>
      </c>
      <c r="AH19" s="57">
        <f t="shared" ref="AH19:AH23" si="46">IF($F19="","",(AE19/$F19))</f>
        <v>0.69811320754716977</v>
      </c>
      <c r="AI19" s="73">
        <v>1</v>
      </c>
      <c r="AJ19" s="55"/>
      <c r="AK19" s="78">
        <v>0</v>
      </c>
      <c r="AL19" s="73">
        <v>41</v>
      </c>
      <c r="AM19" s="55">
        <f t="shared" ref="AM19:AM21" si="47">F19-AL19-AK19-AI19</f>
        <v>11</v>
      </c>
      <c r="AN19" s="57">
        <f t="shared" ref="AN19:AN21" si="48">IF($F19="","",((AI19+AJ19+AK19+AL19)/$F19))</f>
        <v>0.79245283018867929</v>
      </c>
      <c r="AO19" s="57">
        <f t="shared" ref="AO19:AO21" si="49">IF($F19="","",(AL19/$F19))</f>
        <v>0.77358490566037741</v>
      </c>
      <c r="AP19" s="55">
        <v>0</v>
      </c>
      <c r="AQ19" s="55"/>
      <c r="AR19" s="55">
        <v>0</v>
      </c>
      <c r="AS19" s="73">
        <v>42</v>
      </c>
      <c r="AT19" s="55">
        <f t="shared" ref="AT19" si="50">F19-AS19-AR19-AP19</f>
        <v>11</v>
      </c>
      <c r="AU19" s="58">
        <f t="shared" ref="AU19" si="51">IF($F19="","",((AP19+AQ19+AR19+AS19)/$F19))</f>
        <v>0.79245283018867929</v>
      </c>
      <c r="AV19" s="57">
        <f t="shared" ref="AV19" si="52">IF($F19="","",(AS19/$F19))</f>
        <v>0.79245283018867929</v>
      </c>
      <c r="AW19" s="55">
        <v>1</v>
      </c>
      <c r="AX19" s="55"/>
      <c r="AY19" s="55">
        <v>0</v>
      </c>
      <c r="AZ19" s="55">
        <v>42</v>
      </c>
      <c r="BA19" s="55">
        <f t="shared" ref="BA19" si="53">F19-AZ19-AW19</f>
        <v>10</v>
      </c>
      <c r="BB19" s="57">
        <f t="shared" ref="BB19" si="54">IF($F19="","",((AW19+AX19+AY19+AZ19)/$F19))</f>
        <v>0.81132075471698117</v>
      </c>
      <c r="BC19" s="57">
        <f t="shared" ref="BC19" si="55">IF($F19="","",(AZ19/$F19))</f>
        <v>0.79245283018867929</v>
      </c>
    </row>
    <row r="20" spans="2:55">
      <c r="B20" s="55" t="s">
        <v>21</v>
      </c>
      <c r="C20" s="73">
        <v>49</v>
      </c>
      <c r="D20" s="56">
        <v>1</v>
      </c>
      <c r="E20" s="56"/>
      <c r="F20" s="56">
        <f t="shared" si="34"/>
        <v>48</v>
      </c>
      <c r="G20" s="73">
        <v>41</v>
      </c>
      <c r="H20" s="55"/>
      <c r="I20" s="78">
        <v>0</v>
      </c>
      <c r="J20" s="78">
        <v>0</v>
      </c>
      <c r="K20" s="55">
        <f t="shared" si="35"/>
        <v>7</v>
      </c>
      <c r="L20" s="58">
        <f t="shared" si="36"/>
        <v>0.85416666666666663</v>
      </c>
      <c r="M20" s="57">
        <f t="shared" si="37"/>
        <v>0</v>
      </c>
      <c r="N20" s="73">
        <v>30</v>
      </c>
      <c r="O20" s="55"/>
      <c r="P20" s="73">
        <v>2</v>
      </c>
      <c r="Q20" s="73">
        <v>8</v>
      </c>
      <c r="R20" s="55">
        <f t="shared" si="38"/>
        <v>8</v>
      </c>
      <c r="S20" s="58">
        <f t="shared" si="39"/>
        <v>0.83333333333333337</v>
      </c>
      <c r="T20" s="57">
        <f t="shared" si="40"/>
        <v>0.16666666666666666</v>
      </c>
      <c r="U20" s="73">
        <v>9</v>
      </c>
      <c r="V20" s="55"/>
      <c r="W20" s="73">
        <v>1</v>
      </c>
      <c r="X20" s="73">
        <v>31</v>
      </c>
      <c r="Y20" s="55">
        <f t="shared" si="41"/>
        <v>7</v>
      </c>
      <c r="Z20" s="58">
        <f t="shared" si="42"/>
        <v>0.85416666666666663</v>
      </c>
      <c r="AA20" s="57">
        <f t="shared" si="43"/>
        <v>0.64583333333333337</v>
      </c>
      <c r="AB20" s="73">
        <v>1</v>
      </c>
      <c r="AC20" s="55"/>
      <c r="AD20" s="73">
        <v>1</v>
      </c>
      <c r="AE20" s="73">
        <v>37</v>
      </c>
      <c r="AF20" s="55">
        <f t="shared" si="44"/>
        <v>9</v>
      </c>
      <c r="AG20" s="58">
        <f t="shared" si="45"/>
        <v>0.8125</v>
      </c>
      <c r="AH20" s="57">
        <f t="shared" si="46"/>
        <v>0.77083333333333337</v>
      </c>
      <c r="AI20" s="73">
        <v>1</v>
      </c>
      <c r="AJ20" s="55"/>
      <c r="AK20" s="78">
        <v>0</v>
      </c>
      <c r="AL20" s="73">
        <v>39</v>
      </c>
      <c r="AM20" s="55">
        <f t="shared" si="47"/>
        <v>8</v>
      </c>
      <c r="AN20" s="57">
        <f t="shared" si="48"/>
        <v>0.83333333333333337</v>
      </c>
      <c r="AO20" s="57">
        <f t="shared" si="49"/>
        <v>0.8125</v>
      </c>
      <c r="AP20" s="55">
        <v>0</v>
      </c>
      <c r="AQ20" s="55"/>
      <c r="AR20" s="55">
        <v>0</v>
      </c>
      <c r="AS20" s="55">
        <v>39</v>
      </c>
      <c r="AT20" s="55">
        <f t="shared" ref="AT20" si="56">F20-AS20-AR20-AP20</f>
        <v>9</v>
      </c>
      <c r="AU20" s="58">
        <f t="shared" ref="AU20" si="57">IF($F20="","",((AP20+AQ20+AR20+AS20)/$F20))</f>
        <v>0.8125</v>
      </c>
      <c r="AV20" s="57">
        <f t="shared" ref="AV20" si="58">IF($F20="","",(AS20/$F20))</f>
        <v>0.8125</v>
      </c>
      <c r="AW20" s="55">
        <v>0</v>
      </c>
      <c r="AX20" s="55"/>
      <c r="AY20" s="55">
        <v>0</v>
      </c>
      <c r="AZ20" s="55">
        <v>39</v>
      </c>
      <c r="BA20" s="55">
        <f t="shared" ref="BA20" si="59">F20-AZ20-AW20</f>
        <v>9</v>
      </c>
      <c r="BB20" s="57">
        <f t="shared" ref="BB20" si="60">IF($F20="","",((AW20+AX20+AY20+AZ20)/$F20))</f>
        <v>0.8125</v>
      </c>
      <c r="BC20" s="57">
        <f t="shared" ref="BC20" si="61">IF($F20="","",(AZ20/$F20))</f>
        <v>0.8125</v>
      </c>
    </row>
    <row r="21" spans="2:55">
      <c r="B21" s="55" t="s">
        <v>22</v>
      </c>
      <c r="C21" s="73">
        <v>43</v>
      </c>
      <c r="D21" s="56"/>
      <c r="E21" s="56"/>
      <c r="F21" s="56">
        <f t="shared" si="34"/>
        <v>43</v>
      </c>
      <c r="G21" s="73">
        <v>41</v>
      </c>
      <c r="H21" s="55"/>
      <c r="I21" s="78">
        <v>0</v>
      </c>
      <c r="J21" s="78">
        <v>0</v>
      </c>
      <c r="K21" s="55">
        <f t="shared" si="35"/>
        <v>2</v>
      </c>
      <c r="L21" s="57">
        <f t="shared" si="36"/>
        <v>0.95348837209302328</v>
      </c>
      <c r="M21" s="57">
        <f t="shared" si="37"/>
        <v>0</v>
      </c>
      <c r="N21" s="73">
        <v>34</v>
      </c>
      <c r="O21" s="55"/>
      <c r="P21" s="73">
        <v>1</v>
      </c>
      <c r="Q21" s="73">
        <v>6</v>
      </c>
      <c r="R21" s="55">
        <f t="shared" si="38"/>
        <v>2</v>
      </c>
      <c r="S21" s="58">
        <f t="shared" si="39"/>
        <v>0.95348837209302328</v>
      </c>
      <c r="T21" s="57">
        <f t="shared" si="40"/>
        <v>0.13953488372093023</v>
      </c>
      <c r="U21" s="73">
        <v>13</v>
      </c>
      <c r="V21" s="55"/>
      <c r="W21" s="78">
        <v>0</v>
      </c>
      <c r="X21" s="73">
        <v>24</v>
      </c>
      <c r="Y21" s="55">
        <f t="shared" si="41"/>
        <v>6</v>
      </c>
      <c r="Z21" s="58">
        <f t="shared" si="42"/>
        <v>0.86046511627906974</v>
      </c>
      <c r="AA21" s="57">
        <f t="shared" si="43"/>
        <v>0.55813953488372092</v>
      </c>
      <c r="AB21" s="73">
        <v>3</v>
      </c>
      <c r="AC21" s="55"/>
      <c r="AD21" s="78">
        <v>0</v>
      </c>
      <c r="AE21" s="73">
        <v>35</v>
      </c>
      <c r="AF21" s="55">
        <f t="shared" si="44"/>
        <v>5</v>
      </c>
      <c r="AG21" s="58">
        <f t="shared" si="45"/>
        <v>0.88372093023255816</v>
      </c>
      <c r="AH21" s="57">
        <f t="shared" si="46"/>
        <v>0.81395348837209303</v>
      </c>
      <c r="AI21" s="55">
        <v>0</v>
      </c>
      <c r="AJ21" s="55"/>
      <c r="AK21" s="55">
        <v>0</v>
      </c>
      <c r="AL21" s="55">
        <v>38</v>
      </c>
      <c r="AM21" s="55">
        <f t="shared" si="47"/>
        <v>5</v>
      </c>
      <c r="AN21" s="57">
        <f t="shared" si="48"/>
        <v>0.88372093023255816</v>
      </c>
      <c r="AO21" s="57">
        <f t="shared" si="49"/>
        <v>0.88372093023255816</v>
      </c>
      <c r="AP21" s="55">
        <v>0</v>
      </c>
      <c r="AQ21" s="55"/>
      <c r="AR21" s="55">
        <v>0</v>
      </c>
      <c r="AS21" s="55">
        <v>38</v>
      </c>
      <c r="AT21" s="55">
        <f t="shared" ref="AT21" si="62">F21-AS21-AR21-AP21</f>
        <v>5</v>
      </c>
      <c r="AU21" s="58">
        <f t="shared" ref="AU21" si="63">IF($F21="","",((AP21+AQ21+AR21+AS21)/$F21))</f>
        <v>0.88372093023255816</v>
      </c>
      <c r="AV21" s="57">
        <f t="shared" ref="AV21" si="64">IF($F21="","",(AS21/$F21))</f>
        <v>0.88372093023255816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35</v>
      </c>
      <c r="D22" s="56"/>
      <c r="E22" s="56"/>
      <c r="F22" s="56">
        <f t="shared" si="34"/>
        <v>35</v>
      </c>
      <c r="G22" s="73">
        <v>26</v>
      </c>
      <c r="H22" s="55"/>
      <c r="I22" s="78">
        <v>0</v>
      </c>
      <c r="J22" s="78">
        <v>0</v>
      </c>
      <c r="K22" s="55">
        <f t="shared" si="35"/>
        <v>9</v>
      </c>
      <c r="L22" s="57">
        <f t="shared" si="36"/>
        <v>0.74285714285714288</v>
      </c>
      <c r="M22" s="57">
        <f t="shared" si="37"/>
        <v>0</v>
      </c>
      <c r="N22" s="73">
        <v>22</v>
      </c>
      <c r="O22" s="55"/>
      <c r="P22" s="73">
        <v>1</v>
      </c>
      <c r="Q22" s="73">
        <v>5</v>
      </c>
      <c r="R22" s="55">
        <f t="shared" si="38"/>
        <v>7</v>
      </c>
      <c r="S22" s="58">
        <f t="shared" si="39"/>
        <v>0.8</v>
      </c>
      <c r="T22" s="57">
        <f t="shared" si="40"/>
        <v>0.14285714285714285</v>
      </c>
      <c r="U22" s="73">
        <v>11</v>
      </c>
      <c r="V22" s="55"/>
      <c r="W22" s="78">
        <v>0</v>
      </c>
      <c r="X22" s="73">
        <v>17</v>
      </c>
      <c r="Y22" s="55">
        <f t="shared" si="41"/>
        <v>7</v>
      </c>
      <c r="Z22" s="58">
        <f t="shared" si="42"/>
        <v>0.8</v>
      </c>
      <c r="AA22" s="57">
        <f t="shared" si="43"/>
        <v>0.48571428571428571</v>
      </c>
      <c r="AB22" s="55">
        <v>3</v>
      </c>
      <c r="AC22" s="55"/>
      <c r="AD22" s="55">
        <v>0</v>
      </c>
      <c r="AE22" s="55">
        <v>25</v>
      </c>
      <c r="AF22" s="55">
        <f t="shared" si="44"/>
        <v>7</v>
      </c>
      <c r="AG22" s="58">
        <f t="shared" si="45"/>
        <v>0.8</v>
      </c>
      <c r="AH22" s="57">
        <f t="shared" si="46"/>
        <v>0.7142857142857143</v>
      </c>
      <c r="AI22" s="55">
        <v>0</v>
      </c>
      <c r="AJ22" s="55"/>
      <c r="AK22" s="55">
        <v>0</v>
      </c>
      <c r="AL22" s="55">
        <v>27</v>
      </c>
      <c r="AM22" s="55">
        <f t="shared" ref="AM22" si="65">F22-AL22-AK22-AI22</f>
        <v>8</v>
      </c>
      <c r="AN22" s="57">
        <f t="shared" ref="AN22" si="66">IF($F22="","",((AI22+AJ22+AK22+AL22)/$F22))</f>
        <v>0.77142857142857146</v>
      </c>
      <c r="AO22" s="57">
        <f t="shared" ref="AO22" si="67">IF($F22="","",(AL22/$F22))</f>
        <v>0.77142857142857146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20</v>
      </c>
      <c r="D23" s="56"/>
      <c r="E23" s="56"/>
      <c r="F23" s="56">
        <f t="shared" si="34"/>
        <v>20</v>
      </c>
      <c r="G23" s="73">
        <v>18</v>
      </c>
      <c r="H23" s="55"/>
      <c r="I23" s="73">
        <v>1</v>
      </c>
      <c r="J23" s="78">
        <v>0</v>
      </c>
      <c r="K23" s="55">
        <f t="shared" si="35"/>
        <v>1</v>
      </c>
      <c r="L23" s="57">
        <f t="shared" si="36"/>
        <v>0.95</v>
      </c>
      <c r="M23" s="57">
        <f t="shared" si="37"/>
        <v>0</v>
      </c>
      <c r="N23" s="73">
        <v>12</v>
      </c>
      <c r="O23" s="55"/>
      <c r="P23" s="78">
        <v>0</v>
      </c>
      <c r="Q23" s="73">
        <v>5</v>
      </c>
      <c r="R23" s="55">
        <f t="shared" si="38"/>
        <v>3</v>
      </c>
      <c r="S23" s="58">
        <f t="shared" si="39"/>
        <v>0.85</v>
      </c>
      <c r="T23" s="57">
        <f t="shared" si="40"/>
        <v>0.25</v>
      </c>
      <c r="U23" s="55">
        <v>6</v>
      </c>
      <c r="V23" s="55"/>
      <c r="W23" s="55">
        <v>0</v>
      </c>
      <c r="X23" s="55">
        <v>12</v>
      </c>
      <c r="Y23" s="55">
        <f t="shared" si="41"/>
        <v>2</v>
      </c>
      <c r="Z23" s="58">
        <f t="shared" si="42"/>
        <v>0.9</v>
      </c>
      <c r="AA23" s="57">
        <f t="shared" si="43"/>
        <v>0.6</v>
      </c>
      <c r="AB23" s="55">
        <v>4</v>
      </c>
      <c r="AC23" s="55"/>
      <c r="AD23" s="55">
        <v>0</v>
      </c>
      <c r="AE23" s="55">
        <v>14</v>
      </c>
      <c r="AF23" s="55">
        <f t="shared" si="44"/>
        <v>2</v>
      </c>
      <c r="AG23" s="58">
        <f t="shared" si="45"/>
        <v>0.9</v>
      </c>
      <c r="AH23" s="57">
        <f t="shared" si="46"/>
        <v>0.7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26</v>
      </c>
      <c r="D24" s="56">
        <v>1</v>
      </c>
      <c r="E24" s="56"/>
      <c r="F24" s="56">
        <f t="shared" si="34"/>
        <v>25</v>
      </c>
      <c r="G24" s="73">
        <v>20</v>
      </c>
      <c r="H24" s="55"/>
      <c r="I24" s="73">
        <v>1</v>
      </c>
      <c r="J24" s="78">
        <v>0</v>
      </c>
      <c r="K24" s="55">
        <f t="shared" si="35"/>
        <v>4</v>
      </c>
      <c r="L24" s="57">
        <f t="shared" si="36"/>
        <v>0.84</v>
      </c>
      <c r="M24" s="57">
        <f t="shared" si="37"/>
        <v>0</v>
      </c>
      <c r="N24" s="55">
        <v>18</v>
      </c>
      <c r="O24" s="55"/>
      <c r="P24" s="55">
        <v>1</v>
      </c>
      <c r="Q24" s="55">
        <v>2</v>
      </c>
      <c r="R24" s="55">
        <f t="shared" si="38"/>
        <v>4</v>
      </c>
      <c r="S24" s="58">
        <f t="shared" si="39"/>
        <v>0.84</v>
      </c>
      <c r="T24" s="57">
        <f t="shared" si="40"/>
        <v>0.08</v>
      </c>
      <c r="U24" s="55">
        <v>9</v>
      </c>
      <c r="V24" s="55"/>
      <c r="W24" s="55">
        <v>1</v>
      </c>
      <c r="X24" s="55">
        <v>10</v>
      </c>
      <c r="Y24" s="55">
        <f t="shared" si="41"/>
        <v>5</v>
      </c>
      <c r="Z24" s="58">
        <f t="shared" si="42"/>
        <v>0.8</v>
      </c>
      <c r="AA24" s="57">
        <f t="shared" si="43"/>
        <v>0.4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22</v>
      </c>
      <c r="D25" s="56"/>
      <c r="E25" s="56"/>
      <c r="F25" s="56">
        <f t="shared" si="34"/>
        <v>22</v>
      </c>
      <c r="G25" s="55">
        <v>20</v>
      </c>
      <c r="H25" s="55"/>
      <c r="I25" s="55">
        <v>2</v>
      </c>
      <c r="J25" s="55">
        <v>0</v>
      </c>
      <c r="K25" s="55">
        <f t="shared" si="35"/>
        <v>0</v>
      </c>
      <c r="L25" s="57">
        <f t="shared" si="36"/>
        <v>1</v>
      </c>
      <c r="M25" s="57">
        <f t="shared" si="37"/>
        <v>0</v>
      </c>
      <c r="N25" s="55">
        <v>13</v>
      </c>
      <c r="O25" s="55"/>
      <c r="P25" s="55">
        <v>1</v>
      </c>
      <c r="Q25" s="55">
        <v>7</v>
      </c>
      <c r="R25" s="55">
        <f t="shared" si="38"/>
        <v>1</v>
      </c>
      <c r="S25" s="58">
        <f t="shared" si="39"/>
        <v>0.95454545454545459</v>
      </c>
      <c r="T25" s="57">
        <f t="shared" si="40"/>
        <v>0.31818181818181818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25</v>
      </c>
      <c r="F26" s="56">
        <f t="shared" si="34"/>
        <v>25</v>
      </c>
      <c r="G26" s="73">
        <v>22</v>
      </c>
      <c r="I26" s="25">
        <v>0</v>
      </c>
      <c r="J26" s="78">
        <v>0</v>
      </c>
      <c r="K26" s="55">
        <f t="shared" si="35"/>
        <v>3</v>
      </c>
      <c r="L26" s="57">
        <f t="shared" si="36"/>
        <v>0.88</v>
      </c>
      <c r="M26" s="57">
        <f t="shared" si="37"/>
        <v>0</v>
      </c>
    </row>
    <row r="27" spans="2:55">
      <c r="B27" s="55" t="s">
        <v>28</v>
      </c>
      <c r="C27" s="73">
        <v>23</v>
      </c>
      <c r="F27" s="56">
        <f t="shared" si="34"/>
        <v>23</v>
      </c>
    </row>
    <row r="30" spans="2:55">
      <c r="B30" s="25" t="str">
        <f>"Graduate  Retention - "&amp;$A$1</f>
        <v>Graduate  Retention - International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International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International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3:B4"/>
    <mergeCell ref="C3:C4"/>
    <mergeCell ref="D3:D4"/>
    <mergeCell ref="E3:E4"/>
    <mergeCell ref="F3:F4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G3:M3"/>
    <mergeCell ref="AI3:AO3"/>
    <mergeCell ref="AP3:AV3"/>
    <mergeCell ref="AW3:BC3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AB31:AH31"/>
    <mergeCell ref="B44:B45"/>
    <mergeCell ref="C44:C45"/>
    <mergeCell ref="D44:D45"/>
    <mergeCell ref="E44:E45"/>
    <mergeCell ref="F44:F45"/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G57:M57"/>
    <mergeCell ref="N57:T57"/>
    <mergeCell ref="U57:AA57"/>
    <mergeCell ref="AB57:AH57"/>
    <mergeCell ref="AI57:AO57"/>
    <mergeCell ref="U44:AA44"/>
    <mergeCell ref="AB44:AH44"/>
    <mergeCell ref="AI44:AO44"/>
    <mergeCell ref="AP44:AV44"/>
    <mergeCell ref="AW44:BC4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60432-6E92-406D-A36B-AFECAB3144B5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72</v>
      </c>
    </row>
    <row r="2" spans="1:55">
      <c r="B2" s="25" t="str">
        <f>"Freshmen Retention - "&amp;$A$1</f>
        <v>Freshmen Retention - Pell Grand Recipients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143</v>
      </c>
      <c r="D5" s="56">
        <v>1</v>
      </c>
      <c r="E5" s="56"/>
      <c r="F5" s="56">
        <f t="shared" ref="F5:F13" si="0">C5-D5-E5</f>
        <v>142</v>
      </c>
      <c r="G5" s="73">
        <v>127</v>
      </c>
      <c r="H5" s="56"/>
      <c r="I5" s="73">
        <v>2</v>
      </c>
      <c r="J5" s="55">
        <v>0</v>
      </c>
      <c r="K5" s="55">
        <f t="shared" ref="K5:K12" si="1">F5-(G5+I5+J5)</f>
        <v>13</v>
      </c>
      <c r="L5" s="57">
        <f t="shared" ref="L5:L12" si="2">IF($F5="","",((G5+H5+I5+J5)/$F5))</f>
        <v>0.90845070422535212</v>
      </c>
      <c r="M5" s="57">
        <f t="shared" ref="M5:M12" si="3">IF($F5="","",(J5/$F5))</f>
        <v>0</v>
      </c>
      <c r="N5" s="73">
        <v>116</v>
      </c>
      <c r="O5" s="55"/>
      <c r="P5" s="73">
        <v>2</v>
      </c>
      <c r="Q5" s="77">
        <v>0</v>
      </c>
      <c r="R5" s="55">
        <f t="shared" ref="R5:R11" si="4">F5-Q5-P5-N5</f>
        <v>24</v>
      </c>
      <c r="S5" s="58">
        <f t="shared" ref="S5:S7" si="5">IF($F5="","",((N5+O5+P5+Q5)/$F5))</f>
        <v>0.83098591549295775</v>
      </c>
      <c r="T5" s="57">
        <f t="shared" ref="T5:T11" si="6">IF($F5="","",(Q5/$F5))</f>
        <v>0</v>
      </c>
      <c r="U5" s="73">
        <v>107</v>
      </c>
      <c r="V5" s="55"/>
      <c r="W5" s="73">
        <v>1</v>
      </c>
      <c r="X5" s="73">
        <v>3</v>
      </c>
      <c r="Y5" s="55">
        <f t="shared" ref="Y5:Y10" si="7">F5-(U5+W5+X5)</f>
        <v>31</v>
      </c>
      <c r="Z5" s="57">
        <f t="shared" ref="Z5:Z10" si="8">IF($F5="","",((U5+V5+W5+X5)/$F5))</f>
        <v>0.78169014084507038</v>
      </c>
      <c r="AA5" s="57">
        <f t="shared" ref="AA5:AA10" si="9">IF($F5="","",(X5/$F5))</f>
        <v>2.1126760563380281E-2</v>
      </c>
      <c r="AB5" s="73">
        <v>60</v>
      </c>
      <c r="AC5" s="55"/>
      <c r="AD5" s="78">
        <v>0</v>
      </c>
      <c r="AE5" s="73">
        <v>50</v>
      </c>
      <c r="AF5" s="55">
        <f t="shared" ref="AF5:AF9" si="10">F5-(AB5+AD5+AE5)</f>
        <v>32</v>
      </c>
      <c r="AG5" s="58">
        <f t="shared" ref="AG5:AG9" si="11">IF($F5="","",((AB5+AC5+AD5+AE5)/$F5))</f>
        <v>0.77464788732394363</v>
      </c>
      <c r="AH5" s="57">
        <f t="shared" ref="AH5:AH9" si="12">IF($F5="","",(AE5/$F5))</f>
        <v>0.352112676056338</v>
      </c>
      <c r="AI5" s="73">
        <v>7</v>
      </c>
      <c r="AJ5" s="55"/>
      <c r="AK5" s="73">
        <v>2</v>
      </c>
      <c r="AL5" s="73">
        <v>97</v>
      </c>
      <c r="AM5" s="55">
        <f t="shared" ref="AM5:AM7" si="13">F5-AL5-AK5-AI5</f>
        <v>36</v>
      </c>
      <c r="AN5" s="57">
        <f t="shared" ref="AN5:AN7" si="14">IF($F5="","",((AI5+AJ5+AK5+AL5)/$F5))</f>
        <v>0.74647887323943662</v>
      </c>
      <c r="AO5" s="57">
        <f t="shared" ref="AO5:AO7" si="15">IF($F5="","",(AL5/$F5))</f>
        <v>0.68309859154929575</v>
      </c>
      <c r="AP5" s="73">
        <v>2</v>
      </c>
      <c r="AQ5" s="55"/>
      <c r="AR5" s="78">
        <v>0</v>
      </c>
      <c r="AS5" s="73">
        <v>105</v>
      </c>
      <c r="AT5" s="55">
        <f t="shared" ref="AT5" si="16">F5-AP5-AR5-AS5</f>
        <v>35</v>
      </c>
      <c r="AU5" s="58">
        <f t="shared" ref="AU5" si="17">IF($F5="","",((AP5+AQ5+AR5+AS5)/$F5))</f>
        <v>0.75352112676056338</v>
      </c>
      <c r="AV5" s="57">
        <f t="shared" ref="AV5" si="18">IF($F5="","",(AS5/$F5))</f>
        <v>0.73943661971830987</v>
      </c>
      <c r="AW5" s="55">
        <v>1</v>
      </c>
      <c r="AX5" s="55"/>
      <c r="AY5" s="55">
        <v>0</v>
      </c>
      <c r="AZ5" s="55">
        <v>106</v>
      </c>
      <c r="BA5" s="55">
        <f t="shared" ref="BA5" si="19">F5-AZ5-AW5</f>
        <v>35</v>
      </c>
      <c r="BB5" s="57">
        <f t="shared" ref="BB5" si="20">IF($F5="","",((AW5+AX5+AY5+AZ5)/$F5))</f>
        <v>0.75352112676056338</v>
      </c>
      <c r="BC5" s="57">
        <f t="shared" ref="BC5" si="21">IF($F5="","",(AZ5/$F5))</f>
        <v>0.74647887323943662</v>
      </c>
    </row>
    <row r="6" spans="1:55">
      <c r="B6" s="55" t="s">
        <v>21</v>
      </c>
      <c r="C6" s="73">
        <v>142</v>
      </c>
      <c r="D6" s="56"/>
      <c r="E6" s="56"/>
      <c r="F6" s="56">
        <f t="shared" si="0"/>
        <v>142</v>
      </c>
      <c r="G6" s="73">
        <v>115</v>
      </c>
      <c r="H6" s="56"/>
      <c r="I6" s="73">
        <v>5</v>
      </c>
      <c r="J6" s="55">
        <v>0</v>
      </c>
      <c r="K6" s="55">
        <f t="shared" si="1"/>
        <v>22</v>
      </c>
      <c r="L6" s="57">
        <f t="shared" si="2"/>
        <v>0.84507042253521125</v>
      </c>
      <c r="M6" s="57">
        <f t="shared" si="3"/>
        <v>0</v>
      </c>
      <c r="N6" s="73">
        <v>104</v>
      </c>
      <c r="O6" s="55"/>
      <c r="P6" s="73">
        <v>5</v>
      </c>
      <c r="Q6" s="77">
        <v>0</v>
      </c>
      <c r="R6" s="55">
        <f t="shared" si="4"/>
        <v>33</v>
      </c>
      <c r="S6" s="58">
        <f t="shared" si="5"/>
        <v>0.76760563380281688</v>
      </c>
      <c r="T6" s="57">
        <f t="shared" si="6"/>
        <v>0</v>
      </c>
      <c r="U6" s="73">
        <v>98</v>
      </c>
      <c r="V6" s="55"/>
      <c r="W6" s="78">
        <v>0</v>
      </c>
      <c r="X6" s="78">
        <v>0</v>
      </c>
      <c r="Y6" s="55">
        <f t="shared" si="7"/>
        <v>44</v>
      </c>
      <c r="Z6" s="57">
        <f t="shared" si="8"/>
        <v>0.6901408450704225</v>
      </c>
      <c r="AA6" s="57">
        <f t="shared" si="9"/>
        <v>0</v>
      </c>
      <c r="AB6" s="73">
        <v>48</v>
      </c>
      <c r="AC6" s="55"/>
      <c r="AD6" s="73">
        <v>2</v>
      </c>
      <c r="AE6" s="73">
        <v>48</v>
      </c>
      <c r="AF6" s="55">
        <f t="shared" si="10"/>
        <v>44</v>
      </c>
      <c r="AG6" s="58">
        <f t="shared" si="11"/>
        <v>0.6901408450704225</v>
      </c>
      <c r="AH6" s="57">
        <f t="shared" si="12"/>
        <v>0.3380281690140845</v>
      </c>
      <c r="AI6" s="73">
        <v>4</v>
      </c>
      <c r="AJ6" s="55"/>
      <c r="AK6" s="78">
        <v>0</v>
      </c>
      <c r="AL6" s="73">
        <v>91</v>
      </c>
      <c r="AM6" s="55">
        <f t="shared" si="13"/>
        <v>47</v>
      </c>
      <c r="AN6" s="57">
        <f t="shared" si="14"/>
        <v>0.66901408450704225</v>
      </c>
      <c r="AO6" s="57">
        <f t="shared" si="15"/>
        <v>0.64084507042253525</v>
      </c>
      <c r="AP6" s="55">
        <v>1</v>
      </c>
      <c r="AQ6" s="55"/>
      <c r="AR6" s="55">
        <v>0</v>
      </c>
      <c r="AS6" s="55">
        <v>95</v>
      </c>
      <c r="AT6" s="55">
        <f t="shared" ref="AT6" si="22">F6-AP6-AR6-AS6</f>
        <v>46</v>
      </c>
      <c r="AU6" s="58">
        <f t="shared" ref="AU6" si="23">IF($F6="","",((AP6+AQ6+AR6+AS6)/$F6))</f>
        <v>0.676056338028169</v>
      </c>
      <c r="AV6" s="57">
        <f t="shared" ref="AV6" si="24">IF($F6="","",(AS6/$F6))</f>
        <v>0.66901408450704225</v>
      </c>
      <c r="AW6" s="55">
        <v>1</v>
      </c>
      <c r="AX6" s="55"/>
      <c r="AY6" s="55">
        <v>0</v>
      </c>
      <c r="AZ6" s="55">
        <v>96</v>
      </c>
      <c r="BA6" s="55">
        <f t="shared" ref="BA6" si="25">F6-AZ6-AW6</f>
        <v>45</v>
      </c>
      <c r="BB6" s="57">
        <f t="shared" ref="BB6" si="26">IF($F6="","",((AW6+AX6+AY6+AZ6)/$F6))</f>
        <v>0.68309859154929575</v>
      </c>
      <c r="BC6" s="57">
        <f t="shared" ref="BC6" si="27">IF($F6="","",(AZ6/$F6))</f>
        <v>0.676056338028169</v>
      </c>
    </row>
    <row r="7" spans="1:55">
      <c r="B7" s="55" t="s">
        <v>22</v>
      </c>
      <c r="C7" s="73">
        <v>184</v>
      </c>
      <c r="D7" s="56"/>
      <c r="E7" s="56"/>
      <c r="F7" s="56">
        <f t="shared" si="0"/>
        <v>184</v>
      </c>
      <c r="G7" s="73">
        <v>162</v>
      </c>
      <c r="H7" s="56"/>
      <c r="I7" s="73">
        <v>2</v>
      </c>
      <c r="J7" s="55">
        <v>0</v>
      </c>
      <c r="K7" s="55">
        <f t="shared" si="1"/>
        <v>20</v>
      </c>
      <c r="L7" s="57">
        <f t="shared" si="2"/>
        <v>0.89130434782608692</v>
      </c>
      <c r="M7" s="57">
        <f t="shared" si="3"/>
        <v>0</v>
      </c>
      <c r="N7" s="73">
        <v>152</v>
      </c>
      <c r="O7" s="55"/>
      <c r="P7" s="78">
        <v>0</v>
      </c>
      <c r="Q7" s="77">
        <v>0</v>
      </c>
      <c r="R7" s="55">
        <f t="shared" si="4"/>
        <v>32</v>
      </c>
      <c r="S7" s="58">
        <f t="shared" si="5"/>
        <v>0.82608695652173914</v>
      </c>
      <c r="T7" s="57">
        <f t="shared" si="6"/>
        <v>0</v>
      </c>
      <c r="U7" s="73">
        <v>145</v>
      </c>
      <c r="V7" s="55"/>
      <c r="W7" s="73">
        <v>2</v>
      </c>
      <c r="X7" s="73">
        <v>1</v>
      </c>
      <c r="Y7" s="55">
        <f t="shared" si="7"/>
        <v>36</v>
      </c>
      <c r="Z7" s="57">
        <f t="shared" si="8"/>
        <v>0.80434782608695654</v>
      </c>
      <c r="AA7" s="57">
        <f t="shared" si="9"/>
        <v>5.434782608695652E-3</v>
      </c>
      <c r="AB7" s="73">
        <v>85</v>
      </c>
      <c r="AC7" s="55"/>
      <c r="AD7" s="73">
        <v>3</v>
      </c>
      <c r="AE7" s="73">
        <v>56</v>
      </c>
      <c r="AF7" s="55">
        <f t="shared" si="10"/>
        <v>40</v>
      </c>
      <c r="AG7" s="58">
        <f t="shared" si="11"/>
        <v>0.78260869565217395</v>
      </c>
      <c r="AH7" s="57">
        <f t="shared" si="12"/>
        <v>0.30434782608695654</v>
      </c>
      <c r="AI7" s="55">
        <v>19</v>
      </c>
      <c r="AJ7" s="55"/>
      <c r="AK7" s="55">
        <v>1</v>
      </c>
      <c r="AL7" s="55">
        <v>124</v>
      </c>
      <c r="AM7" s="55">
        <f t="shared" si="13"/>
        <v>40</v>
      </c>
      <c r="AN7" s="57">
        <f t="shared" si="14"/>
        <v>0.78260869565217395</v>
      </c>
      <c r="AO7" s="57">
        <f t="shared" si="15"/>
        <v>0.67391304347826086</v>
      </c>
      <c r="AP7" s="55">
        <v>9</v>
      </c>
      <c r="AQ7" s="55"/>
      <c r="AR7" s="55">
        <v>1</v>
      </c>
      <c r="AS7" s="55">
        <v>134</v>
      </c>
      <c r="AT7" s="55">
        <f t="shared" ref="AT7" si="28">F7-AP7-AR7-AS7</f>
        <v>40</v>
      </c>
      <c r="AU7" s="58">
        <f t="shared" ref="AU7" si="29">IF($F7="","",((AP7+AQ7+AR7+AS7)/$F7))</f>
        <v>0.78260869565217395</v>
      </c>
      <c r="AV7" s="57">
        <f t="shared" ref="AV7" si="30">IF($F7="","",(AS7/$F7))</f>
        <v>0.72826086956521741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170</v>
      </c>
      <c r="D8" s="56">
        <v>1</v>
      </c>
      <c r="E8" s="56"/>
      <c r="F8" s="56">
        <f t="shared" si="0"/>
        <v>169</v>
      </c>
      <c r="G8" s="73">
        <v>146</v>
      </c>
      <c r="H8" s="56"/>
      <c r="I8" s="73">
        <v>4</v>
      </c>
      <c r="J8" s="55">
        <v>0</v>
      </c>
      <c r="K8" s="55">
        <f t="shared" si="1"/>
        <v>19</v>
      </c>
      <c r="L8" s="57">
        <f t="shared" si="2"/>
        <v>0.8875739644970414</v>
      </c>
      <c r="M8" s="57">
        <f t="shared" si="3"/>
        <v>0</v>
      </c>
      <c r="N8" s="73">
        <v>131</v>
      </c>
      <c r="O8" s="55"/>
      <c r="P8" s="73">
        <v>4</v>
      </c>
      <c r="Q8" s="77">
        <v>0</v>
      </c>
      <c r="R8" s="55">
        <f t="shared" si="4"/>
        <v>34</v>
      </c>
      <c r="S8" s="58">
        <f>IF($F8="","",((N8+O8+P8+Q8)/$F8))</f>
        <v>0.79881656804733725</v>
      </c>
      <c r="T8" s="57">
        <f t="shared" si="6"/>
        <v>0</v>
      </c>
      <c r="U8" s="73">
        <v>120</v>
      </c>
      <c r="V8" s="55"/>
      <c r="W8" s="73">
        <v>4</v>
      </c>
      <c r="X8" s="73">
        <v>4</v>
      </c>
      <c r="Y8" s="55">
        <f t="shared" si="7"/>
        <v>41</v>
      </c>
      <c r="Z8" s="57">
        <f t="shared" si="8"/>
        <v>0.75739644970414199</v>
      </c>
      <c r="AA8" s="57">
        <f t="shared" si="9"/>
        <v>2.3668639053254437E-2</v>
      </c>
      <c r="AB8" s="55">
        <v>65</v>
      </c>
      <c r="AC8" s="55"/>
      <c r="AD8" s="55">
        <v>2</v>
      </c>
      <c r="AE8" s="55">
        <v>53</v>
      </c>
      <c r="AF8" s="55">
        <f t="shared" si="10"/>
        <v>49</v>
      </c>
      <c r="AG8" s="58">
        <f t="shared" si="11"/>
        <v>0.7100591715976331</v>
      </c>
      <c r="AH8" s="57">
        <f t="shared" si="12"/>
        <v>0.31360946745562129</v>
      </c>
      <c r="AI8" s="55">
        <v>16</v>
      </c>
      <c r="AJ8" s="55"/>
      <c r="AK8" s="55">
        <v>0</v>
      </c>
      <c r="AL8" s="55">
        <v>104</v>
      </c>
      <c r="AM8" s="55">
        <f t="shared" ref="AM8" si="31">F8-AL8-AK8-AI8</f>
        <v>49</v>
      </c>
      <c r="AN8" s="57">
        <f t="shared" ref="AN8" si="32">IF($F8="","",((AI8+AJ8+AK8+AL8)/$F8))</f>
        <v>0.7100591715976331</v>
      </c>
      <c r="AO8" s="57">
        <f t="shared" ref="AO8" si="33">IF($F8="","",(AL8/$F8))</f>
        <v>0.61538461538461542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164</v>
      </c>
      <c r="D9" s="56"/>
      <c r="E9" s="56"/>
      <c r="F9" s="56">
        <f t="shared" si="0"/>
        <v>164</v>
      </c>
      <c r="G9" s="73">
        <v>141</v>
      </c>
      <c r="H9" s="56"/>
      <c r="I9" s="73">
        <v>3</v>
      </c>
      <c r="J9" s="55">
        <v>0</v>
      </c>
      <c r="K9" s="55">
        <f t="shared" si="1"/>
        <v>20</v>
      </c>
      <c r="L9" s="57">
        <f t="shared" si="2"/>
        <v>0.87804878048780488</v>
      </c>
      <c r="M9" s="57">
        <f t="shared" si="3"/>
        <v>0</v>
      </c>
      <c r="N9" s="73">
        <v>121</v>
      </c>
      <c r="O9" s="55"/>
      <c r="P9" s="73">
        <v>2</v>
      </c>
      <c r="Q9" s="77">
        <v>0</v>
      </c>
      <c r="R9" s="55">
        <f t="shared" si="4"/>
        <v>41</v>
      </c>
      <c r="S9" s="58">
        <f>IF($F9="","",((N9+O9+P9+Q9)/$F9))</f>
        <v>0.75</v>
      </c>
      <c r="T9" s="57">
        <f t="shared" si="6"/>
        <v>0</v>
      </c>
      <c r="U9" s="55">
        <v>110</v>
      </c>
      <c r="V9" s="55"/>
      <c r="W9" s="55">
        <v>1</v>
      </c>
      <c r="X9" s="55">
        <v>7</v>
      </c>
      <c r="Y9" s="55">
        <f t="shared" si="7"/>
        <v>46</v>
      </c>
      <c r="Z9" s="57">
        <f t="shared" si="8"/>
        <v>0.71951219512195119</v>
      </c>
      <c r="AA9" s="57">
        <f t="shared" si="9"/>
        <v>4.2682926829268296E-2</v>
      </c>
      <c r="AB9" s="55">
        <v>61</v>
      </c>
      <c r="AC9" s="55"/>
      <c r="AD9" s="55">
        <v>1</v>
      </c>
      <c r="AE9" s="55">
        <v>55</v>
      </c>
      <c r="AF9" s="55">
        <f t="shared" si="10"/>
        <v>47</v>
      </c>
      <c r="AG9" s="58">
        <f t="shared" si="11"/>
        <v>0.71341463414634143</v>
      </c>
      <c r="AH9" s="57">
        <f t="shared" si="12"/>
        <v>0.33536585365853661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148</v>
      </c>
      <c r="D10" s="56"/>
      <c r="E10" s="56"/>
      <c r="F10" s="56">
        <f t="shared" si="0"/>
        <v>148</v>
      </c>
      <c r="G10" s="73">
        <v>125</v>
      </c>
      <c r="H10" s="56"/>
      <c r="I10" s="56">
        <v>0</v>
      </c>
      <c r="J10" s="55">
        <v>0</v>
      </c>
      <c r="K10" s="55">
        <f t="shared" si="1"/>
        <v>23</v>
      </c>
      <c r="L10" s="57">
        <f t="shared" si="2"/>
        <v>0.84459459459459463</v>
      </c>
      <c r="M10" s="57">
        <f t="shared" si="3"/>
        <v>0</v>
      </c>
      <c r="N10" s="55">
        <v>119</v>
      </c>
      <c r="O10" s="55"/>
      <c r="P10" s="55">
        <v>2</v>
      </c>
      <c r="Q10" s="55">
        <v>0</v>
      </c>
      <c r="R10" s="55">
        <f t="shared" si="4"/>
        <v>27</v>
      </c>
      <c r="S10" s="58">
        <f>IF($F10="","",((N10+O10+P10+Q10)/$F10))</f>
        <v>0.81756756756756754</v>
      </c>
      <c r="T10" s="57">
        <f t="shared" si="6"/>
        <v>0</v>
      </c>
      <c r="U10" s="55">
        <v>112</v>
      </c>
      <c r="V10" s="55"/>
      <c r="W10" s="55">
        <v>1</v>
      </c>
      <c r="X10" s="55">
        <v>2</v>
      </c>
      <c r="Y10" s="55">
        <f t="shared" si="7"/>
        <v>33</v>
      </c>
      <c r="Z10" s="57">
        <f t="shared" si="8"/>
        <v>0.77702702702702697</v>
      </c>
      <c r="AA10" s="57">
        <f t="shared" si="9"/>
        <v>1.3513513513513514E-2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232</v>
      </c>
      <c r="D11" s="56"/>
      <c r="E11" s="56"/>
      <c r="F11" s="56">
        <f t="shared" si="0"/>
        <v>232</v>
      </c>
      <c r="G11" s="55">
        <v>197</v>
      </c>
      <c r="H11" s="55"/>
      <c r="I11" s="55">
        <v>4</v>
      </c>
      <c r="J11" s="55">
        <v>0</v>
      </c>
      <c r="K11" s="55">
        <f t="shared" si="1"/>
        <v>31</v>
      </c>
      <c r="L11" s="57">
        <f t="shared" si="2"/>
        <v>0.86637931034482762</v>
      </c>
      <c r="M11" s="57">
        <f t="shared" si="3"/>
        <v>0</v>
      </c>
      <c r="N11" s="55">
        <v>176</v>
      </c>
      <c r="O11" s="55"/>
      <c r="P11" s="55">
        <v>5</v>
      </c>
      <c r="Q11" s="55">
        <v>0</v>
      </c>
      <c r="R11" s="55">
        <f t="shared" si="4"/>
        <v>51</v>
      </c>
      <c r="S11" s="58">
        <f>IF($F11="","",((N11+O11+P11+Q11)/$F11))</f>
        <v>0.78017241379310343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247</v>
      </c>
      <c r="D12" s="56"/>
      <c r="E12" s="56"/>
      <c r="F12" s="56">
        <f t="shared" si="0"/>
        <v>247</v>
      </c>
      <c r="G12" s="55">
        <v>212</v>
      </c>
      <c r="H12" s="55"/>
      <c r="I12" s="55">
        <v>4</v>
      </c>
      <c r="J12" s="55">
        <v>0</v>
      </c>
      <c r="K12" s="55">
        <f t="shared" si="1"/>
        <v>31</v>
      </c>
      <c r="L12" s="57">
        <f t="shared" si="2"/>
        <v>0.87449392712550611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269</v>
      </c>
      <c r="D13" s="56"/>
      <c r="E13" s="56"/>
      <c r="F13" s="56">
        <f t="shared" si="0"/>
        <v>269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Pell Grand Recipients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105</v>
      </c>
      <c r="D19" s="56"/>
      <c r="E19" s="79"/>
      <c r="F19" s="56">
        <f t="shared" ref="F19:F27" si="34">C19-D19-E19</f>
        <v>105</v>
      </c>
      <c r="G19" s="73">
        <v>95</v>
      </c>
      <c r="H19" s="55"/>
      <c r="I19" s="73">
        <v>7</v>
      </c>
      <c r="J19" s="55">
        <v>0</v>
      </c>
      <c r="K19" s="55">
        <f t="shared" ref="K19:K26" si="35">F19-I19-G19-J19</f>
        <v>3</v>
      </c>
      <c r="L19" s="57">
        <f t="shared" ref="L19:L26" si="36">IF($F19="","",((G19+H19+I19+J19)/$F19))</f>
        <v>0.97142857142857142</v>
      </c>
      <c r="M19" s="57">
        <f t="shared" ref="M19:M26" si="37">IF($F19="","",(J19/$F19))</f>
        <v>0</v>
      </c>
      <c r="N19" s="73">
        <v>80</v>
      </c>
      <c r="O19" s="55"/>
      <c r="P19" s="73">
        <v>3</v>
      </c>
      <c r="Q19" s="73">
        <v>6</v>
      </c>
      <c r="R19" s="55">
        <f t="shared" ref="R19:R25" si="38">F19-N19-O19-P19-Q19</f>
        <v>16</v>
      </c>
      <c r="S19" s="58">
        <f t="shared" ref="S19:S25" si="39">IF($F19="","",((N19+O19+P19+Q19)/$F19))</f>
        <v>0.84761904761904761</v>
      </c>
      <c r="T19" s="57">
        <f t="shared" ref="T19:T25" si="40">IF($F19="","",(Q19/$F19))</f>
        <v>5.7142857142857141E-2</v>
      </c>
      <c r="U19" s="73">
        <v>40</v>
      </c>
      <c r="V19" s="55"/>
      <c r="W19" s="78">
        <v>0</v>
      </c>
      <c r="X19" s="73">
        <v>44</v>
      </c>
      <c r="Y19" s="55">
        <f t="shared" ref="Y19:Y24" si="41">F19-(U19+W19+X19)</f>
        <v>21</v>
      </c>
      <c r="Z19" s="57">
        <f t="shared" ref="Z19:Z24" si="42">IF($F19="","",((U19+V19+W19+X19)/$F19))</f>
        <v>0.8</v>
      </c>
      <c r="AA19" s="57">
        <f t="shared" ref="AA19:AA24" si="43">IF($F19="","",(X19/$F19))</f>
        <v>0.41904761904761906</v>
      </c>
      <c r="AB19" s="73">
        <v>10</v>
      </c>
      <c r="AC19" s="55"/>
      <c r="AD19" s="78">
        <v>0</v>
      </c>
      <c r="AE19" s="73">
        <v>71</v>
      </c>
      <c r="AF19" s="55">
        <f t="shared" ref="AF19:AF23" si="44">F19-(AB19+AD19+AE19)</f>
        <v>24</v>
      </c>
      <c r="AG19" s="58">
        <f t="shared" ref="AG19:AG23" si="45">IF($F19="","",((AB19+AC19+AD19+AE19)/$F19))</f>
        <v>0.77142857142857146</v>
      </c>
      <c r="AH19" s="57">
        <f t="shared" ref="AH19:AH23" si="46">IF($F19="","",(AE19/$F19))</f>
        <v>0.67619047619047623</v>
      </c>
      <c r="AI19" s="73">
        <v>1</v>
      </c>
      <c r="AJ19" s="55"/>
      <c r="AK19" s="77">
        <v>0</v>
      </c>
      <c r="AL19" s="73">
        <v>79</v>
      </c>
      <c r="AM19" s="55">
        <f t="shared" ref="AM19:AM21" si="47">F19-AL19-AK19-AI19</f>
        <v>25</v>
      </c>
      <c r="AN19" s="57">
        <f t="shared" ref="AN19:AN21" si="48">IF($F19="","",((AI19+AJ19+AK19+AL19)/$F19))</f>
        <v>0.76190476190476186</v>
      </c>
      <c r="AO19" s="57">
        <f t="shared" ref="AO19:AO21" si="49">IF($F19="","",(AL19/$F19))</f>
        <v>0.75238095238095237</v>
      </c>
      <c r="AP19" s="79">
        <v>1</v>
      </c>
      <c r="AQ19" s="55"/>
      <c r="AR19" s="55">
        <v>0</v>
      </c>
      <c r="AS19" s="73">
        <v>80</v>
      </c>
      <c r="AT19" s="55">
        <f t="shared" ref="AT19" si="50">F19-AS19-AR19-AP19</f>
        <v>24</v>
      </c>
      <c r="AU19" s="58">
        <f t="shared" ref="AU19" si="51">IF($F19="","",((AP19+AQ19+AR19+AS19)/$F19))</f>
        <v>0.77142857142857146</v>
      </c>
      <c r="AV19" s="57">
        <f t="shared" ref="AV19" si="52">IF($F19="","",(AS19/$F19))</f>
        <v>0.76190476190476186</v>
      </c>
      <c r="AW19" s="55">
        <v>0</v>
      </c>
      <c r="AX19" s="55"/>
      <c r="AY19" s="55">
        <v>0</v>
      </c>
      <c r="AZ19" s="55">
        <v>80</v>
      </c>
      <c r="BA19" s="55">
        <f t="shared" ref="BA19" si="53">F19-AZ19-AW19</f>
        <v>25</v>
      </c>
      <c r="BB19" s="57">
        <f t="shared" ref="BB19" si="54">IF($F19="","",((AW19+AX19+AY19+AZ19)/$F19))</f>
        <v>0.76190476190476186</v>
      </c>
      <c r="BC19" s="57">
        <f t="shared" ref="BC19" si="55">IF($F19="","",(AZ19/$F19))</f>
        <v>0.76190476190476186</v>
      </c>
    </row>
    <row r="20" spans="2:55">
      <c r="B20" s="55" t="s">
        <v>21</v>
      </c>
      <c r="C20" s="73">
        <v>80</v>
      </c>
      <c r="D20" s="56"/>
      <c r="E20" s="56"/>
      <c r="F20" s="56">
        <f t="shared" si="34"/>
        <v>80</v>
      </c>
      <c r="G20" s="73">
        <v>73</v>
      </c>
      <c r="H20" s="55"/>
      <c r="I20" s="73">
        <v>5</v>
      </c>
      <c r="J20" s="55">
        <v>0</v>
      </c>
      <c r="K20" s="55">
        <f t="shared" si="35"/>
        <v>2</v>
      </c>
      <c r="L20" s="58">
        <f t="shared" si="36"/>
        <v>0.97499999999999998</v>
      </c>
      <c r="M20" s="57">
        <f t="shared" si="37"/>
        <v>0</v>
      </c>
      <c r="N20" s="73">
        <v>61</v>
      </c>
      <c r="O20" s="55"/>
      <c r="P20" s="73">
        <v>2</v>
      </c>
      <c r="Q20" s="73">
        <v>2</v>
      </c>
      <c r="R20" s="55">
        <f t="shared" si="38"/>
        <v>15</v>
      </c>
      <c r="S20" s="58">
        <f t="shared" si="39"/>
        <v>0.8125</v>
      </c>
      <c r="T20" s="57">
        <f t="shared" si="40"/>
        <v>2.5000000000000001E-2</v>
      </c>
      <c r="U20" s="73">
        <v>24</v>
      </c>
      <c r="V20" s="55"/>
      <c r="W20" s="78">
        <v>0</v>
      </c>
      <c r="X20" s="73">
        <v>39</v>
      </c>
      <c r="Y20" s="55">
        <f t="shared" si="41"/>
        <v>17</v>
      </c>
      <c r="Z20" s="58">
        <f t="shared" si="42"/>
        <v>0.78749999999999998</v>
      </c>
      <c r="AA20" s="57">
        <f t="shared" si="43"/>
        <v>0.48749999999999999</v>
      </c>
      <c r="AB20" s="73">
        <v>6</v>
      </c>
      <c r="AC20" s="55"/>
      <c r="AD20" s="78">
        <v>0</v>
      </c>
      <c r="AE20" s="73">
        <v>56</v>
      </c>
      <c r="AF20" s="55">
        <f t="shared" si="44"/>
        <v>18</v>
      </c>
      <c r="AG20" s="58">
        <f t="shared" si="45"/>
        <v>0.77500000000000002</v>
      </c>
      <c r="AH20" s="57">
        <f t="shared" si="46"/>
        <v>0.7</v>
      </c>
      <c r="AI20" s="79">
        <v>0</v>
      </c>
      <c r="AJ20" s="55"/>
      <c r="AK20" s="77">
        <v>0</v>
      </c>
      <c r="AL20" s="73">
        <v>63</v>
      </c>
      <c r="AM20" s="55">
        <f t="shared" si="47"/>
        <v>17</v>
      </c>
      <c r="AN20" s="57">
        <f t="shared" si="48"/>
        <v>0.78749999999999998</v>
      </c>
      <c r="AO20" s="57">
        <f t="shared" si="49"/>
        <v>0.78749999999999998</v>
      </c>
      <c r="AP20" s="55">
        <v>0</v>
      </c>
      <c r="AQ20" s="55"/>
      <c r="AR20" s="55">
        <v>0</v>
      </c>
      <c r="AS20" s="55">
        <v>63</v>
      </c>
      <c r="AT20" s="55">
        <f t="shared" ref="AT20" si="56">F20-AS20-AR20-AP20</f>
        <v>17</v>
      </c>
      <c r="AU20" s="58">
        <f t="shared" ref="AU20" si="57">IF($F20="","",((AP20+AQ20+AR20+AS20)/$F20))</f>
        <v>0.78749999999999998</v>
      </c>
      <c r="AV20" s="57">
        <f t="shared" ref="AV20" si="58">IF($F20="","",(AS20/$F20))</f>
        <v>0.78749999999999998</v>
      </c>
      <c r="AW20" s="55">
        <v>0</v>
      </c>
      <c r="AX20" s="55"/>
      <c r="AY20" s="55">
        <v>0</v>
      </c>
      <c r="AZ20" s="55">
        <v>63</v>
      </c>
      <c r="BA20" s="55">
        <f t="shared" ref="BA20" si="59">F20-AZ20-AW20</f>
        <v>17</v>
      </c>
      <c r="BB20" s="57">
        <f t="shared" ref="BB20" si="60">IF($F20="","",((AW20+AX20+AY20+AZ20)/$F20))</f>
        <v>0.78749999999999998</v>
      </c>
      <c r="BC20" s="57">
        <f t="shared" ref="BC20" si="61">IF($F20="","",(AZ20/$F20))</f>
        <v>0.78749999999999998</v>
      </c>
    </row>
    <row r="21" spans="2:55">
      <c r="B21" s="55" t="s">
        <v>22</v>
      </c>
      <c r="C21" s="73">
        <v>89</v>
      </c>
      <c r="D21" s="56"/>
      <c r="E21" s="56"/>
      <c r="F21" s="56">
        <f t="shared" si="34"/>
        <v>89</v>
      </c>
      <c r="G21" s="73">
        <v>76</v>
      </c>
      <c r="H21" s="55"/>
      <c r="I21" s="73">
        <v>5</v>
      </c>
      <c r="J21" s="55">
        <v>0</v>
      </c>
      <c r="K21" s="55">
        <f t="shared" si="35"/>
        <v>8</v>
      </c>
      <c r="L21" s="57">
        <f t="shared" si="36"/>
        <v>0.9101123595505618</v>
      </c>
      <c r="M21" s="57">
        <f t="shared" si="37"/>
        <v>0</v>
      </c>
      <c r="N21" s="73">
        <v>63</v>
      </c>
      <c r="O21" s="55"/>
      <c r="P21" s="73">
        <v>2</v>
      </c>
      <c r="Q21" s="73">
        <v>11</v>
      </c>
      <c r="R21" s="55">
        <f t="shared" si="38"/>
        <v>13</v>
      </c>
      <c r="S21" s="58">
        <f t="shared" si="39"/>
        <v>0.8539325842696629</v>
      </c>
      <c r="T21" s="57">
        <f t="shared" si="40"/>
        <v>0.12359550561797752</v>
      </c>
      <c r="U21" s="73">
        <v>36</v>
      </c>
      <c r="V21" s="55"/>
      <c r="W21" s="73">
        <v>1</v>
      </c>
      <c r="X21" s="73">
        <v>36</v>
      </c>
      <c r="Y21" s="55">
        <f t="shared" si="41"/>
        <v>16</v>
      </c>
      <c r="Z21" s="58">
        <f t="shared" si="42"/>
        <v>0.8202247191011236</v>
      </c>
      <c r="AA21" s="57">
        <f t="shared" si="43"/>
        <v>0.4044943820224719</v>
      </c>
      <c r="AB21" s="73">
        <v>15</v>
      </c>
      <c r="AC21" s="55"/>
      <c r="AD21" s="78">
        <v>0</v>
      </c>
      <c r="AE21" s="73">
        <v>55</v>
      </c>
      <c r="AF21" s="55">
        <f t="shared" si="44"/>
        <v>19</v>
      </c>
      <c r="AG21" s="58">
        <f t="shared" si="45"/>
        <v>0.7865168539325843</v>
      </c>
      <c r="AH21" s="57">
        <f t="shared" si="46"/>
        <v>0.6179775280898876</v>
      </c>
      <c r="AI21" s="55">
        <v>5</v>
      </c>
      <c r="AJ21" s="55"/>
      <c r="AK21" s="55">
        <v>0</v>
      </c>
      <c r="AL21" s="55">
        <v>67</v>
      </c>
      <c r="AM21" s="55">
        <f t="shared" si="47"/>
        <v>17</v>
      </c>
      <c r="AN21" s="57">
        <f t="shared" si="48"/>
        <v>0.8089887640449438</v>
      </c>
      <c r="AO21" s="57">
        <f t="shared" si="49"/>
        <v>0.7528089887640449</v>
      </c>
      <c r="AP21" s="55">
        <v>5</v>
      </c>
      <c r="AQ21" s="55"/>
      <c r="AR21" s="55">
        <v>0</v>
      </c>
      <c r="AS21" s="55">
        <v>68</v>
      </c>
      <c r="AT21" s="55">
        <f t="shared" ref="AT21" si="62">F21-AS21-AR21-AP21</f>
        <v>16</v>
      </c>
      <c r="AU21" s="58">
        <f t="shared" ref="AU21" si="63">IF($F21="","",((AP21+AQ21+AR21+AS21)/$F21))</f>
        <v>0.8202247191011236</v>
      </c>
      <c r="AV21" s="57">
        <f t="shared" ref="AV21" si="64">IF($F21="","",(AS21/$F21))</f>
        <v>0.7640449438202247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74</v>
      </c>
      <c r="D22" s="56"/>
      <c r="E22" s="56"/>
      <c r="F22" s="56">
        <f t="shared" si="34"/>
        <v>74</v>
      </c>
      <c r="G22" s="73">
        <v>65</v>
      </c>
      <c r="H22" s="55"/>
      <c r="I22" s="73">
        <v>4</v>
      </c>
      <c r="J22" s="55">
        <v>0</v>
      </c>
      <c r="K22" s="55">
        <f t="shared" si="35"/>
        <v>5</v>
      </c>
      <c r="L22" s="57">
        <f t="shared" si="36"/>
        <v>0.93243243243243246</v>
      </c>
      <c r="M22" s="57">
        <f t="shared" si="37"/>
        <v>0</v>
      </c>
      <c r="N22" s="73">
        <v>51</v>
      </c>
      <c r="O22" s="55"/>
      <c r="P22" s="73">
        <v>3</v>
      </c>
      <c r="Q22" s="73">
        <v>9</v>
      </c>
      <c r="R22" s="55">
        <f t="shared" si="38"/>
        <v>11</v>
      </c>
      <c r="S22" s="58">
        <f t="shared" si="39"/>
        <v>0.85135135135135132</v>
      </c>
      <c r="T22" s="57">
        <f t="shared" si="40"/>
        <v>0.12162162162162163</v>
      </c>
      <c r="U22" s="73">
        <v>27</v>
      </c>
      <c r="V22" s="55"/>
      <c r="W22" s="73">
        <v>2</v>
      </c>
      <c r="X22" s="73">
        <v>33</v>
      </c>
      <c r="Y22" s="55">
        <f t="shared" si="41"/>
        <v>12</v>
      </c>
      <c r="Z22" s="58">
        <f t="shared" si="42"/>
        <v>0.83783783783783783</v>
      </c>
      <c r="AA22" s="57">
        <f t="shared" si="43"/>
        <v>0.44594594594594594</v>
      </c>
      <c r="AB22" s="55">
        <v>7</v>
      </c>
      <c r="AC22" s="55"/>
      <c r="AD22" s="55">
        <v>2</v>
      </c>
      <c r="AE22" s="55">
        <v>51</v>
      </c>
      <c r="AF22" s="55">
        <f t="shared" si="44"/>
        <v>14</v>
      </c>
      <c r="AG22" s="58">
        <f t="shared" si="45"/>
        <v>0.81081081081081086</v>
      </c>
      <c r="AH22" s="57">
        <f t="shared" si="46"/>
        <v>0.68918918918918914</v>
      </c>
      <c r="AI22" s="55">
        <v>2</v>
      </c>
      <c r="AJ22" s="55"/>
      <c r="AK22" s="55">
        <v>1</v>
      </c>
      <c r="AL22" s="55">
        <v>56</v>
      </c>
      <c r="AM22" s="55">
        <f t="shared" ref="AM22" si="65">F22-AL22-AK22-AI22</f>
        <v>15</v>
      </c>
      <c r="AN22" s="57">
        <f t="shared" ref="AN22" si="66">IF($F22="","",((AI22+AJ22+AK22+AL22)/$F22))</f>
        <v>0.79729729729729726</v>
      </c>
      <c r="AO22" s="57">
        <f t="shared" ref="AO22" si="67">IF($F22="","",(AL22/$F22))</f>
        <v>0.7567567567567568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65</v>
      </c>
      <c r="D23" s="56"/>
      <c r="E23" s="56"/>
      <c r="F23" s="56">
        <f t="shared" si="34"/>
        <v>65</v>
      </c>
      <c r="G23" s="73">
        <v>58</v>
      </c>
      <c r="H23" s="55"/>
      <c r="I23" s="73">
        <v>2</v>
      </c>
      <c r="J23" s="55">
        <v>0</v>
      </c>
      <c r="K23" s="55">
        <f t="shared" si="35"/>
        <v>5</v>
      </c>
      <c r="L23" s="57">
        <f t="shared" si="36"/>
        <v>0.92307692307692313</v>
      </c>
      <c r="M23" s="57">
        <f t="shared" si="37"/>
        <v>0</v>
      </c>
      <c r="N23" s="73">
        <v>50</v>
      </c>
      <c r="O23" s="55"/>
      <c r="P23" s="73">
        <v>1</v>
      </c>
      <c r="Q23" s="73">
        <v>6</v>
      </c>
      <c r="R23" s="55">
        <f t="shared" si="38"/>
        <v>8</v>
      </c>
      <c r="S23" s="58">
        <f t="shared" si="39"/>
        <v>0.87692307692307692</v>
      </c>
      <c r="T23" s="57">
        <f t="shared" si="40"/>
        <v>9.2307692307692313E-2</v>
      </c>
      <c r="U23" s="55">
        <v>21</v>
      </c>
      <c r="V23" s="55"/>
      <c r="W23" s="55">
        <v>0</v>
      </c>
      <c r="X23" s="55">
        <v>33</v>
      </c>
      <c r="Y23" s="55">
        <f t="shared" si="41"/>
        <v>11</v>
      </c>
      <c r="Z23" s="58">
        <f t="shared" si="42"/>
        <v>0.83076923076923082</v>
      </c>
      <c r="AA23" s="57">
        <f t="shared" si="43"/>
        <v>0.50769230769230766</v>
      </c>
      <c r="AB23" s="55">
        <v>6</v>
      </c>
      <c r="AC23" s="55"/>
      <c r="AD23" s="55">
        <v>0</v>
      </c>
      <c r="AE23" s="55">
        <v>49</v>
      </c>
      <c r="AF23" s="55">
        <f t="shared" si="44"/>
        <v>10</v>
      </c>
      <c r="AG23" s="58">
        <f t="shared" si="45"/>
        <v>0.84615384615384615</v>
      </c>
      <c r="AH23" s="57">
        <f t="shared" si="46"/>
        <v>0.75384615384615383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55</v>
      </c>
      <c r="D24" s="56"/>
      <c r="E24" s="56"/>
      <c r="F24" s="56">
        <f t="shared" si="34"/>
        <v>55</v>
      </c>
      <c r="G24" s="73">
        <v>48</v>
      </c>
      <c r="H24" s="55"/>
      <c r="I24" s="73">
        <v>2</v>
      </c>
      <c r="J24" s="55">
        <v>0</v>
      </c>
      <c r="K24" s="55">
        <f t="shared" si="35"/>
        <v>5</v>
      </c>
      <c r="L24" s="57">
        <f t="shared" si="36"/>
        <v>0.90909090909090906</v>
      </c>
      <c r="M24" s="57">
        <f t="shared" si="37"/>
        <v>0</v>
      </c>
      <c r="N24" s="55">
        <v>40</v>
      </c>
      <c r="O24" s="55"/>
      <c r="P24" s="55">
        <v>0</v>
      </c>
      <c r="Q24" s="55">
        <v>5</v>
      </c>
      <c r="R24" s="55">
        <f t="shared" si="38"/>
        <v>10</v>
      </c>
      <c r="S24" s="58">
        <f t="shared" si="39"/>
        <v>0.81818181818181823</v>
      </c>
      <c r="T24" s="57">
        <f t="shared" si="40"/>
        <v>9.0909090909090912E-2</v>
      </c>
      <c r="U24" s="55">
        <v>23</v>
      </c>
      <c r="V24" s="55"/>
      <c r="W24" s="55">
        <v>1</v>
      </c>
      <c r="X24" s="55">
        <v>23</v>
      </c>
      <c r="Y24" s="55">
        <f t="shared" si="41"/>
        <v>8</v>
      </c>
      <c r="Z24" s="58">
        <f t="shared" si="42"/>
        <v>0.8545454545454545</v>
      </c>
      <c r="AA24" s="57">
        <f t="shared" si="43"/>
        <v>0.41818181818181815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49</v>
      </c>
      <c r="D25" s="56"/>
      <c r="E25" s="56"/>
      <c r="F25" s="56">
        <f t="shared" si="34"/>
        <v>49</v>
      </c>
      <c r="G25" s="55">
        <v>43</v>
      </c>
      <c r="H25" s="55"/>
      <c r="I25" s="55">
        <v>1</v>
      </c>
      <c r="J25" s="55">
        <v>0</v>
      </c>
      <c r="K25" s="55">
        <f t="shared" si="35"/>
        <v>5</v>
      </c>
      <c r="L25" s="57">
        <f t="shared" si="36"/>
        <v>0.89795918367346939</v>
      </c>
      <c r="M25" s="57">
        <f t="shared" si="37"/>
        <v>0</v>
      </c>
      <c r="N25" s="55">
        <v>36</v>
      </c>
      <c r="O25" s="55"/>
      <c r="P25" s="55">
        <v>0</v>
      </c>
      <c r="Q25" s="55">
        <v>3</v>
      </c>
      <c r="R25" s="55">
        <f t="shared" si="38"/>
        <v>10</v>
      </c>
      <c r="S25" s="58">
        <f t="shared" si="39"/>
        <v>0.79591836734693877</v>
      </c>
      <c r="T25" s="57">
        <f t="shared" si="40"/>
        <v>6.1224489795918366E-2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54</v>
      </c>
      <c r="F26" s="56">
        <f t="shared" si="34"/>
        <v>54</v>
      </c>
      <c r="G26" s="73">
        <v>49</v>
      </c>
      <c r="I26" s="73">
        <v>2</v>
      </c>
      <c r="J26" s="55">
        <v>0</v>
      </c>
      <c r="K26" s="55">
        <f t="shared" si="35"/>
        <v>3</v>
      </c>
      <c r="L26" s="57">
        <f t="shared" si="36"/>
        <v>0.94444444444444442</v>
      </c>
      <c r="M26" s="57">
        <f t="shared" si="37"/>
        <v>0</v>
      </c>
    </row>
    <row r="27" spans="2:55">
      <c r="B27" s="55" t="s">
        <v>28</v>
      </c>
      <c r="C27" s="73">
        <v>79</v>
      </c>
      <c r="F27" s="56">
        <f t="shared" si="34"/>
        <v>79</v>
      </c>
    </row>
    <row r="30" spans="2:55">
      <c r="B30" s="25" t="str">
        <f>"Graduate  Retention - "&amp;$A$1</f>
        <v>Graduate  Retention - Pell Grand Recipients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8">IF($F33="","",((G33+H33+I33+J33)/$F33))</f>
        <v>#DIV/0!</v>
      </c>
      <c r="M33" s="57" t="e">
        <f t="shared" ref="M33:M39" si="69">IF($F33="","",(J33/$F33))</f>
        <v>#DIV/0!</v>
      </c>
      <c r="N33" s="55"/>
      <c r="O33" s="55"/>
      <c r="P33" s="55"/>
      <c r="Q33" s="55"/>
      <c r="R33" s="55">
        <f t="shared" ref="R33:R38" si="70">$F33-(N33+P33+Q33)</f>
        <v>0</v>
      </c>
      <c r="S33" s="58" t="e">
        <f t="shared" ref="S33:S37" si="71">IF($F33="","",((N33+O33+P33+Q33)/$F33))</f>
        <v>#DIV/0!</v>
      </c>
      <c r="T33" s="57" t="e">
        <f t="shared" ref="T33:T38" si="72">IF($F33="","",(Q33/$F33))</f>
        <v>#DIV/0!</v>
      </c>
      <c r="U33" s="55"/>
      <c r="V33" s="55"/>
      <c r="W33" s="55"/>
      <c r="X33" s="55"/>
      <c r="Y33" s="55">
        <f t="shared" ref="Y33:Y37" si="73">$F33-(U33+W33+X33)</f>
        <v>0</v>
      </c>
      <c r="Z33" s="57" t="e">
        <f t="shared" ref="Z33:Z40" si="74">IF($F33="","",((U33+V33+W33+X33)/$F33))</f>
        <v>#DIV/0!</v>
      </c>
      <c r="AA33" s="57" t="e">
        <f t="shared" ref="AA33:AA40" si="75">IF($F33="","",(X33/$F33))</f>
        <v>#DIV/0!</v>
      </c>
      <c r="AB33" s="55"/>
      <c r="AC33" s="55"/>
      <c r="AD33" s="55"/>
      <c r="AE33" s="55"/>
      <c r="AF33" s="55">
        <f t="shared" ref="AF33:AF36" si="76">$F33-(AB33+AD33+AE33)</f>
        <v>0</v>
      </c>
      <c r="AG33" s="58" t="e">
        <f t="shared" ref="AG33:AG40" si="77">IF($F33="","",((AB33+AC33+AD33+AE33)/$F33))</f>
        <v>#DIV/0!</v>
      </c>
      <c r="AH33" s="57" t="e">
        <f t="shared" ref="AH33:AH40" si="78">IF($F33="","",(AE33/$F33))</f>
        <v>#DIV/0!</v>
      </c>
      <c r="AI33" s="55"/>
      <c r="AJ33" s="55"/>
      <c r="AK33" s="55"/>
      <c r="AL33" s="55"/>
      <c r="AM33" s="55">
        <f t="shared" ref="AM33:AM36" si="79">$F33-(AI33+AK33+AL33)</f>
        <v>0</v>
      </c>
      <c r="AN33" s="57" t="e">
        <f t="shared" ref="AN33:AN40" si="80">IF($F33="","",((AI33+AJ33+AK33+AL33)/$F33))</f>
        <v>#DIV/0!</v>
      </c>
      <c r="AO33" s="57" t="e">
        <f t="shared" ref="AO33:AO40" si="81">IF($F33="","",(AL33/$F33))</f>
        <v>#DIV/0!</v>
      </c>
      <c r="AP33" s="55"/>
      <c r="AQ33" s="55"/>
      <c r="AR33" s="55"/>
      <c r="AS33" s="55"/>
      <c r="AT33" s="55">
        <f t="shared" ref="AT33:AT36" si="82">$F33-(AP33+AR33+AS33)</f>
        <v>0</v>
      </c>
      <c r="AU33" s="58" t="e">
        <f t="shared" ref="AU33:AU40" si="83">IF($F33="","",((AP33+AQ33+AR33+AS33)/$F33))</f>
        <v>#DIV/0!</v>
      </c>
      <c r="AV33" s="57" t="e">
        <f t="shared" ref="AV33:AV40" si="84">IF($F33="","",(AS33/$F33))</f>
        <v>#DIV/0!</v>
      </c>
      <c r="AW33" s="55"/>
      <c r="AX33" s="55"/>
      <c r="AY33" s="55"/>
      <c r="AZ33" s="55"/>
      <c r="BA33" s="55">
        <f t="shared" ref="BA33:BA36" si="85">$F33-(AW33+AY33+AZ33)</f>
        <v>0</v>
      </c>
      <c r="BB33" s="57" t="e">
        <f t="shared" ref="BB33:BB40" si="86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7">C34-D34-E34</f>
        <v>0</v>
      </c>
      <c r="G34" s="55"/>
      <c r="H34" s="55"/>
      <c r="I34" s="55"/>
      <c r="J34" s="55"/>
      <c r="K34" s="55">
        <f t="shared" ref="K34:K39" si="88">$F34-(G34+I34+J34)</f>
        <v>0</v>
      </c>
      <c r="L34" s="57" t="e">
        <f t="shared" si="68"/>
        <v>#DIV/0!</v>
      </c>
      <c r="M34" s="57" t="e">
        <f t="shared" si="69"/>
        <v>#DIV/0!</v>
      </c>
      <c r="N34" s="55"/>
      <c r="O34" s="55"/>
      <c r="P34" s="55"/>
      <c r="Q34" s="55"/>
      <c r="R34" s="55">
        <f t="shared" si="70"/>
        <v>0</v>
      </c>
      <c r="S34" s="58" t="e">
        <f t="shared" si="71"/>
        <v>#DIV/0!</v>
      </c>
      <c r="T34" s="57" t="e">
        <f t="shared" si="72"/>
        <v>#DIV/0!</v>
      </c>
      <c r="U34" s="55"/>
      <c r="V34" s="55"/>
      <c r="W34" s="55"/>
      <c r="X34" s="55"/>
      <c r="Y34" s="55">
        <f t="shared" si="73"/>
        <v>0</v>
      </c>
      <c r="Z34" s="57" t="e">
        <f t="shared" si="74"/>
        <v>#DIV/0!</v>
      </c>
      <c r="AA34" s="57" t="e">
        <f t="shared" si="75"/>
        <v>#DIV/0!</v>
      </c>
      <c r="AB34" s="55"/>
      <c r="AC34" s="55"/>
      <c r="AD34" s="55"/>
      <c r="AE34" s="55"/>
      <c r="AF34" s="55">
        <f t="shared" si="76"/>
        <v>0</v>
      </c>
      <c r="AG34" s="58" t="e">
        <f t="shared" si="77"/>
        <v>#DIV/0!</v>
      </c>
      <c r="AH34" s="57" t="e">
        <f t="shared" si="78"/>
        <v>#DIV/0!</v>
      </c>
      <c r="AI34" s="55"/>
      <c r="AJ34" s="55"/>
      <c r="AK34" s="55"/>
      <c r="AL34" s="55"/>
      <c r="AM34" s="55">
        <f t="shared" si="79"/>
        <v>0</v>
      </c>
      <c r="AN34" s="57" t="e">
        <f t="shared" si="80"/>
        <v>#DIV/0!</v>
      </c>
      <c r="AO34" s="57" t="e">
        <f t="shared" si="81"/>
        <v>#DIV/0!</v>
      </c>
      <c r="AP34" s="55"/>
      <c r="AQ34" s="55"/>
      <c r="AR34" s="55"/>
      <c r="AS34" s="55"/>
      <c r="AT34" s="55">
        <f t="shared" si="82"/>
        <v>0</v>
      </c>
      <c r="AU34" s="58" t="e">
        <f t="shared" si="83"/>
        <v>#DIV/0!</v>
      </c>
      <c r="AV34" s="57" t="e">
        <f t="shared" si="84"/>
        <v>#DIV/0!</v>
      </c>
      <c r="AW34" s="55"/>
      <c r="AX34" s="55"/>
      <c r="AY34" s="55"/>
      <c r="AZ34" s="55"/>
      <c r="BA34" s="55">
        <f t="shared" si="85"/>
        <v>0</v>
      </c>
      <c r="BB34" s="57" t="e">
        <f t="shared" si="86"/>
        <v>#DIV/0!</v>
      </c>
      <c r="BC34" s="57" t="e">
        <f t="shared" ref="BC34:BC40" si="89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7"/>
        <v>0</v>
      </c>
      <c r="G35" s="55"/>
      <c r="H35" s="55"/>
      <c r="I35" s="55"/>
      <c r="J35" s="55"/>
      <c r="K35" s="55">
        <f t="shared" si="88"/>
        <v>0</v>
      </c>
      <c r="L35" s="57" t="e">
        <f t="shared" si="68"/>
        <v>#DIV/0!</v>
      </c>
      <c r="M35" s="57" t="e">
        <f t="shared" si="69"/>
        <v>#DIV/0!</v>
      </c>
      <c r="N35" s="55"/>
      <c r="O35" s="55"/>
      <c r="P35" s="55"/>
      <c r="Q35" s="55"/>
      <c r="R35" s="55">
        <f t="shared" si="70"/>
        <v>0</v>
      </c>
      <c r="S35" s="58" t="e">
        <f t="shared" si="71"/>
        <v>#DIV/0!</v>
      </c>
      <c r="T35" s="57" t="e">
        <f t="shared" si="72"/>
        <v>#DIV/0!</v>
      </c>
      <c r="U35" s="55"/>
      <c r="V35" s="55"/>
      <c r="W35" s="55"/>
      <c r="X35" s="55"/>
      <c r="Y35" s="55">
        <f t="shared" si="73"/>
        <v>0</v>
      </c>
      <c r="Z35" s="57" t="e">
        <f t="shared" si="74"/>
        <v>#DIV/0!</v>
      </c>
      <c r="AA35" s="57" t="e">
        <f t="shared" si="75"/>
        <v>#DIV/0!</v>
      </c>
      <c r="AB35" s="55"/>
      <c r="AC35" s="55"/>
      <c r="AD35" s="55"/>
      <c r="AE35" s="55"/>
      <c r="AF35" s="55">
        <f t="shared" si="76"/>
        <v>0</v>
      </c>
      <c r="AG35" s="58" t="e">
        <f t="shared" si="77"/>
        <v>#DIV/0!</v>
      </c>
      <c r="AH35" s="57" t="e">
        <f t="shared" si="78"/>
        <v>#DIV/0!</v>
      </c>
      <c r="AI35" s="55"/>
      <c r="AJ35" s="55"/>
      <c r="AK35" s="55"/>
      <c r="AL35" s="55"/>
      <c r="AM35" s="55">
        <f t="shared" si="79"/>
        <v>0</v>
      </c>
      <c r="AN35" s="57" t="e">
        <f t="shared" si="80"/>
        <v>#DIV/0!</v>
      </c>
      <c r="AO35" s="57" t="e">
        <f t="shared" si="81"/>
        <v>#DIV/0!</v>
      </c>
      <c r="AP35" s="55"/>
      <c r="AQ35" s="55"/>
      <c r="AR35" s="55"/>
      <c r="AS35" s="55"/>
      <c r="AT35" s="55">
        <f t="shared" si="82"/>
        <v>0</v>
      </c>
      <c r="AU35" s="58" t="e">
        <f t="shared" si="83"/>
        <v>#DIV/0!</v>
      </c>
      <c r="AV35" s="57" t="e">
        <f t="shared" si="84"/>
        <v>#DIV/0!</v>
      </c>
      <c r="AW35" s="55"/>
      <c r="AX35" s="55"/>
      <c r="AY35" s="55"/>
      <c r="AZ35" s="55"/>
      <c r="BA35" s="55">
        <f t="shared" si="85"/>
        <v>0</v>
      </c>
      <c r="BB35" s="57" t="e">
        <f t="shared" si="86"/>
        <v>#DIV/0!</v>
      </c>
      <c r="BC35" s="57" t="e">
        <f t="shared" si="89"/>
        <v>#DIV/0!</v>
      </c>
    </row>
    <row r="36" spans="2:55">
      <c r="B36" s="55" t="s">
        <v>22</v>
      </c>
      <c r="C36" s="56"/>
      <c r="D36" s="56"/>
      <c r="E36" s="56"/>
      <c r="F36" s="56">
        <f t="shared" si="87"/>
        <v>0</v>
      </c>
      <c r="G36" s="55"/>
      <c r="H36" s="55"/>
      <c r="I36" s="55"/>
      <c r="J36" s="55"/>
      <c r="K36" s="55">
        <f t="shared" si="88"/>
        <v>0</v>
      </c>
      <c r="L36" s="57" t="e">
        <f t="shared" si="68"/>
        <v>#DIV/0!</v>
      </c>
      <c r="M36" s="57" t="e">
        <f t="shared" si="69"/>
        <v>#DIV/0!</v>
      </c>
      <c r="N36" s="55"/>
      <c r="O36" s="55"/>
      <c r="P36" s="55"/>
      <c r="Q36" s="55"/>
      <c r="R36" s="55">
        <f t="shared" si="70"/>
        <v>0</v>
      </c>
      <c r="S36" s="58" t="e">
        <f t="shared" si="71"/>
        <v>#DIV/0!</v>
      </c>
      <c r="T36" s="57" t="e">
        <f t="shared" si="72"/>
        <v>#DIV/0!</v>
      </c>
      <c r="U36" s="55"/>
      <c r="V36" s="55"/>
      <c r="W36" s="55"/>
      <c r="X36" s="55"/>
      <c r="Y36" s="55">
        <f t="shared" si="73"/>
        <v>0</v>
      </c>
      <c r="Z36" s="57" t="e">
        <f t="shared" si="74"/>
        <v>#DIV/0!</v>
      </c>
      <c r="AA36" s="57" t="e">
        <f t="shared" si="75"/>
        <v>#DIV/0!</v>
      </c>
      <c r="AB36" s="55"/>
      <c r="AC36" s="55"/>
      <c r="AD36" s="55"/>
      <c r="AE36" s="55"/>
      <c r="AF36" s="55">
        <f t="shared" si="76"/>
        <v>0</v>
      </c>
      <c r="AG36" s="58" t="e">
        <f t="shared" si="77"/>
        <v>#DIV/0!</v>
      </c>
      <c r="AH36" s="57" t="e">
        <f t="shared" si="78"/>
        <v>#DIV/0!</v>
      </c>
      <c r="AI36" s="55"/>
      <c r="AJ36" s="55"/>
      <c r="AK36" s="55"/>
      <c r="AL36" s="55"/>
      <c r="AM36" s="55">
        <f t="shared" si="79"/>
        <v>0</v>
      </c>
      <c r="AN36" s="57" t="e">
        <f t="shared" si="80"/>
        <v>#DIV/0!</v>
      </c>
      <c r="AO36" s="57" t="e">
        <f t="shared" si="81"/>
        <v>#DIV/0!</v>
      </c>
      <c r="AP36" s="55"/>
      <c r="AQ36" s="55"/>
      <c r="AR36" s="55"/>
      <c r="AS36" s="55"/>
      <c r="AT36" s="55">
        <f t="shared" si="82"/>
        <v>0</v>
      </c>
      <c r="AU36" s="58" t="e">
        <f t="shared" si="83"/>
        <v>#DIV/0!</v>
      </c>
      <c r="AV36" s="57" t="e">
        <f t="shared" si="84"/>
        <v>#DIV/0!</v>
      </c>
      <c r="AW36" s="55"/>
      <c r="AX36" s="55"/>
      <c r="AY36" s="55"/>
      <c r="AZ36" s="55"/>
      <c r="BA36" s="55">
        <f t="shared" si="85"/>
        <v>0</v>
      </c>
      <c r="BB36" s="57" t="e">
        <f t="shared" si="86"/>
        <v>#DIV/0!</v>
      </c>
      <c r="BC36" s="57" t="e">
        <f t="shared" si="89"/>
        <v>#DIV/0!</v>
      </c>
    </row>
    <row r="37" spans="2:55">
      <c r="B37" s="55" t="s">
        <v>23</v>
      </c>
      <c r="C37" s="56"/>
      <c r="D37" s="56"/>
      <c r="E37" s="56"/>
      <c r="F37" s="56">
        <f t="shared" si="87"/>
        <v>0</v>
      </c>
      <c r="G37" s="55"/>
      <c r="H37" s="55"/>
      <c r="I37" s="55"/>
      <c r="J37" s="55"/>
      <c r="K37" s="55">
        <f t="shared" si="88"/>
        <v>0</v>
      </c>
      <c r="L37" s="57" t="e">
        <f t="shared" si="68"/>
        <v>#DIV/0!</v>
      </c>
      <c r="M37" s="57" t="e">
        <f t="shared" si="69"/>
        <v>#DIV/0!</v>
      </c>
      <c r="N37" s="55"/>
      <c r="O37" s="55"/>
      <c r="P37" s="55"/>
      <c r="Q37" s="55"/>
      <c r="R37" s="55">
        <f t="shared" si="70"/>
        <v>0</v>
      </c>
      <c r="S37" s="58" t="e">
        <f t="shared" si="71"/>
        <v>#DIV/0!</v>
      </c>
      <c r="T37" s="57" t="e">
        <f t="shared" si="72"/>
        <v>#DIV/0!</v>
      </c>
      <c r="U37" s="55"/>
      <c r="V37" s="55"/>
      <c r="W37" s="55"/>
      <c r="X37" s="55"/>
      <c r="Y37" s="55">
        <f t="shared" si="73"/>
        <v>0</v>
      </c>
      <c r="Z37" s="57" t="e">
        <f t="shared" si="74"/>
        <v>#DIV/0!</v>
      </c>
      <c r="AA37" s="57" t="e">
        <f t="shared" si="75"/>
        <v>#DIV/0!</v>
      </c>
      <c r="AB37" s="55"/>
      <c r="AC37" s="55"/>
      <c r="AD37" s="55"/>
      <c r="AE37" s="55"/>
      <c r="AF37" s="55"/>
      <c r="AG37" s="58" t="e">
        <f t="shared" si="77"/>
        <v>#DIV/0!</v>
      </c>
      <c r="AH37" s="57" t="e">
        <f t="shared" si="78"/>
        <v>#DIV/0!</v>
      </c>
      <c r="AI37" s="55"/>
      <c r="AJ37" s="55"/>
      <c r="AK37" s="55"/>
      <c r="AL37" s="55"/>
      <c r="AM37" s="55"/>
      <c r="AN37" s="57" t="e">
        <f t="shared" si="80"/>
        <v>#DIV/0!</v>
      </c>
      <c r="AO37" s="57" t="e">
        <f t="shared" si="81"/>
        <v>#DIV/0!</v>
      </c>
      <c r="AP37" s="55"/>
      <c r="AQ37" s="55"/>
      <c r="AR37" s="55"/>
      <c r="AS37" s="55"/>
      <c r="AT37" s="55"/>
      <c r="AU37" s="58" t="e">
        <f t="shared" si="83"/>
        <v>#DIV/0!</v>
      </c>
      <c r="AV37" s="57" t="e">
        <f t="shared" si="84"/>
        <v>#DIV/0!</v>
      </c>
      <c r="AW37" s="55"/>
      <c r="AX37" s="55"/>
      <c r="AY37" s="55"/>
      <c r="AZ37" s="55"/>
      <c r="BA37" s="55"/>
      <c r="BB37" s="57" t="e">
        <f t="shared" si="86"/>
        <v>#DIV/0!</v>
      </c>
      <c r="BC37" s="57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55"/>
      <c r="H38" s="55"/>
      <c r="I38" s="55"/>
      <c r="J38" s="55"/>
      <c r="K38" s="55">
        <f t="shared" si="88"/>
        <v>0</v>
      </c>
      <c r="L38" s="57" t="e">
        <f t="shared" si="68"/>
        <v>#DIV/0!</v>
      </c>
      <c r="M38" s="57" t="e">
        <f t="shared" si="69"/>
        <v>#DIV/0!</v>
      </c>
      <c r="N38" s="55"/>
      <c r="O38" s="55"/>
      <c r="P38" s="55"/>
      <c r="Q38" s="55"/>
      <c r="R38" s="55">
        <f t="shared" si="70"/>
        <v>0</v>
      </c>
      <c r="S38" s="58" t="e">
        <f>IF($F38="","",((N38+O38+P38+Q38)/$F38))</f>
        <v>#DIV/0!</v>
      </c>
      <c r="T38" s="57" t="e">
        <f t="shared" si="72"/>
        <v>#DIV/0!</v>
      </c>
      <c r="U38" s="55"/>
      <c r="V38" s="55"/>
      <c r="W38" s="55"/>
      <c r="X38" s="55"/>
      <c r="Y38" s="55"/>
      <c r="Z38" s="57" t="e">
        <f t="shared" si="74"/>
        <v>#DIV/0!</v>
      </c>
      <c r="AA38" s="57" t="e">
        <f t="shared" si="75"/>
        <v>#DIV/0!</v>
      </c>
      <c r="AB38" s="55"/>
      <c r="AC38" s="55"/>
      <c r="AD38" s="55"/>
      <c r="AE38" s="55"/>
      <c r="AF38" s="55"/>
      <c r="AG38" s="58" t="e">
        <f t="shared" si="77"/>
        <v>#DIV/0!</v>
      </c>
      <c r="AH38" s="57" t="e">
        <f t="shared" si="78"/>
        <v>#DIV/0!</v>
      </c>
      <c r="AI38" s="55"/>
      <c r="AJ38" s="55"/>
      <c r="AK38" s="55"/>
      <c r="AL38" s="55"/>
      <c r="AM38" s="55"/>
      <c r="AN38" s="57" t="e">
        <f t="shared" si="80"/>
        <v>#DIV/0!</v>
      </c>
      <c r="AO38" s="57" t="e">
        <f t="shared" si="81"/>
        <v>#DIV/0!</v>
      </c>
      <c r="AP38" s="55"/>
      <c r="AQ38" s="55"/>
      <c r="AR38" s="55"/>
      <c r="AS38" s="55"/>
      <c r="AT38" s="55"/>
      <c r="AU38" s="58" t="e">
        <f t="shared" si="83"/>
        <v>#DIV/0!</v>
      </c>
      <c r="AV38" s="57" t="e">
        <f t="shared" si="84"/>
        <v>#DIV/0!</v>
      </c>
      <c r="AW38" s="55"/>
      <c r="AX38" s="55"/>
      <c r="AY38" s="55"/>
      <c r="AZ38" s="55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55"/>
      <c r="H39" s="55"/>
      <c r="I39" s="55"/>
      <c r="J39" s="55"/>
      <c r="K39" s="55">
        <f t="shared" si="88"/>
        <v>0</v>
      </c>
      <c r="L39" s="57" t="e">
        <f t="shared" si="68"/>
        <v>#DIV/0!</v>
      </c>
      <c r="M39" s="57" t="e">
        <f t="shared" si="69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4"/>
        <v>#DIV/0!</v>
      </c>
      <c r="AA39" s="57" t="e">
        <f t="shared" si="75"/>
        <v>#DIV/0!</v>
      </c>
      <c r="AB39" s="55"/>
      <c r="AC39" s="55"/>
      <c r="AD39" s="55"/>
      <c r="AE39" s="55"/>
      <c r="AF39" s="55"/>
      <c r="AG39" s="58" t="e">
        <f t="shared" si="77"/>
        <v>#DIV/0!</v>
      </c>
      <c r="AH39" s="57" t="e">
        <f t="shared" si="78"/>
        <v>#DIV/0!</v>
      </c>
      <c r="AI39" s="55"/>
      <c r="AJ39" s="55"/>
      <c r="AK39" s="55"/>
      <c r="AL39" s="55"/>
      <c r="AM39" s="55"/>
      <c r="AN39" s="57" t="e">
        <f t="shared" si="80"/>
        <v>#DIV/0!</v>
      </c>
      <c r="AO39" s="57" t="e">
        <f t="shared" si="81"/>
        <v>#DIV/0!</v>
      </c>
      <c r="AP39" s="55"/>
      <c r="AQ39" s="55"/>
      <c r="AR39" s="55"/>
      <c r="AS39" s="55"/>
      <c r="AT39" s="55"/>
      <c r="AU39" s="58" t="e">
        <f t="shared" si="83"/>
        <v>#DIV/0!</v>
      </c>
      <c r="AV39" s="57" t="e">
        <f t="shared" si="84"/>
        <v>#DIV/0!</v>
      </c>
      <c r="AW39" s="55"/>
      <c r="AX39" s="55"/>
      <c r="AY39" s="55"/>
      <c r="AZ39" s="55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Pell Grand Recipients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90">C46-D46-E46</f>
        <v>0</v>
      </c>
      <c r="G46" s="55"/>
      <c r="H46" s="55"/>
      <c r="I46" s="55"/>
      <c r="J46" s="55"/>
      <c r="K46" s="55">
        <f t="shared" ref="K46:K52" si="91">$F46-(G46+I46+J46)</f>
        <v>0</v>
      </c>
      <c r="L46" s="57" t="e">
        <f t="shared" ref="L46:L52" si="92">IF($F46="","",((G46+H46+I46+J46)/$F46))</f>
        <v>#DIV/0!</v>
      </c>
      <c r="M46" s="57" t="e">
        <f t="shared" ref="M46:M52" si="93">IF($F46="","",(J46/$F46))</f>
        <v>#DIV/0!</v>
      </c>
      <c r="N46" s="55"/>
      <c r="O46" s="55"/>
      <c r="P46" s="55"/>
      <c r="Q46" s="55"/>
      <c r="R46" s="55">
        <f t="shared" ref="R46:R51" si="94">$F46-(N46+P46+Q46)</f>
        <v>0</v>
      </c>
      <c r="S46" s="58" t="e">
        <f t="shared" ref="S46:S51" si="95">IF($F46="","",((N46+O46+P46+Q46)/$F46))</f>
        <v>#DIV/0!</v>
      </c>
      <c r="T46" s="57" t="e">
        <f t="shared" ref="T46:T51" si="96">IF($F46="","",(Q46/$F46))</f>
        <v>#DIV/0!</v>
      </c>
      <c r="U46" s="55"/>
      <c r="V46" s="55"/>
      <c r="W46" s="55"/>
      <c r="X46" s="55"/>
      <c r="Y46" s="55">
        <f t="shared" ref="Y46:Y50" si="97">$F46-(U46+W46+X46)</f>
        <v>0</v>
      </c>
      <c r="Z46" s="57" t="e">
        <f t="shared" ref="Z46:Z51" si="98">IF($F46="","",((U46+V46+W46+X46)/$F46))</f>
        <v>#DIV/0!</v>
      </c>
      <c r="AA46" s="57" t="e">
        <f t="shared" ref="AA46:AA51" si="99">IF($F46="","",(X46/$F46))</f>
        <v>#DIV/0!</v>
      </c>
      <c r="AB46" s="55"/>
      <c r="AC46" s="55"/>
      <c r="AD46" s="55"/>
      <c r="AE46" s="55"/>
      <c r="AF46" s="55">
        <f t="shared" ref="AF46:AF49" si="100">$F46-(AB46+AD46+AE46)</f>
        <v>0</v>
      </c>
      <c r="AG46" s="58" t="e">
        <f t="shared" ref="AG46:AG51" si="101">IF($F46="","",((AB46+AC46+AD46+AE46)/$F46))</f>
        <v>#DIV/0!</v>
      </c>
      <c r="AH46" s="57" t="e">
        <f t="shared" ref="AH46:AH51" si="102">IF($F46="","",(AE46/$F46))</f>
        <v>#DIV/0!</v>
      </c>
      <c r="AI46" s="55"/>
      <c r="AJ46" s="55"/>
      <c r="AK46" s="55"/>
      <c r="AL46" s="55"/>
      <c r="AM46" s="55">
        <f t="shared" ref="AM46:AM49" si="103">$F46-(AI46+AK46+AL46)</f>
        <v>0</v>
      </c>
      <c r="AN46" s="57" t="e">
        <f t="shared" ref="AN46:AN51" si="104">IF($F46="","",((AI46+AJ46+AK46+AL46)/$F46))</f>
        <v>#DIV/0!</v>
      </c>
      <c r="AO46" s="57" t="e">
        <f t="shared" ref="AO46:AO51" si="105">IF($F46="","",(AL46/$F46))</f>
        <v>#DIV/0!</v>
      </c>
      <c r="AP46" s="55"/>
      <c r="AQ46" s="55"/>
      <c r="AR46" s="55"/>
      <c r="AS46" s="55"/>
      <c r="AT46" s="55">
        <f t="shared" ref="AT46:AT49" si="106">$F46-(AP46+AR46+AS46)</f>
        <v>0</v>
      </c>
      <c r="AU46" s="58" t="e">
        <f t="shared" ref="AU46:AU51" si="107">IF($F46="","",((AP46+AQ46+AR46+AS46)/$F46))</f>
        <v>#DIV/0!</v>
      </c>
      <c r="AV46" s="57" t="e">
        <f t="shared" ref="AV46:AV51" si="108">IF($F46="","",(AS46/$F46))</f>
        <v>#DIV/0!</v>
      </c>
      <c r="AW46" s="55"/>
      <c r="AX46" s="55"/>
      <c r="AY46" s="55"/>
      <c r="AZ46" s="55"/>
      <c r="BA46" s="55">
        <f t="shared" ref="BA46:BA49" si="109">$F46-(AW46+AY46+AZ46)</f>
        <v>0</v>
      </c>
      <c r="BB46" s="57" t="e">
        <f t="shared" ref="BB46:BB51" si="110">IF($F46="","",((AW46+AX46+AY46+AZ46)/$F46))</f>
        <v>#DIV/0!</v>
      </c>
      <c r="BC46" s="57" t="e">
        <f t="shared" ref="BC46:BC51" si="111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90"/>
        <v>0</v>
      </c>
      <c r="G47" s="55"/>
      <c r="H47" s="55"/>
      <c r="I47" s="55"/>
      <c r="J47" s="55"/>
      <c r="K47" s="55">
        <f t="shared" si="91"/>
        <v>0</v>
      </c>
      <c r="L47" s="57" t="e">
        <f t="shared" si="92"/>
        <v>#DIV/0!</v>
      </c>
      <c r="M47" s="57" t="e">
        <f t="shared" si="93"/>
        <v>#DIV/0!</v>
      </c>
      <c r="N47" s="55"/>
      <c r="O47" s="55"/>
      <c r="P47" s="55"/>
      <c r="Q47" s="55"/>
      <c r="R47" s="55">
        <f t="shared" si="94"/>
        <v>0</v>
      </c>
      <c r="S47" s="58" t="e">
        <f t="shared" si="95"/>
        <v>#DIV/0!</v>
      </c>
      <c r="T47" s="57" t="e">
        <f t="shared" si="96"/>
        <v>#DIV/0!</v>
      </c>
      <c r="U47" s="55"/>
      <c r="V47" s="55"/>
      <c r="W47" s="55"/>
      <c r="X47" s="55"/>
      <c r="Y47" s="55">
        <f t="shared" si="97"/>
        <v>0</v>
      </c>
      <c r="Z47" s="57" t="e">
        <f t="shared" si="98"/>
        <v>#DIV/0!</v>
      </c>
      <c r="AA47" s="57" t="e">
        <f t="shared" si="99"/>
        <v>#DIV/0!</v>
      </c>
      <c r="AB47" s="55"/>
      <c r="AC47" s="55"/>
      <c r="AD47" s="55"/>
      <c r="AE47" s="55"/>
      <c r="AF47" s="55">
        <f t="shared" si="100"/>
        <v>0</v>
      </c>
      <c r="AG47" s="58" t="e">
        <f t="shared" si="101"/>
        <v>#DIV/0!</v>
      </c>
      <c r="AH47" s="57" t="e">
        <f t="shared" si="102"/>
        <v>#DIV/0!</v>
      </c>
      <c r="AI47" s="55"/>
      <c r="AJ47" s="55"/>
      <c r="AK47" s="55"/>
      <c r="AL47" s="55"/>
      <c r="AM47" s="55">
        <f t="shared" si="103"/>
        <v>0</v>
      </c>
      <c r="AN47" s="57" t="e">
        <f t="shared" si="104"/>
        <v>#DIV/0!</v>
      </c>
      <c r="AO47" s="57" t="e">
        <f t="shared" si="105"/>
        <v>#DIV/0!</v>
      </c>
      <c r="AP47" s="55"/>
      <c r="AQ47" s="55"/>
      <c r="AR47" s="55"/>
      <c r="AS47" s="55"/>
      <c r="AT47" s="55">
        <f t="shared" si="106"/>
        <v>0</v>
      </c>
      <c r="AU47" s="58" t="e">
        <f t="shared" si="107"/>
        <v>#DIV/0!</v>
      </c>
      <c r="AV47" s="57" t="e">
        <f t="shared" si="108"/>
        <v>#DIV/0!</v>
      </c>
      <c r="AW47" s="55"/>
      <c r="AX47" s="55"/>
      <c r="AY47" s="55"/>
      <c r="AZ47" s="55"/>
      <c r="BA47" s="55">
        <f t="shared" si="109"/>
        <v>0</v>
      </c>
      <c r="BB47" s="57" t="e">
        <f t="shared" si="110"/>
        <v>#DIV/0!</v>
      </c>
      <c r="BC47" s="57" t="e">
        <f t="shared" si="111"/>
        <v>#DIV/0!</v>
      </c>
    </row>
    <row r="48" spans="2:55">
      <c r="B48" s="55" t="s">
        <v>21</v>
      </c>
      <c r="C48" s="56"/>
      <c r="D48" s="56"/>
      <c r="E48" s="56"/>
      <c r="F48" s="56">
        <f t="shared" si="90"/>
        <v>0</v>
      </c>
      <c r="G48" s="55"/>
      <c r="H48" s="55"/>
      <c r="I48" s="55"/>
      <c r="J48" s="55"/>
      <c r="K48" s="55">
        <f t="shared" si="91"/>
        <v>0</v>
      </c>
      <c r="L48" s="57" t="e">
        <f t="shared" si="92"/>
        <v>#DIV/0!</v>
      </c>
      <c r="M48" s="57" t="e">
        <f t="shared" si="93"/>
        <v>#DIV/0!</v>
      </c>
      <c r="N48" s="55"/>
      <c r="O48" s="55"/>
      <c r="P48" s="55"/>
      <c r="Q48" s="55"/>
      <c r="R48" s="55">
        <f t="shared" si="94"/>
        <v>0</v>
      </c>
      <c r="S48" s="58" t="e">
        <f t="shared" si="95"/>
        <v>#DIV/0!</v>
      </c>
      <c r="T48" s="57" t="e">
        <f t="shared" si="96"/>
        <v>#DIV/0!</v>
      </c>
      <c r="U48" s="55"/>
      <c r="V48" s="55"/>
      <c r="W48" s="55"/>
      <c r="X48" s="55"/>
      <c r="Y48" s="55">
        <f t="shared" si="97"/>
        <v>0</v>
      </c>
      <c r="Z48" s="57" t="e">
        <f t="shared" si="98"/>
        <v>#DIV/0!</v>
      </c>
      <c r="AA48" s="57" t="e">
        <f t="shared" si="99"/>
        <v>#DIV/0!</v>
      </c>
      <c r="AB48" s="55"/>
      <c r="AC48" s="55"/>
      <c r="AD48" s="55"/>
      <c r="AE48" s="55"/>
      <c r="AF48" s="55">
        <f t="shared" si="100"/>
        <v>0</v>
      </c>
      <c r="AG48" s="58" t="e">
        <f t="shared" si="101"/>
        <v>#DIV/0!</v>
      </c>
      <c r="AH48" s="57" t="e">
        <f t="shared" si="102"/>
        <v>#DIV/0!</v>
      </c>
      <c r="AI48" s="55"/>
      <c r="AJ48" s="55"/>
      <c r="AK48" s="55"/>
      <c r="AL48" s="55"/>
      <c r="AM48" s="55">
        <f t="shared" si="103"/>
        <v>0</v>
      </c>
      <c r="AN48" s="57" t="e">
        <f t="shared" si="104"/>
        <v>#DIV/0!</v>
      </c>
      <c r="AO48" s="57" t="e">
        <f t="shared" si="105"/>
        <v>#DIV/0!</v>
      </c>
      <c r="AP48" s="55"/>
      <c r="AQ48" s="55"/>
      <c r="AR48" s="55"/>
      <c r="AS48" s="55"/>
      <c r="AT48" s="55">
        <f t="shared" si="106"/>
        <v>0</v>
      </c>
      <c r="AU48" s="58" t="e">
        <f t="shared" si="107"/>
        <v>#DIV/0!</v>
      </c>
      <c r="AV48" s="57" t="e">
        <f t="shared" si="108"/>
        <v>#DIV/0!</v>
      </c>
      <c r="AW48" s="55"/>
      <c r="AX48" s="55"/>
      <c r="AY48" s="55"/>
      <c r="AZ48" s="55"/>
      <c r="BA48" s="55">
        <f t="shared" si="109"/>
        <v>0</v>
      </c>
      <c r="BB48" s="57" t="e">
        <f t="shared" si="110"/>
        <v>#DIV/0!</v>
      </c>
      <c r="BC48" s="57" t="e">
        <f t="shared" si="111"/>
        <v>#DIV/0!</v>
      </c>
    </row>
    <row r="49" spans="2:55">
      <c r="B49" s="55" t="s">
        <v>22</v>
      </c>
      <c r="C49" s="56"/>
      <c r="D49" s="56"/>
      <c r="E49" s="56"/>
      <c r="F49" s="56">
        <f t="shared" si="90"/>
        <v>0</v>
      </c>
      <c r="G49" s="55"/>
      <c r="H49" s="55"/>
      <c r="I49" s="55"/>
      <c r="J49" s="55"/>
      <c r="K49" s="55">
        <f t="shared" si="91"/>
        <v>0</v>
      </c>
      <c r="L49" s="57" t="e">
        <f t="shared" si="92"/>
        <v>#DIV/0!</v>
      </c>
      <c r="M49" s="57" t="e">
        <f t="shared" si="93"/>
        <v>#DIV/0!</v>
      </c>
      <c r="N49" s="55"/>
      <c r="O49" s="55"/>
      <c r="P49" s="55"/>
      <c r="Q49" s="55"/>
      <c r="R49" s="55">
        <f t="shared" si="94"/>
        <v>0</v>
      </c>
      <c r="S49" s="58" t="e">
        <f t="shared" si="95"/>
        <v>#DIV/0!</v>
      </c>
      <c r="T49" s="57" t="e">
        <f t="shared" si="96"/>
        <v>#DIV/0!</v>
      </c>
      <c r="U49" s="55"/>
      <c r="V49" s="55"/>
      <c r="W49" s="55"/>
      <c r="X49" s="55"/>
      <c r="Y49" s="55">
        <f t="shared" si="97"/>
        <v>0</v>
      </c>
      <c r="Z49" s="57" t="e">
        <f t="shared" si="98"/>
        <v>#DIV/0!</v>
      </c>
      <c r="AA49" s="57" t="e">
        <f t="shared" si="99"/>
        <v>#DIV/0!</v>
      </c>
      <c r="AB49" s="55"/>
      <c r="AC49" s="55"/>
      <c r="AD49" s="55"/>
      <c r="AE49" s="55"/>
      <c r="AF49" s="55">
        <f t="shared" si="100"/>
        <v>0</v>
      </c>
      <c r="AG49" s="58" t="e">
        <f t="shared" si="101"/>
        <v>#DIV/0!</v>
      </c>
      <c r="AH49" s="57" t="e">
        <f t="shared" si="102"/>
        <v>#DIV/0!</v>
      </c>
      <c r="AI49" s="55"/>
      <c r="AJ49" s="55"/>
      <c r="AK49" s="55"/>
      <c r="AL49" s="55"/>
      <c r="AM49" s="55">
        <f t="shared" si="103"/>
        <v>0</v>
      </c>
      <c r="AN49" s="57" t="e">
        <f t="shared" si="104"/>
        <v>#DIV/0!</v>
      </c>
      <c r="AO49" s="57" t="e">
        <f t="shared" si="105"/>
        <v>#DIV/0!</v>
      </c>
      <c r="AP49" s="55"/>
      <c r="AQ49" s="55"/>
      <c r="AR49" s="55"/>
      <c r="AS49" s="55"/>
      <c r="AT49" s="55">
        <f t="shared" si="106"/>
        <v>0</v>
      </c>
      <c r="AU49" s="58" t="e">
        <f t="shared" si="107"/>
        <v>#DIV/0!</v>
      </c>
      <c r="AV49" s="57" t="e">
        <f t="shared" si="108"/>
        <v>#DIV/0!</v>
      </c>
      <c r="AW49" s="55"/>
      <c r="AX49" s="55"/>
      <c r="AY49" s="55"/>
      <c r="AZ49" s="55"/>
      <c r="BA49" s="55">
        <f t="shared" si="109"/>
        <v>0</v>
      </c>
      <c r="BB49" s="57" t="e">
        <f t="shared" si="110"/>
        <v>#DIV/0!</v>
      </c>
      <c r="BC49" s="57" t="e">
        <f t="shared" si="111"/>
        <v>#DIV/0!</v>
      </c>
    </row>
    <row r="50" spans="2:55">
      <c r="B50" s="55" t="s">
        <v>23</v>
      </c>
      <c r="C50" s="56"/>
      <c r="D50" s="56"/>
      <c r="E50" s="56"/>
      <c r="F50" s="56">
        <f t="shared" si="90"/>
        <v>0</v>
      </c>
      <c r="G50" s="55"/>
      <c r="H50" s="55"/>
      <c r="I50" s="55"/>
      <c r="J50" s="55"/>
      <c r="K50" s="55">
        <f t="shared" si="91"/>
        <v>0</v>
      </c>
      <c r="L50" s="57" t="e">
        <f t="shared" si="92"/>
        <v>#DIV/0!</v>
      </c>
      <c r="M50" s="57" t="e">
        <f t="shared" si="93"/>
        <v>#DIV/0!</v>
      </c>
      <c r="N50" s="55"/>
      <c r="O50" s="55"/>
      <c r="P50" s="55"/>
      <c r="Q50" s="55"/>
      <c r="R50" s="55">
        <f t="shared" si="94"/>
        <v>0</v>
      </c>
      <c r="S50" s="58" t="e">
        <f t="shared" si="95"/>
        <v>#DIV/0!</v>
      </c>
      <c r="T50" s="57" t="e">
        <f t="shared" si="96"/>
        <v>#DIV/0!</v>
      </c>
      <c r="U50" s="55"/>
      <c r="V50" s="55"/>
      <c r="W50" s="55"/>
      <c r="X50" s="55"/>
      <c r="Y50" s="55">
        <f t="shared" si="97"/>
        <v>0</v>
      </c>
      <c r="Z50" s="57" t="e">
        <f t="shared" si="98"/>
        <v>#DIV/0!</v>
      </c>
      <c r="AA50" s="57" t="e">
        <f t="shared" si="99"/>
        <v>#DIV/0!</v>
      </c>
      <c r="AB50" s="55"/>
      <c r="AC50" s="55"/>
      <c r="AD50" s="55"/>
      <c r="AE50" s="55"/>
      <c r="AF50" s="55"/>
      <c r="AG50" s="58" t="e">
        <f t="shared" si="101"/>
        <v>#DIV/0!</v>
      </c>
      <c r="AH50" s="57" t="e">
        <f t="shared" si="102"/>
        <v>#DIV/0!</v>
      </c>
      <c r="AI50" s="55"/>
      <c r="AJ50" s="55"/>
      <c r="AK50" s="55"/>
      <c r="AL50" s="55"/>
      <c r="AM50" s="55"/>
      <c r="AN50" s="57" t="e">
        <f t="shared" si="104"/>
        <v>#DIV/0!</v>
      </c>
      <c r="AO50" s="57" t="e">
        <f t="shared" si="105"/>
        <v>#DIV/0!</v>
      </c>
      <c r="AP50" s="55"/>
      <c r="AQ50" s="55"/>
      <c r="AR50" s="55"/>
      <c r="AS50" s="55"/>
      <c r="AT50" s="55"/>
      <c r="AU50" s="58" t="e">
        <f t="shared" si="107"/>
        <v>#DIV/0!</v>
      </c>
      <c r="AV50" s="57" t="e">
        <f t="shared" si="108"/>
        <v>#DIV/0!</v>
      </c>
      <c r="AW50" s="55"/>
      <c r="AX50" s="55"/>
      <c r="AY50" s="55"/>
      <c r="AZ50" s="55"/>
      <c r="BA50" s="55"/>
      <c r="BB50" s="57" t="e">
        <f t="shared" si="110"/>
        <v>#DIV/0!</v>
      </c>
      <c r="BC50" s="57" t="e">
        <f t="shared" si="111"/>
        <v>#DIV/0!</v>
      </c>
    </row>
    <row r="51" spans="2:55">
      <c r="B51" s="55" t="s">
        <v>24</v>
      </c>
      <c r="C51" s="56"/>
      <c r="F51" s="56">
        <f t="shared" si="90"/>
        <v>0</v>
      </c>
      <c r="G51" s="55"/>
      <c r="I51" s="55"/>
      <c r="J51" s="55"/>
      <c r="K51" s="55">
        <f t="shared" si="91"/>
        <v>0</v>
      </c>
      <c r="L51" s="57" t="e">
        <f t="shared" si="92"/>
        <v>#DIV/0!</v>
      </c>
      <c r="M51" s="57" t="e">
        <f t="shared" si="93"/>
        <v>#DIV/0!</v>
      </c>
      <c r="N51" s="55"/>
      <c r="P51" s="55"/>
      <c r="Q51" s="55"/>
      <c r="R51" s="55">
        <f t="shared" si="94"/>
        <v>0</v>
      </c>
      <c r="S51" s="58" t="e">
        <f t="shared" si="95"/>
        <v>#DIV/0!</v>
      </c>
      <c r="T51" s="57" t="e">
        <f t="shared" si="96"/>
        <v>#DIV/0!</v>
      </c>
      <c r="Z51" s="57" t="e">
        <f t="shared" si="98"/>
        <v>#DIV/0!</v>
      </c>
      <c r="AA51" s="57" t="e">
        <f t="shared" si="99"/>
        <v>#DIV/0!</v>
      </c>
      <c r="AG51" s="58" t="e">
        <f t="shared" si="101"/>
        <v>#DIV/0!</v>
      </c>
      <c r="AH51" s="57" t="e">
        <f t="shared" si="102"/>
        <v>#DIV/0!</v>
      </c>
      <c r="AN51" s="57" t="e">
        <f t="shared" si="104"/>
        <v>#DIV/0!</v>
      </c>
      <c r="AO51" s="57" t="e">
        <f t="shared" si="105"/>
        <v>#DIV/0!</v>
      </c>
      <c r="AU51" s="58" t="e">
        <f t="shared" si="107"/>
        <v>#DIV/0!</v>
      </c>
      <c r="AV51" s="57" t="e">
        <f t="shared" si="108"/>
        <v>#DIV/0!</v>
      </c>
      <c r="BB51" s="57" t="e">
        <f t="shared" si="110"/>
        <v>#DIV/0!</v>
      </c>
      <c r="BC51" s="57" t="e">
        <f t="shared" si="111"/>
        <v>#DIV/0!</v>
      </c>
    </row>
    <row r="52" spans="2:55">
      <c r="B52" s="55" t="s">
        <v>25</v>
      </c>
      <c r="C52" s="56"/>
      <c r="F52" s="56">
        <f t="shared" si="90"/>
        <v>0</v>
      </c>
      <c r="G52" s="55"/>
      <c r="I52" s="55"/>
      <c r="J52" s="55"/>
      <c r="K52" s="55">
        <f t="shared" si="91"/>
        <v>0</v>
      </c>
      <c r="L52" s="57" t="e">
        <f t="shared" si="92"/>
        <v>#DIV/0!</v>
      </c>
      <c r="M52" s="57" t="e">
        <f t="shared" si="93"/>
        <v>#DIV/0!</v>
      </c>
    </row>
    <row r="53" spans="2:55">
      <c r="B53" s="55" t="s">
        <v>26</v>
      </c>
      <c r="C53" s="56"/>
      <c r="F53" s="56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Pell Grand Recipients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12">C59-D59-E59</f>
        <v>0</v>
      </c>
      <c r="G59" s="55"/>
      <c r="H59" s="55"/>
      <c r="I59" s="55"/>
      <c r="J59" s="55"/>
      <c r="K59" s="55">
        <f t="shared" ref="K59:K64" si="113">$F59-(G59+I59+J59)</f>
        <v>0</v>
      </c>
      <c r="L59" s="57" t="e">
        <f t="shared" ref="L59:L65" si="114">IF($F59="","",((G59+H59+I59+J59)/$F59))</f>
        <v>#DIV/0!</v>
      </c>
      <c r="M59" s="57" t="e">
        <f t="shared" ref="M59:M65" si="115">IF($F59="","",(J59/$F59))</f>
        <v>#DIV/0!</v>
      </c>
      <c r="N59" s="55"/>
      <c r="O59" s="55"/>
      <c r="P59" s="55"/>
      <c r="Q59" s="55"/>
      <c r="R59" s="55">
        <f t="shared" ref="R59:R64" si="116">$F59-(N59+P59+Q59)</f>
        <v>0</v>
      </c>
      <c r="S59" s="58" t="e">
        <f t="shared" ref="S59:S64" si="117">IF($F59="","",((N59+O59+P59+Q59)/$F59))</f>
        <v>#DIV/0!</v>
      </c>
      <c r="T59" s="57" t="e">
        <f t="shared" ref="T59:T64" si="118">IF($F59="","",(Q59/$F59))</f>
        <v>#DIV/0!</v>
      </c>
      <c r="U59" s="55"/>
      <c r="V59" s="55"/>
      <c r="W59" s="55"/>
      <c r="X59" s="55"/>
      <c r="Y59" s="55">
        <f t="shared" ref="Y59:Y63" si="119">$F59-(U59+W59+X59)</f>
        <v>0</v>
      </c>
      <c r="Z59" s="57" t="e">
        <f t="shared" ref="Z59:Z64" si="120">IF($F59="","",((U59+V59+W59+X59)/$F59))</f>
        <v>#DIV/0!</v>
      </c>
      <c r="AA59" s="57" t="e">
        <f t="shared" ref="AA59:AA64" si="121">IF($F59="","",(X59/$F59))</f>
        <v>#DIV/0!</v>
      </c>
      <c r="AB59" s="55"/>
      <c r="AC59" s="55"/>
      <c r="AD59" s="55"/>
      <c r="AE59" s="55"/>
      <c r="AF59" s="55">
        <f t="shared" ref="AF59:AF62" si="122">$F59-(AB59+AD59+AE59)</f>
        <v>0</v>
      </c>
      <c r="AG59" s="58" t="e">
        <f t="shared" ref="AG59:AG64" si="123">IF($F59="","",((AB59+AC59+AD59+AE59)/$F59))</f>
        <v>#DIV/0!</v>
      </c>
      <c r="AH59" s="57" t="e">
        <f t="shared" ref="AH59:AH64" si="124">IF($F59="","",(AE59/$F59))</f>
        <v>#DIV/0!</v>
      </c>
      <c r="AI59" s="55"/>
      <c r="AJ59" s="55"/>
      <c r="AK59" s="55"/>
      <c r="AL59" s="55"/>
      <c r="AM59" s="55">
        <f t="shared" ref="AM59:AM62" si="125">$F59-(AI59+AK59+AL59)</f>
        <v>0</v>
      </c>
      <c r="AN59" s="57" t="e">
        <f t="shared" ref="AN59:AN64" si="126">IF($F59="","",((AI59+AJ59+AK59+AL59)/$F59))</f>
        <v>#DIV/0!</v>
      </c>
      <c r="AO59" s="57" t="e">
        <f t="shared" ref="AO59:AO64" si="127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8">IF($F59="","",((AP59+AQ59+AR59+AS59)/$F59))</f>
        <v>#DIV/0!</v>
      </c>
      <c r="AV59" s="57" t="e">
        <f t="shared" ref="AV59:AV64" si="129">IF($F59="","",(AS59/$F59))</f>
        <v>#DIV/0!</v>
      </c>
      <c r="AW59" s="55"/>
      <c r="AX59" s="55"/>
      <c r="AY59" s="55"/>
      <c r="AZ59" s="55"/>
      <c r="BA59" s="55">
        <f t="shared" ref="BA59:BA62" si="130">$F59-(AW59+AY59+AZ59)</f>
        <v>0</v>
      </c>
      <c r="BB59" s="57" t="e">
        <f t="shared" ref="BB59:BB64" si="131">IF($F59="","",((AW59+AX59+AY59+AZ59)/$F59))</f>
        <v>#DIV/0!</v>
      </c>
      <c r="BC59" s="57" t="e">
        <f t="shared" ref="BC59:BC64" si="132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12"/>
        <v>0</v>
      </c>
      <c r="G60" s="55"/>
      <c r="H60" s="55"/>
      <c r="I60" s="55"/>
      <c r="J60" s="55"/>
      <c r="K60" s="55">
        <f t="shared" si="113"/>
        <v>0</v>
      </c>
      <c r="L60" s="57" t="e">
        <f t="shared" si="114"/>
        <v>#DIV/0!</v>
      </c>
      <c r="M60" s="57" t="e">
        <f t="shared" si="115"/>
        <v>#DIV/0!</v>
      </c>
      <c r="N60" s="55"/>
      <c r="O60" s="55"/>
      <c r="P60" s="55"/>
      <c r="Q60" s="55"/>
      <c r="R60" s="55">
        <f t="shared" si="116"/>
        <v>0</v>
      </c>
      <c r="S60" s="58" t="e">
        <f t="shared" si="117"/>
        <v>#DIV/0!</v>
      </c>
      <c r="T60" s="57" t="e">
        <f t="shared" si="118"/>
        <v>#DIV/0!</v>
      </c>
      <c r="U60" s="55"/>
      <c r="V60" s="55"/>
      <c r="W60" s="55"/>
      <c r="X60" s="55"/>
      <c r="Y60" s="55">
        <f t="shared" si="119"/>
        <v>0</v>
      </c>
      <c r="Z60" s="57" t="e">
        <f t="shared" si="120"/>
        <v>#DIV/0!</v>
      </c>
      <c r="AA60" s="57" t="e">
        <f t="shared" si="121"/>
        <v>#DIV/0!</v>
      </c>
      <c r="AB60" s="55"/>
      <c r="AC60" s="55"/>
      <c r="AD60" s="55"/>
      <c r="AE60" s="55"/>
      <c r="AF60" s="55">
        <f t="shared" si="122"/>
        <v>0</v>
      </c>
      <c r="AG60" s="58" t="e">
        <f t="shared" si="123"/>
        <v>#DIV/0!</v>
      </c>
      <c r="AH60" s="57" t="e">
        <f t="shared" si="124"/>
        <v>#DIV/0!</v>
      </c>
      <c r="AI60" s="55"/>
      <c r="AJ60" s="55"/>
      <c r="AK60" s="55"/>
      <c r="AL60" s="55"/>
      <c r="AM60" s="55">
        <f t="shared" si="125"/>
        <v>0</v>
      </c>
      <c r="AN60" s="57" t="e">
        <f t="shared" si="126"/>
        <v>#DIV/0!</v>
      </c>
      <c r="AO60" s="57" t="e">
        <f t="shared" si="127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8"/>
        <v>#DIV/0!</v>
      </c>
      <c r="AV60" s="57" t="e">
        <f t="shared" si="129"/>
        <v>#DIV/0!</v>
      </c>
      <c r="AW60" s="55"/>
      <c r="AX60" s="55"/>
      <c r="AY60" s="55"/>
      <c r="AZ60" s="55"/>
      <c r="BA60" s="55">
        <f t="shared" si="130"/>
        <v>0</v>
      </c>
      <c r="BB60" s="57" t="e">
        <f t="shared" si="131"/>
        <v>#DIV/0!</v>
      </c>
      <c r="BC60" s="57" t="e">
        <f t="shared" si="132"/>
        <v>#DIV/0!</v>
      </c>
    </row>
    <row r="61" spans="2:55">
      <c r="B61" s="55" t="s">
        <v>21</v>
      </c>
      <c r="C61" s="56"/>
      <c r="D61" s="56"/>
      <c r="E61" s="56"/>
      <c r="F61" s="56">
        <f t="shared" si="112"/>
        <v>0</v>
      </c>
      <c r="G61" s="55"/>
      <c r="H61" s="55"/>
      <c r="I61" s="55"/>
      <c r="J61" s="55"/>
      <c r="K61" s="55">
        <f t="shared" si="113"/>
        <v>0</v>
      </c>
      <c r="L61" s="57" t="e">
        <f t="shared" si="114"/>
        <v>#DIV/0!</v>
      </c>
      <c r="M61" s="57" t="e">
        <f t="shared" si="115"/>
        <v>#DIV/0!</v>
      </c>
      <c r="N61" s="55"/>
      <c r="O61" s="55"/>
      <c r="P61" s="55"/>
      <c r="Q61" s="55"/>
      <c r="R61" s="55">
        <f t="shared" si="116"/>
        <v>0</v>
      </c>
      <c r="S61" s="58" t="e">
        <f t="shared" si="117"/>
        <v>#DIV/0!</v>
      </c>
      <c r="T61" s="57" t="e">
        <f t="shared" si="118"/>
        <v>#DIV/0!</v>
      </c>
      <c r="U61" s="55"/>
      <c r="V61" s="55"/>
      <c r="W61" s="55"/>
      <c r="X61" s="55"/>
      <c r="Y61" s="55">
        <f t="shared" si="119"/>
        <v>0</v>
      </c>
      <c r="Z61" s="57" t="e">
        <f t="shared" si="120"/>
        <v>#DIV/0!</v>
      </c>
      <c r="AA61" s="57" t="e">
        <f t="shared" si="121"/>
        <v>#DIV/0!</v>
      </c>
      <c r="AB61" s="55"/>
      <c r="AC61" s="55"/>
      <c r="AD61" s="55"/>
      <c r="AE61" s="55"/>
      <c r="AF61" s="55">
        <f t="shared" si="122"/>
        <v>0</v>
      </c>
      <c r="AG61" s="58" t="e">
        <f t="shared" si="123"/>
        <v>#DIV/0!</v>
      </c>
      <c r="AH61" s="57" t="e">
        <f t="shared" si="124"/>
        <v>#DIV/0!</v>
      </c>
      <c r="AI61" s="55"/>
      <c r="AJ61" s="55"/>
      <c r="AK61" s="55"/>
      <c r="AL61" s="55"/>
      <c r="AM61" s="55">
        <f t="shared" si="125"/>
        <v>0</v>
      </c>
      <c r="AN61" s="57" t="e">
        <f t="shared" si="126"/>
        <v>#DIV/0!</v>
      </c>
      <c r="AO61" s="57" t="e">
        <f t="shared" si="127"/>
        <v>#DIV/0!</v>
      </c>
      <c r="AP61" s="55"/>
      <c r="AQ61" s="55"/>
      <c r="AR61" s="55"/>
      <c r="AS61" s="55"/>
      <c r="AT61" s="55">
        <f t="shared" ref="AT61:AT62" si="133">$F61-(AP61+AR61+AS61)</f>
        <v>0</v>
      </c>
      <c r="AU61" s="58" t="e">
        <f t="shared" si="128"/>
        <v>#DIV/0!</v>
      </c>
      <c r="AV61" s="57" t="e">
        <f t="shared" si="129"/>
        <v>#DIV/0!</v>
      </c>
      <c r="AW61" s="55"/>
      <c r="AX61" s="55"/>
      <c r="AY61" s="55"/>
      <c r="AZ61" s="55"/>
      <c r="BA61" s="55">
        <f t="shared" si="130"/>
        <v>0</v>
      </c>
      <c r="BB61" s="57" t="e">
        <f t="shared" si="131"/>
        <v>#DIV/0!</v>
      </c>
      <c r="BC61" s="57" t="e">
        <f t="shared" si="132"/>
        <v>#DIV/0!</v>
      </c>
    </row>
    <row r="62" spans="2:55">
      <c r="B62" s="55" t="s">
        <v>22</v>
      </c>
      <c r="C62" s="56"/>
      <c r="D62" s="56"/>
      <c r="E62" s="56"/>
      <c r="F62" s="56">
        <f t="shared" si="112"/>
        <v>0</v>
      </c>
      <c r="G62" s="55"/>
      <c r="H62" s="55"/>
      <c r="I62" s="55"/>
      <c r="J62" s="55"/>
      <c r="K62" s="55">
        <f t="shared" si="113"/>
        <v>0</v>
      </c>
      <c r="L62" s="57" t="e">
        <f t="shared" si="114"/>
        <v>#DIV/0!</v>
      </c>
      <c r="M62" s="57" t="e">
        <f t="shared" si="115"/>
        <v>#DIV/0!</v>
      </c>
      <c r="N62" s="55"/>
      <c r="O62" s="55"/>
      <c r="P62" s="55"/>
      <c r="Q62" s="55"/>
      <c r="R62" s="55">
        <f t="shared" si="116"/>
        <v>0</v>
      </c>
      <c r="S62" s="58" t="e">
        <f t="shared" si="117"/>
        <v>#DIV/0!</v>
      </c>
      <c r="T62" s="57" t="e">
        <f t="shared" si="118"/>
        <v>#DIV/0!</v>
      </c>
      <c r="U62" s="55"/>
      <c r="V62" s="55"/>
      <c r="W62" s="55"/>
      <c r="X62" s="55"/>
      <c r="Y62" s="55">
        <f t="shared" si="119"/>
        <v>0</v>
      </c>
      <c r="Z62" s="57" t="e">
        <f t="shared" si="120"/>
        <v>#DIV/0!</v>
      </c>
      <c r="AA62" s="57" t="e">
        <f t="shared" si="121"/>
        <v>#DIV/0!</v>
      </c>
      <c r="AB62" s="55"/>
      <c r="AC62" s="55"/>
      <c r="AD62" s="55"/>
      <c r="AE62" s="55"/>
      <c r="AF62" s="55">
        <f t="shared" si="122"/>
        <v>0</v>
      </c>
      <c r="AG62" s="58" t="e">
        <f t="shared" si="123"/>
        <v>#DIV/0!</v>
      </c>
      <c r="AH62" s="57" t="e">
        <f t="shared" si="124"/>
        <v>#DIV/0!</v>
      </c>
      <c r="AI62" s="55"/>
      <c r="AJ62" s="55"/>
      <c r="AK62" s="55"/>
      <c r="AL62" s="55"/>
      <c r="AM62" s="55">
        <f t="shared" si="125"/>
        <v>0</v>
      </c>
      <c r="AN62" s="57" t="e">
        <f t="shared" si="126"/>
        <v>#DIV/0!</v>
      </c>
      <c r="AO62" s="57" t="e">
        <f t="shared" si="127"/>
        <v>#DIV/0!</v>
      </c>
      <c r="AP62" s="55"/>
      <c r="AQ62" s="55"/>
      <c r="AR62" s="55"/>
      <c r="AS62" s="55"/>
      <c r="AT62" s="55">
        <f t="shared" si="133"/>
        <v>0</v>
      </c>
      <c r="AU62" s="58" t="e">
        <f t="shared" si="128"/>
        <v>#DIV/0!</v>
      </c>
      <c r="AV62" s="57" t="e">
        <f t="shared" si="129"/>
        <v>#DIV/0!</v>
      </c>
      <c r="AW62" s="55"/>
      <c r="AX62" s="55"/>
      <c r="AY62" s="55"/>
      <c r="AZ62" s="55"/>
      <c r="BA62" s="55">
        <f t="shared" si="130"/>
        <v>0</v>
      </c>
      <c r="BB62" s="57" t="e">
        <f t="shared" si="131"/>
        <v>#DIV/0!</v>
      </c>
      <c r="BC62" s="57" t="e">
        <f t="shared" si="132"/>
        <v>#DIV/0!</v>
      </c>
    </row>
    <row r="63" spans="2:55">
      <c r="B63" s="55" t="s">
        <v>23</v>
      </c>
      <c r="C63" s="56"/>
      <c r="D63" s="56"/>
      <c r="E63" s="56"/>
      <c r="F63" s="56">
        <f t="shared" si="112"/>
        <v>0</v>
      </c>
      <c r="G63" s="55"/>
      <c r="H63" s="55"/>
      <c r="I63" s="55"/>
      <c r="J63" s="55"/>
      <c r="K63" s="55">
        <f t="shared" si="113"/>
        <v>0</v>
      </c>
      <c r="L63" s="57" t="e">
        <f t="shared" si="114"/>
        <v>#DIV/0!</v>
      </c>
      <c r="M63" s="57" t="e">
        <f t="shared" si="115"/>
        <v>#DIV/0!</v>
      </c>
      <c r="N63" s="55"/>
      <c r="O63" s="55"/>
      <c r="P63" s="55"/>
      <c r="Q63" s="55"/>
      <c r="R63" s="55">
        <f t="shared" si="116"/>
        <v>0</v>
      </c>
      <c r="S63" s="58" t="e">
        <f t="shared" si="117"/>
        <v>#DIV/0!</v>
      </c>
      <c r="T63" s="57" t="e">
        <f t="shared" si="118"/>
        <v>#DIV/0!</v>
      </c>
      <c r="U63" s="55"/>
      <c r="V63" s="55"/>
      <c r="W63" s="55"/>
      <c r="X63" s="55"/>
      <c r="Y63" s="55">
        <f t="shared" si="119"/>
        <v>0</v>
      </c>
      <c r="Z63" s="57" t="e">
        <f t="shared" si="120"/>
        <v>#DIV/0!</v>
      </c>
      <c r="AA63" s="57" t="e">
        <f t="shared" si="121"/>
        <v>#DIV/0!</v>
      </c>
      <c r="AB63" s="55"/>
      <c r="AC63" s="55"/>
      <c r="AD63" s="55"/>
      <c r="AE63" s="55"/>
      <c r="AF63" s="55"/>
      <c r="AG63" s="58" t="e">
        <f t="shared" si="123"/>
        <v>#DIV/0!</v>
      </c>
      <c r="AH63" s="57" t="e">
        <f t="shared" si="124"/>
        <v>#DIV/0!</v>
      </c>
      <c r="AI63" s="55"/>
      <c r="AJ63" s="55"/>
      <c r="AK63" s="55"/>
      <c r="AL63" s="55"/>
      <c r="AM63" s="55"/>
      <c r="AN63" s="57" t="e">
        <f t="shared" si="126"/>
        <v>#DIV/0!</v>
      </c>
      <c r="AO63" s="57" t="e">
        <f t="shared" si="127"/>
        <v>#DIV/0!</v>
      </c>
      <c r="AP63" s="55"/>
      <c r="AQ63" s="55"/>
      <c r="AR63" s="55"/>
      <c r="AS63" s="55"/>
      <c r="AT63" s="55"/>
      <c r="AU63" s="58" t="e">
        <f t="shared" si="128"/>
        <v>#DIV/0!</v>
      </c>
      <c r="AV63" s="57" t="e">
        <f t="shared" si="129"/>
        <v>#DIV/0!</v>
      </c>
      <c r="AW63" s="55"/>
      <c r="AX63" s="55"/>
      <c r="AY63" s="55"/>
      <c r="AZ63" s="55"/>
      <c r="BA63" s="55"/>
      <c r="BB63" s="57" t="e">
        <f t="shared" si="131"/>
        <v>#DIV/0!</v>
      </c>
      <c r="BC63" s="57" t="e">
        <f t="shared" si="132"/>
        <v>#DIV/0!</v>
      </c>
    </row>
    <row r="64" spans="2:55">
      <c r="B64" s="55" t="s">
        <v>24</v>
      </c>
      <c r="C64" s="56"/>
      <c r="F64" s="56">
        <f t="shared" si="112"/>
        <v>0</v>
      </c>
      <c r="G64" s="55"/>
      <c r="I64" s="55"/>
      <c r="J64" s="55"/>
      <c r="K64" s="55">
        <f t="shared" si="113"/>
        <v>0</v>
      </c>
      <c r="L64" s="57" t="e">
        <f t="shared" si="114"/>
        <v>#DIV/0!</v>
      </c>
      <c r="M64" s="57" t="e">
        <f t="shared" si="115"/>
        <v>#DIV/0!</v>
      </c>
      <c r="N64" s="55"/>
      <c r="P64" s="55"/>
      <c r="Q64" s="55"/>
      <c r="R64" s="55">
        <f t="shared" si="116"/>
        <v>0</v>
      </c>
      <c r="S64" s="58" t="e">
        <f t="shared" si="117"/>
        <v>#DIV/0!</v>
      </c>
      <c r="T64" s="57" t="e">
        <f t="shared" si="118"/>
        <v>#DIV/0!</v>
      </c>
      <c r="Z64" s="57" t="e">
        <f t="shared" si="120"/>
        <v>#DIV/0!</v>
      </c>
      <c r="AA64" s="57" t="e">
        <f t="shared" si="121"/>
        <v>#DIV/0!</v>
      </c>
      <c r="AG64" s="58" t="e">
        <f t="shared" si="123"/>
        <v>#DIV/0!</v>
      </c>
      <c r="AH64" s="57" t="e">
        <f t="shared" si="124"/>
        <v>#DIV/0!</v>
      </c>
      <c r="AN64" s="57" t="e">
        <f t="shared" si="126"/>
        <v>#DIV/0!</v>
      </c>
      <c r="AO64" s="57" t="e">
        <f t="shared" si="127"/>
        <v>#DIV/0!</v>
      </c>
      <c r="AU64" s="58" t="e">
        <f t="shared" si="128"/>
        <v>#DIV/0!</v>
      </c>
      <c r="AV64" s="57" t="e">
        <f t="shared" si="129"/>
        <v>#DIV/0!</v>
      </c>
      <c r="BB64" s="57" t="e">
        <f t="shared" si="131"/>
        <v>#DIV/0!</v>
      </c>
      <c r="BC64" s="57" t="e">
        <f t="shared" si="132"/>
        <v>#DIV/0!</v>
      </c>
    </row>
    <row r="65" spans="2:13">
      <c r="B65" s="55" t="s">
        <v>25</v>
      </c>
      <c r="C65" s="56"/>
      <c r="F65" s="56">
        <f t="shared" si="112"/>
        <v>0</v>
      </c>
      <c r="G65" s="55"/>
      <c r="I65" s="55"/>
      <c r="J65" s="55"/>
      <c r="K65" s="55">
        <f>$F65-(G65+I65+J65)</f>
        <v>0</v>
      </c>
      <c r="L65" s="57" t="e">
        <f t="shared" si="114"/>
        <v>#DIV/0!</v>
      </c>
      <c r="M65" s="57" t="e">
        <f t="shared" si="115"/>
        <v>#DIV/0!</v>
      </c>
    </row>
    <row r="66" spans="2:13">
      <c r="B66" s="55" t="s">
        <v>26</v>
      </c>
      <c r="C66" s="56"/>
      <c r="F66" s="56">
        <f t="shared" si="112"/>
        <v>0</v>
      </c>
    </row>
  </sheetData>
  <mergeCells count="60"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U44:AA44"/>
    <mergeCell ref="AB44:AH44"/>
    <mergeCell ref="AI44:AO44"/>
    <mergeCell ref="AP44:AV44"/>
    <mergeCell ref="AW44:BC44"/>
    <mergeCell ref="G57:M57"/>
    <mergeCell ref="N57:T57"/>
    <mergeCell ref="U57:AA57"/>
    <mergeCell ref="AB57:AH57"/>
    <mergeCell ref="AI57:AO57"/>
    <mergeCell ref="AB31:AH31"/>
    <mergeCell ref="B44:B45"/>
    <mergeCell ref="C44:C45"/>
    <mergeCell ref="D44:D45"/>
    <mergeCell ref="E44:E45"/>
    <mergeCell ref="F44:F45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AI3:AO3"/>
    <mergeCell ref="AP3:AV3"/>
    <mergeCell ref="AW3:BC3"/>
    <mergeCell ref="G3:M3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29320-4B04-420F-ABBB-315CF9CF0E86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73</v>
      </c>
    </row>
    <row r="2" spans="1:55">
      <c r="B2" s="25" t="str">
        <f>"Freshmen Retention - "&amp;$A$1</f>
        <v>Freshmen Retention - Stafford Recipients</v>
      </c>
    </row>
    <row r="3" spans="1:55">
      <c r="B3" s="84" t="s">
        <v>1</v>
      </c>
      <c r="C3" s="84" t="s">
        <v>2</v>
      </c>
      <c r="D3" s="84" t="s">
        <v>3</v>
      </c>
      <c r="E3" s="84" t="s">
        <v>4</v>
      </c>
      <c r="F3" s="86" t="s">
        <v>5</v>
      </c>
      <c r="G3" s="82" t="s">
        <v>6</v>
      </c>
      <c r="H3" s="83"/>
      <c r="I3" s="83"/>
      <c r="J3" s="83"/>
      <c r="K3" s="83"/>
      <c r="L3" s="83"/>
      <c r="M3" s="102"/>
      <c r="N3" s="82" t="s">
        <v>7</v>
      </c>
      <c r="O3" s="83"/>
      <c r="P3" s="83"/>
      <c r="Q3" s="83"/>
      <c r="R3" s="83"/>
      <c r="S3" s="83"/>
      <c r="T3" s="102"/>
      <c r="U3" s="82" t="s">
        <v>8</v>
      </c>
      <c r="V3" s="83"/>
      <c r="W3" s="83"/>
      <c r="X3" s="83"/>
      <c r="Y3" s="83"/>
      <c r="Z3" s="83"/>
      <c r="AA3" s="102"/>
      <c r="AB3" s="82" t="s">
        <v>9</v>
      </c>
      <c r="AC3" s="83"/>
      <c r="AD3" s="83"/>
      <c r="AE3" s="83"/>
      <c r="AF3" s="83"/>
      <c r="AG3" s="83"/>
      <c r="AH3" s="102"/>
      <c r="AI3" s="82" t="s">
        <v>10</v>
      </c>
      <c r="AJ3" s="83"/>
      <c r="AK3" s="83"/>
      <c r="AL3" s="83"/>
      <c r="AM3" s="83"/>
      <c r="AN3" s="83"/>
      <c r="AO3" s="102"/>
      <c r="AP3" s="82" t="s">
        <v>11</v>
      </c>
      <c r="AQ3" s="83"/>
      <c r="AR3" s="83"/>
      <c r="AS3" s="83"/>
      <c r="AT3" s="83"/>
      <c r="AU3" s="83"/>
      <c r="AV3" s="102"/>
      <c r="AW3" s="82" t="s">
        <v>12</v>
      </c>
      <c r="AX3" s="83"/>
      <c r="AY3" s="83"/>
      <c r="AZ3" s="83"/>
      <c r="BA3" s="83"/>
      <c r="BB3" s="83"/>
      <c r="BC3" s="102"/>
    </row>
    <row r="4" spans="1:55" ht="107.25">
      <c r="B4" s="85"/>
      <c r="C4" s="85"/>
      <c r="D4" s="85"/>
      <c r="E4" s="85"/>
      <c r="F4" s="87"/>
      <c r="G4" s="80" t="s">
        <v>13</v>
      </c>
      <c r="H4" s="80" t="s">
        <v>14</v>
      </c>
      <c r="I4" s="80" t="s">
        <v>15</v>
      </c>
      <c r="J4" s="80" t="s">
        <v>16</v>
      </c>
      <c r="K4" s="80" t="s">
        <v>17</v>
      </c>
      <c r="L4" s="80" t="s">
        <v>18</v>
      </c>
      <c r="M4" s="80" t="s">
        <v>19</v>
      </c>
      <c r="N4" s="80" t="s">
        <v>13</v>
      </c>
      <c r="O4" s="80" t="s">
        <v>14</v>
      </c>
      <c r="P4" s="80" t="s">
        <v>15</v>
      </c>
      <c r="Q4" s="80" t="s">
        <v>16</v>
      </c>
      <c r="R4" s="80" t="s">
        <v>17</v>
      </c>
      <c r="S4" s="80" t="s">
        <v>18</v>
      </c>
      <c r="T4" s="80" t="s">
        <v>19</v>
      </c>
      <c r="U4" s="80" t="s">
        <v>13</v>
      </c>
      <c r="V4" s="80" t="s">
        <v>14</v>
      </c>
      <c r="W4" s="80" t="s">
        <v>15</v>
      </c>
      <c r="X4" s="80" t="s">
        <v>16</v>
      </c>
      <c r="Y4" s="80" t="s">
        <v>17</v>
      </c>
      <c r="Z4" s="80" t="s">
        <v>18</v>
      </c>
      <c r="AA4" s="80" t="s">
        <v>19</v>
      </c>
      <c r="AB4" s="80" t="s">
        <v>13</v>
      </c>
      <c r="AC4" s="80" t="s">
        <v>14</v>
      </c>
      <c r="AD4" s="80" t="s">
        <v>15</v>
      </c>
      <c r="AE4" s="80" t="s">
        <v>16</v>
      </c>
      <c r="AF4" s="80" t="s">
        <v>17</v>
      </c>
      <c r="AG4" s="80" t="s">
        <v>18</v>
      </c>
      <c r="AH4" s="80" t="s">
        <v>19</v>
      </c>
      <c r="AI4" s="80" t="s">
        <v>13</v>
      </c>
      <c r="AJ4" s="80" t="s">
        <v>14</v>
      </c>
      <c r="AK4" s="80" t="s">
        <v>15</v>
      </c>
      <c r="AL4" s="80" t="s">
        <v>16</v>
      </c>
      <c r="AM4" s="80" t="s">
        <v>17</v>
      </c>
      <c r="AN4" s="80" t="s">
        <v>18</v>
      </c>
      <c r="AO4" s="80" t="s">
        <v>19</v>
      </c>
      <c r="AP4" s="80" t="s">
        <v>13</v>
      </c>
      <c r="AQ4" s="80" t="s">
        <v>14</v>
      </c>
      <c r="AR4" s="80" t="s">
        <v>15</v>
      </c>
      <c r="AS4" s="80" t="s">
        <v>16</v>
      </c>
      <c r="AT4" s="80" t="s">
        <v>17</v>
      </c>
      <c r="AU4" s="80" t="s">
        <v>18</v>
      </c>
      <c r="AV4" s="80" t="s">
        <v>19</v>
      </c>
      <c r="AW4" s="80" t="s">
        <v>13</v>
      </c>
      <c r="AX4" s="80" t="s">
        <v>14</v>
      </c>
      <c r="AY4" s="80" t="s">
        <v>15</v>
      </c>
      <c r="AZ4" s="80" t="s">
        <v>16</v>
      </c>
      <c r="BA4" s="80" t="s">
        <v>17</v>
      </c>
      <c r="BB4" s="80" t="s">
        <v>18</v>
      </c>
      <c r="BC4" s="80" t="s">
        <v>19</v>
      </c>
    </row>
    <row r="5" spans="1:55">
      <c r="B5" s="55" t="s">
        <v>20</v>
      </c>
      <c r="C5" s="73">
        <v>108</v>
      </c>
      <c r="D5" s="77"/>
      <c r="E5" s="56"/>
      <c r="F5" s="56">
        <f t="shared" ref="F5:F13" si="0">C5-D5-E5</f>
        <v>108</v>
      </c>
      <c r="G5" s="73">
        <v>96</v>
      </c>
      <c r="H5" s="56"/>
      <c r="I5" s="73">
        <v>2</v>
      </c>
      <c r="J5" s="56">
        <v>0</v>
      </c>
      <c r="K5" s="55">
        <f t="shared" ref="K5:K12" si="1">F5-(G5+I5+J5)</f>
        <v>10</v>
      </c>
      <c r="L5" s="57">
        <f t="shared" ref="L5:L12" si="2">IF($F5="","",((G5+H5+I5+J5)/$F5))</f>
        <v>0.90740740740740744</v>
      </c>
      <c r="M5" s="57">
        <f t="shared" ref="M5:M12" si="3">IF($F5="","",(J5/$F5))</f>
        <v>0</v>
      </c>
      <c r="N5" s="73">
        <v>86</v>
      </c>
      <c r="O5" s="56"/>
      <c r="P5" s="73">
        <v>3</v>
      </c>
      <c r="Q5" s="55">
        <v>0</v>
      </c>
      <c r="R5" s="55">
        <f t="shared" ref="R5:R11" si="4">F5-Q5-P5-N5</f>
        <v>19</v>
      </c>
      <c r="S5" s="58">
        <f t="shared" ref="S5:S8" si="5">IF($F5="","",((N5+O5+P5+Q5)/$F5))</f>
        <v>0.82407407407407407</v>
      </c>
      <c r="T5" s="57">
        <f t="shared" ref="T5:T11" si="6">IF($F5="","",(Q5/$F5))</f>
        <v>0</v>
      </c>
      <c r="U5" s="73">
        <v>78</v>
      </c>
      <c r="V5" s="56"/>
      <c r="W5" s="78">
        <v>0</v>
      </c>
      <c r="X5" s="73">
        <v>3</v>
      </c>
      <c r="Y5" s="55">
        <f t="shared" ref="Y5:Y10" si="7">F5-(U5+W5+X5)</f>
        <v>27</v>
      </c>
      <c r="Z5" s="57">
        <f t="shared" ref="Z5:Z10" si="8">IF($F5="","",((U5+V5+W5+X5)/$F5))</f>
        <v>0.75</v>
      </c>
      <c r="AA5" s="57">
        <f t="shared" ref="AA5:AA10" si="9">IF($F5="","",(X5/$F5))</f>
        <v>2.7777777777777776E-2</v>
      </c>
      <c r="AB5" s="73">
        <v>39</v>
      </c>
      <c r="AC5" s="55"/>
      <c r="AD5" s="73">
        <v>1</v>
      </c>
      <c r="AE5" s="73">
        <v>42</v>
      </c>
      <c r="AF5" s="55">
        <f t="shared" ref="AF5:AF9" si="10">F5-(AB5+AD5+AE5)</f>
        <v>26</v>
      </c>
      <c r="AG5" s="58">
        <f t="shared" ref="AG5:AG9" si="11">IF($F5="","",((AB5+AC5+AD5+AE5)/$F5))</f>
        <v>0.7592592592592593</v>
      </c>
      <c r="AH5" s="57">
        <f t="shared" ref="AH5:AH9" si="12">IF($F5="","",(AE5/$F5))</f>
        <v>0.3888888888888889</v>
      </c>
      <c r="AI5" s="73">
        <v>1</v>
      </c>
      <c r="AJ5" s="55"/>
      <c r="AK5" s="78">
        <v>0</v>
      </c>
      <c r="AL5" s="73">
        <v>79</v>
      </c>
      <c r="AM5" s="55">
        <f>F5-AL5-AK5-AI5</f>
        <v>28</v>
      </c>
      <c r="AN5" s="57">
        <f t="shared" ref="AN5:AN7" si="13">IF($F5="","",((AI5+AJ5+AK5+AL5)/$F5))</f>
        <v>0.7407407407407407</v>
      </c>
      <c r="AO5" s="57">
        <f t="shared" ref="AO5:AO7" si="14">IF($F5="","",(AL5/$F5))</f>
        <v>0.73148148148148151</v>
      </c>
      <c r="AP5" s="73">
        <v>1</v>
      </c>
      <c r="AQ5" s="55"/>
      <c r="AR5" s="55">
        <v>0</v>
      </c>
      <c r="AS5" s="73">
        <v>80</v>
      </c>
      <c r="AT5" s="55">
        <f t="shared" ref="AT5:AT6" si="15">F5-AP5-AR5-AS5</f>
        <v>27</v>
      </c>
      <c r="AU5" s="58">
        <f t="shared" ref="AU5:AU6" si="16">IF($F5="","",((AP5+AQ5+AR5+AS5)/$F5))</f>
        <v>0.75</v>
      </c>
      <c r="AV5" s="57">
        <f t="shared" ref="AV5:AV6" si="17">IF($F5="","",(AS5/$F5))</f>
        <v>0.7407407407407407</v>
      </c>
      <c r="AW5" s="55">
        <v>0</v>
      </c>
      <c r="AX5" s="55"/>
      <c r="AY5" s="73">
        <v>0</v>
      </c>
      <c r="AZ5" s="73">
        <v>81</v>
      </c>
      <c r="BA5" s="55">
        <f t="shared" ref="BA5" si="18">F5-AZ5-AW5</f>
        <v>27</v>
      </c>
      <c r="BB5" s="57">
        <f t="shared" ref="BB5" si="19">IF($F5="","",((AW5+AX5+AY5+AZ5)/$F5))</f>
        <v>0.75</v>
      </c>
      <c r="BC5" s="57">
        <f t="shared" ref="BC5" si="20">IF($F5="","",(AZ5/$F5))</f>
        <v>0.75</v>
      </c>
    </row>
    <row r="6" spans="1:55">
      <c r="B6" s="55" t="s">
        <v>21</v>
      </c>
      <c r="C6" s="73">
        <v>100</v>
      </c>
      <c r="D6" s="77"/>
      <c r="E6" s="56"/>
      <c r="F6" s="56">
        <f t="shared" si="0"/>
        <v>100</v>
      </c>
      <c r="G6" s="73">
        <v>91</v>
      </c>
      <c r="H6" s="56"/>
      <c r="I6" s="73">
        <v>2</v>
      </c>
      <c r="J6" s="56">
        <v>0</v>
      </c>
      <c r="K6" s="55">
        <f t="shared" si="1"/>
        <v>7</v>
      </c>
      <c r="L6" s="57">
        <f t="shared" si="2"/>
        <v>0.93</v>
      </c>
      <c r="M6" s="57">
        <f t="shared" si="3"/>
        <v>0</v>
      </c>
      <c r="N6" s="73">
        <v>83</v>
      </c>
      <c r="O6" s="56"/>
      <c r="P6" s="73">
        <v>3</v>
      </c>
      <c r="Q6" s="55">
        <v>0</v>
      </c>
      <c r="R6" s="55">
        <f t="shared" si="4"/>
        <v>14</v>
      </c>
      <c r="S6" s="58">
        <f t="shared" si="5"/>
        <v>0.86</v>
      </c>
      <c r="T6" s="57">
        <f t="shared" si="6"/>
        <v>0</v>
      </c>
      <c r="U6" s="73">
        <v>79</v>
      </c>
      <c r="V6" s="56"/>
      <c r="W6" s="73">
        <v>2</v>
      </c>
      <c r="X6" s="78">
        <v>0</v>
      </c>
      <c r="Y6" s="55">
        <f t="shared" si="7"/>
        <v>19</v>
      </c>
      <c r="Z6" s="57">
        <f t="shared" si="8"/>
        <v>0.81</v>
      </c>
      <c r="AA6" s="57">
        <f t="shared" si="9"/>
        <v>0</v>
      </c>
      <c r="AB6" s="73">
        <v>36</v>
      </c>
      <c r="AC6" s="55"/>
      <c r="AD6" s="73">
        <v>3</v>
      </c>
      <c r="AE6" s="73">
        <v>39</v>
      </c>
      <c r="AF6" s="55">
        <f t="shared" si="10"/>
        <v>22</v>
      </c>
      <c r="AG6" s="58">
        <f t="shared" si="11"/>
        <v>0.78</v>
      </c>
      <c r="AH6" s="57">
        <f t="shared" si="12"/>
        <v>0.39</v>
      </c>
      <c r="AI6" s="73">
        <v>7</v>
      </c>
      <c r="AJ6" s="55"/>
      <c r="AK6" s="73">
        <v>1</v>
      </c>
      <c r="AL6" s="73">
        <v>68</v>
      </c>
      <c r="AM6" s="55">
        <f t="shared" ref="AM6:AM7" si="21">F6-AL6-AK6-AI6</f>
        <v>24</v>
      </c>
      <c r="AN6" s="57">
        <f t="shared" si="13"/>
        <v>0.76</v>
      </c>
      <c r="AO6" s="57">
        <f t="shared" si="14"/>
        <v>0.68</v>
      </c>
      <c r="AP6" s="73">
        <v>1</v>
      </c>
      <c r="AQ6" s="55"/>
      <c r="AR6" s="55">
        <v>0</v>
      </c>
      <c r="AS6" s="73">
        <v>74</v>
      </c>
      <c r="AT6" s="55">
        <f t="shared" si="15"/>
        <v>25</v>
      </c>
      <c r="AU6" s="58">
        <f t="shared" si="16"/>
        <v>0.75</v>
      </c>
      <c r="AV6" s="57">
        <f t="shared" si="17"/>
        <v>0.74</v>
      </c>
      <c r="AW6" s="55">
        <v>0</v>
      </c>
      <c r="AX6" s="55"/>
      <c r="AY6" s="55">
        <v>0</v>
      </c>
      <c r="AZ6" s="55">
        <v>75</v>
      </c>
      <c r="BA6" s="55">
        <f t="shared" ref="BA6" si="22">F6-AZ6-AW6</f>
        <v>25</v>
      </c>
      <c r="BB6" s="57">
        <f t="shared" ref="BB6" si="23">IF($F6="","",((AW6+AX6+AY6+AZ6)/$F6))</f>
        <v>0.75</v>
      </c>
      <c r="BC6" s="57">
        <f t="shared" ref="BC6" si="24">IF($F6="","",(AZ6/$F6))</f>
        <v>0.75</v>
      </c>
    </row>
    <row r="7" spans="1:55">
      <c r="B7" s="55" t="s">
        <v>22</v>
      </c>
      <c r="C7" s="73">
        <v>139</v>
      </c>
      <c r="D7" s="73">
        <v>1</v>
      </c>
      <c r="E7" s="56"/>
      <c r="F7" s="56">
        <f t="shared" si="0"/>
        <v>138</v>
      </c>
      <c r="G7" s="73">
        <v>119</v>
      </c>
      <c r="H7" s="56"/>
      <c r="I7" s="73">
        <v>3</v>
      </c>
      <c r="J7" s="56">
        <v>0</v>
      </c>
      <c r="K7" s="55">
        <f t="shared" si="1"/>
        <v>16</v>
      </c>
      <c r="L7" s="57">
        <f t="shared" si="2"/>
        <v>0.88405797101449279</v>
      </c>
      <c r="M7" s="57">
        <f t="shared" si="3"/>
        <v>0</v>
      </c>
      <c r="N7" s="73">
        <v>115</v>
      </c>
      <c r="O7" s="56"/>
      <c r="P7" s="73">
        <v>4</v>
      </c>
      <c r="Q7" s="55">
        <v>0</v>
      </c>
      <c r="R7" s="55">
        <f t="shared" si="4"/>
        <v>19</v>
      </c>
      <c r="S7" s="58">
        <f t="shared" si="5"/>
        <v>0.8623188405797102</v>
      </c>
      <c r="T7" s="57">
        <f t="shared" si="6"/>
        <v>0</v>
      </c>
      <c r="U7" s="73">
        <v>110</v>
      </c>
      <c r="V7" s="56"/>
      <c r="W7" s="78">
        <v>0</v>
      </c>
      <c r="X7" s="73">
        <v>5</v>
      </c>
      <c r="Y7" s="55">
        <f t="shared" si="7"/>
        <v>23</v>
      </c>
      <c r="Z7" s="57">
        <f t="shared" si="8"/>
        <v>0.83333333333333337</v>
      </c>
      <c r="AA7" s="57">
        <f t="shared" si="9"/>
        <v>3.6231884057971016E-2</v>
      </c>
      <c r="AB7" s="73">
        <v>59</v>
      </c>
      <c r="AC7" s="55"/>
      <c r="AD7" s="73">
        <v>1</v>
      </c>
      <c r="AE7" s="73">
        <v>50</v>
      </c>
      <c r="AF7" s="55">
        <f t="shared" si="10"/>
        <v>28</v>
      </c>
      <c r="AG7" s="58">
        <f t="shared" si="11"/>
        <v>0.79710144927536231</v>
      </c>
      <c r="AH7" s="57">
        <f t="shared" si="12"/>
        <v>0.36231884057971014</v>
      </c>
      <c r="AI7" s="73">
        <v>10</v>
      </c>
      <c r="AJ7" s="55"/>
      <c r="AK7" s="73">
        <v>0</v>
      </c>
      <c r="AL7" s="73">
        <v>99</v>
      </c>
      <c r="AM7" s="55">
        <f t="shared" si="21"/>
        <v>29</v>
      </c>
      <c r="AN7" s="57">
        <f t="shared" si="13"/>
        <v>0.78985507246376807</v>
      </c>
      <c r="AO7" s="57">
        <f t="shared" si="14"/>
        <v>0.71739130434782605</v>
      </c>
      <c r="AP7" s="55">
        <v>2</v>
      </c>
      <c r="AQ7" s="55"/>
      <c r="AR7" s="55">
        <v>0</v>
      </c>
      <c r="AS7" s="55">
        <v>107</v>
      </c>
      <c r="AT7" s="55">
        <f t="shared" ref="AT7" si="25">F7-AP7-AR7-AS7</f>
        <v>29</v>
      </c>
      <c r="AU7" s="58">
        <f t="shared" ref="AU7" si="26">IF($F7="","",((AP7+AQ7+AR7+AS7)/$F7))</f>
        <v>0.78985507246376807</v>
      </c>
      <c r="AV7" s="57">
        <f t="shared" ref="AV7" si="27">IF($F7="","",(AS7/$F7))</f>
        <v>0.77536231884057971</v>
      </c>
      <c r="AW7" s="55"/>
      <c r="AX7" s="55"/>
      <c r="AY7" s="55"/>
      <c r="AZ7" s="55"/>
      <c r="BA7" s="55"/>
      <c r="BB7" s="57"/>
      <c r="BC7" s="57"/>
    </row>
    <row r="8" spans="1:55">
      <c r="B8" s="55" t="s">
        <v>23</v>
      </c>
      <c r="C8" s="73">
        <v>135</v>
      </c>
      <c r="D8" s="73"/>
      <c r="E8" s="56"/>
      <c r="F8" s="56">
        <f t="shared" si="0"/>
        <v>135</v>
      </c>
      <c r="G8" s="73">
        <v>119</v>
      </c>
      <c r="H8" s="56"/>
      <c r="I8" s="73">
        <v>3</v>
      </c>
      <c r="J8" s="56">
        <v>0</v>
      </c>
      <c r="K8" s="55">
        <f t="shared" si="1"/>
        <v>13</v>
      </c>
      <c r="L8" s="57">
        <f t="shared" si="2"/>
        <v>0.90370370370370368</v>
      </c>
      <c r="M8" s="57">
        <f t="shared" si="3"/>
        <v>0</v>
      </c>
      <c r="N8" s="73">
        <v>110</v>
      </c>
      <c r="O8" s="56"/>
      <c r="P8" s="73">
        <v>3</v>
      </c>
      <c r="Q8" s="55">
        <v>0</v>
      </c>
      <c r="R8" s="55">
        <f t="shared" si="4"/>
        <v>22</v>
      </c>
      <c r="S8" s="58">
        <f t="shared" si="5"/>
        <v>0.83703703703703702</v>
      </c>
      <c r="T8" s="57">
        <f t="shared" si="6"/>
        <v>0</v>
      </c>
      <c r="U8" s="73">
        <v>101</v>
      </c>
      <c r="V8" s="56"/>
      <c r="W8" s="73">
        <v>1</v>
      </c>
      <c r="X8" s="73">
        <v>5</v>
      </c>
      <c r="Y8" s="55">
        <f t="shared" si="7"/>
        <v>28</v>
      </c>
      <c r="Z8" s="57">
        <f t="shared" si="8"/>
        <v>0.79259259259259263</v>
      </c>
      <c r="AA8" s="57">
        <f t="shared" si="9"/>
        <v>3.7037037037037035E-2</v>
      </c>
      <c r="AB8" s="73">
        <v>61</v>
      </c>
      <c r="AC8" s="55"/>
      <c r="AD8" s="73">
        <v>0</v>
      </c>
      <c r="AE8" s="73">
        <v>45</v>
      </c>
      <c r="AF8" s="55">
        <f t="shared" si="10"/>
        <v>29</v>
      </c>
      <c r="AG8" s="58">
        <f t="shared" si="11"/>
        <v>0.78518518518518521</v>
      </c>
      <c r="AH8" s="57">
        <f t="shared" si="12"/>
        <v>0.33333333333333331</v>
      </c>
      <c r="AI8" s="55">
        <v>9</v>
      </c>
      <c r="AJ8" s="55"/>
      <c r="AK8" s="55">
        <v>2</v>
      </c>
      <c r="AL8" s="55">
        <v>93</v>
      </c>
      <c r="AM8" s="55">
        <f t="shared" ref="AM8" si="28">F8-AL8-AK8-AI8</f>
        <v>31</v>
      </c>
      <c r="AN8" s="57">
        <f t="shared" ref="AN8" si="29">IF($F8="","",((AI8+AJ8+AK8+AL8)/$F8))</f>
        <v>0.77037037037037037</v>
      </c>
      <c r="AO8" s="57">
        <f t="shared" ref="AO8" si="30">IF($F8="","",(AL8/$F8))</f>
        <v>0.68888888888888888</v>
      </c>
      <c r="AP8" s="55"/>
      <c r="AQ8" s="55"/>
      <c r="AR8" s="55"/>
      <c r="AS8" s="55"/>
      <c r="AT8" s="55"/>
      <c r="AU8" s="58"/>
      <c r="AV8" s="57"/>
      <c r="AW8" s="55"/>
      <c r="AX8" s="55"/>
      <c r="AY8" s="55"/>
      <c r="AZ8" s="55"/>
      <c r="BA8" s="55"/>
      <c r="BB8" s="57"/>
      <c r="BC8" s="57"/>
    </row>
    <row r="9" spans="1:55">
      <c r="B9" s="55" t="s">
        <v>24</v>
      </c>
      <c r="C9" s="73">
        <v>102</v>
      </c>
      <c r="D9" s="77"/>
      <c r="E9" s="56"/>
      <c r="F9" s="56">
        <f t="shared" si="0"/>
        <v>102</v>
      </c>
      <c r="G9" s="73">
        <v>89</v>
      </c>
      <c r="H9" s="56"/>
      <c r="I9" s="73">
        <v>1</v>
      </c>
      <c r="J9" s="56">
        <v>0</v>
      </c>
      <c r="K9" s="55">
        <f t="shared" si="1"/>
        <v>12</v>
      </c>
      <c r="L9" s="57">
        <f t="shared" si="2"/>
        <v>0.88235294117647056</v>
      </c>
      <c r="M9" s="57">
        <f t="shared" si="3"/>
        <v>0</v>
      </c>
      <c r="N9" s="73">
        <v>72</v>
      </c>
      <c r="O9" s="56"/>
      <c r="P9" s="73">
        <v>6</v>
      </c>
      <c r="Q9" s="55">
        <v>0</v>
      </c>
      <c r="R9" s="55">
        <f t="shared" si="4"/>
        <v>24</v>
      </c>
      <c r="S9" s="58">
        <f>IF($F9="","",((N9+O9+P9+Q9)/$F9))</f>
        <v>0.76470588235294112</v>
      </c>
      <c r="T9" s="57">
        <f t="shared" si="6"/>
        <v>0</v>
      </c>
      <c r="U9" s="73">
        <v>67</v>
      </c>
      <c r="V9" s="56"/>
      <c r="W9" s="73">
        <v>3</v>
      </c>
      <c r="X9" s="73">
        <v>1</v>
      </c>
      <c r="Y9" s="55">
        <f t="shared" si="7"/>
        <v>31</v>
      </c>
      <c r="Z9" s="57">
        <f t="shared" si="8"/>
        <v>0.69607843137254899</v>
      </c>
      <c r="AA9" s="57">
        <f t="shared" si="9"/>
        <v>9.8039215686274508E-3</v>
      </c>
      <c r="AB9" s="55">
        <v>39</v>
      </c>
      <c r="AC9" s="55"/>
      <c r="AD9" s="55">
        <v>1</v>
      </c>
      <c r="AE9" s="55">
        <v>27</v>
      </c>
      <c r="AF9" s="55">
        <f t="shared" si="10"/>
        <v>35</v>
      </c>
      <c r="AG9" s="58">
        <f t="shared" si="11"/>
        <v>0.65686274509803921</v>
      </c>
      <c r="AH9" s="57">
        <f t="shared" si="12"/>
        <v>0.26470588235294118</v>
      </c>
      <c r="AI9" s="55"/>
      <c r="AJ9" s="55"/>
      <c r="AK9" s="55"/>
      <c r="AL9" s="55"/>
      <c r="AM9" s="55"/>
      <c r="AN9" s="57"/>
      <c r="AO9" s="57"/>
      <c r="AP9" s="55"/>
      <c r="AQ9" s="55"/>
      <c r="AR9" s="55"/>
      <c r="AS9" s="55"/>
      <c r="AT9" s="55"/>
      <c r="AU9" s="58"/>
      <c r="AV9" s="57"/>
      <c r="AW9" s="55"/>
      <c r="AX9" s="55"/>
      <c r="AY9" s="55"/>
      <c r="AZ9" s="55"/>
      <c r="BA9" s="55"/>
      <c r="BB9" s="57"/>
      <c r="BC9" s="57"/>
    </row>
    <row r="10" spans="1:55">
      <c r="B10" s="55" t="s">
        <v>25</v>
      </c>
      <c r="C10" s="73">
        <v>95</v>
      </c>
      <c r="D10" s="77"/>
      <c r="E10" s="56"/>
      <c r="F10" s="56">
        <f t="shared" si="0"/>
        <v>95</v>
      </c>
      <c r="G10" s="73">
        <v>78</v>
      </c>
      <c r="H10" s="56"/>
      <c r="I10" s="73">
        <v>3</v>
      </c>
      <c r="J10" s="56">
        <v>0</v>
      </c>
      <c r="K10" s="55">
        <f t="shared" si="1"/>
        <v>14</v>
      </c>
      <c r="L10" s="57">
        <f t="shared" si="2"/>
        <v>0.85263157894736841</v>
      </c>
      <c r="M10" s="57">
        <f t="shared" si="3"/>
        <v>0</v>
      </c>
      <c r="N10" s="73">
        <v>74</v>
      </c>
      <c r="O10" s="56"/>
      <c r="P10" s="73">
        <v>1</v>
      </c>
      <c r="Q10" s="55">
        <v>0</v>
      </c>
      <c r="R10" s="55">
        <f t="shared" si="4"/>
        <v>20</v>
      </c>
      <c r="S10" s="58">
        <f>IF($F10="","",((N10+O10+P10+Q10)/$F10))</f>
        <v>0.78947368421052633</v>
      </c>
      <c r="T10" s="57">
        <f t="shared" si="6"/>
        <v>0</v>
      </c>
      <c r="U10" s="55">
        <v>72</v>
      </c>
      <c r="V10" s="55"/>
      <c r="W10" s="55">
        <v>0</v>
      </c>
      <c r="X10" s="55">
        <v>2</v>
      </c>
      <c r="Y10" s="55">
        <f t="shared" si="7"/>
        <v>21</v>
      </c>
      <c r="Z10" s="57">
        <f t="shared" si="8"/>
        <v>0.77894736842105261</v>
      </c>
      <c r="AA10" s="57">
        <f t="shared" si="9"/>
        <v>2.1052631578947368E-2</v>
      </c>
      <c r="AB10" s="55"/>
      <c r="AC10" s="55"/>
      <c r="AD10" s="55"/>
      <c r="AE10" s="55"/>
      <c r="AF10" s="55"/>
      <c r="AG10" s="58"/>
      <c r="AH10" s="57"/>
      <c r="AI10" s="55"/>
      <c r="AJ10" s="55"/>
      <c r="AK10" s="55"/>
      <c r="AL10" s="55"/>
      <c r="AM10" s="55"/>
      <c r="AN10" s="57"/>
      <c r="AO10" s="57"/>
      <c r="AP10" s="55"/>
      <c r="AQ10" s="55"/>
      <c r="AR10" s="55"/>
      <c r="AS10" s="55"/>
      <c r="AT10" s="55"/>
      <c r="AU10" s="58"/>
      <c r="AV10" s="57"/>
      <c r="AW10" s="55"/>
      <c r="AX10" s="55"/>
      <c r="AY10" s="55"/>
      <c r="AZ10" s="55"/>
      <c r="BA10" s="55"/>
      <c r="BB10" s="57"/>
      <c r="BC10" s="57"/>
    </row>
    <row r="11" spans="1:55">
      <c r="B11" s="55" t="s">
        <v>26</v>
      </c>
      <c r="C11" s="73">
        <v>93</v>
      </c>
      <c r="D11" s="77">
        <v>1</v>
      </c>
      <c r="E11" s="56"/>
      <c r="F11" s="56">
        <f t="shared" si="0"/>
        <v>92</v>
      </c>
      <c r="G11" s="73">
        <v>72</v>
      </c>
      <c r="H11" s="56"/>
      <c r="I11" s="73">
        <v>4</v>
      </c>
      <c r="J11" s="56">
        <v>0</v>
      </c>
      <c r="K11" s="55">
        <f t="shared" si="1"/>
        <v>16</v>
      </c>
      <c r="L11" s="57">
        <f t="shared" si="2"/>
        <v>0.82608695652173914</v>
      </c>
      <c r="M11" s="57">
        <f t="shared" si="3"/>
        <v>0</v>
      </c>
      <c r="N11" s="55">
        <v>69</v>
      </c>
      <c r="O11" s="55"/>
      <c r="P11" s="55">
        <v>1</v>
      </c>
      <c r="Q11" s="55">
        <v>0</v>
      </c>
      <c r="R11" s="55">
        <f t="shared" si="4"/>
        <v>22</v>
      </c>
      <c r="S11" s="58">
        <f>IF($F11="","",((N11+O11+P11+Q11)/$F11))</f>
        <v>0.76086956521739135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55" t="s">
        <v>27</v>
      </c>
      <c r="C12" s="73">
        <v>73</v>
      </c>
      <c r="D12" s="77"/>
      <c r="E12" s="56"/>
      <c r="F12" s="56">
        <f t="shared" si="0"/>
        <v>73</v>
      </c>
      <c r="G12" s="55">
        <v>61</v>
      </c>
      <c r="H12" s="55"/>
      <c r="I12" s="55">
        <v>1</v>
      </c>
      <c r="J12" s="55">
        <v>0</v>
      </c>
      <c r="K12" s="55">
        <f t="shared" si="1"/>
        <v>11</v>
      </c>
      <c r="L12" s="57">
        <f t="shared" si="2"/>
        <v>0.84931506849315064</v>
      </c>
      <c r="M12" s="57">
        <f t="shared" si="3"/>
        <v>0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55" t="s">
        <v>28</v>
      </c>
      <c r="C13" s="73">
        <v>56</v>
      </c>
      <c r="D13" s="77"/>
      <c r="E13" s="56"/>
      <c r="F13" s="56">
        <f t="shared" si="0"/>
        <v>56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Stafford Recipients</v>
      </c>
    </row>
    <row r="17" spans="2:55">
      <c r="B17" s="84" t="s">
        <v>1</v>
      </c>
      <c r="C17" s="84" t="s">
        <v>2</v>
      </c>
      <c r="D17" s="84" t="s">
        <v>3</v>
      </c>
      <c r="E17" s="84" t="s">
        <v>4</v>
      </c>
      <c r="F17" s="86" t="s">
        <v>5</v>
      </c>
      <c r="G17" s="82" t="s">
        <v>6</v>
      </c>
      <c r="H17" s="83"/>
      <c r="I17" s="83"/>
      <c r="J17" s="83"/>
      <c r="K17" s="83"/>
      <c r="L17" s="83"/>
      <c r="M17" s="102"/>
      <c r="N17" s="82" t="s">
        <v>7</v>
      </c>
      <c r="O17" s="83"/>
      <c r="P17" s="83"/>
      <c r="Q17" s="83"/>
      <c r="R17" s="83"/>
      <c r="S17" s="83"/>
      <c r="T17" s="102"/>
      <c r="U17" s="82" t="s">
        <v>8</v>
      </c>
      <c r="V17" s="83"/>
      <c r="W17" s="83"/>
      <c r="X17" s="83"/>
      <c r="Y17" s="83"/>
      <c r="Z17" s="83"/>
      <c r="AA17" s="102"/>
      <c r="AB17" s="82" t="s">
        <v>9</v>
      </c>
      <c r="AC17" s="83"/>
      <c r="AD17" s="83"/>
      <c r="AE17" s="83"/>
      <c r="AF17" s="83"/>
      <c r="AG17" s="83"/>
      <c r="AH17" s="102"/>
      <c r="AI17" s="82" t="s">
        <v>10</v>
      </c>
      <c r="AJ17" s="83"/>
      <c r="AK17" s="83"/>
      <c r="AL17" s="83"/>
      <c r="AM17" s="83"/>
      <c r="AN17" s="83"/>
      <c r="AO17" s="102"/>
      <c r="AP17" s="82" t="s">
        <v>11</v>
      </c>
      <c r="AQ17" s="83"/>
      <c r="AR17" s="83"/>
      <c r="AS17" s="83"/>
      <c r="AT17" s="83"/>
      <c r="AU17" s="83"/>
      <c r="AV17" s="102"/>
      <c r="AW17" s="82" t="s">
        <v>12</v>
      </c>
      <c r="AX17" s="83"/>
      <c r="AY17" s="83"/>
      <c r="AZ17" s="83"/>
      <c r="BA17" s="83"/>
      <c r="BB17" s="83"/>
      <c r="BC17" s="102"/>
    </row>
    <row r="18" spans="2:55" ht="107.25">
      <c r="B18" s="85"/>
      <c r="C18" s="85"/>
      <c r="D18" s="85"/>
      <c r="E18" s="85"/>
      <c r="F18" s="87"/>
      <c r="G18" s="80" t="s">
        <v>13</v>
      </c>
      <c r="H18" s="80" t="s">
        <v>14</v>
      </c>
      <c r="I18" s="80" t="s">
        <v>15</v>
      </c>
      <c r="J18" s="80" t="s">
        <v>16</v>
      </c>
      <c r="K18" s="80" t="s">
        <v>17</v>
      </c>
      <c r="L18" s="80" t="s">
        <v>18</v>
      </c>
      <c r="M18" s="80" t="s">
        <v>19</v>
      </c>
      <c r="N18" s="80" t="s">
        <v>13</v>
      </c>
      <c r="O18" s="80" t="s">
        <v>14</v>
      </c>
      <c r="P18" s="80" t="s">
        <v>15</v>
      </c>
      <c r="Q18" s="80" t="s">
        <v>16</v>
      </c>
      <c r="R18" s="80" t="s">
        <v>17</v>
      </c>
      <c r="S18" s="80" t="s">
        <v>18</v>
      </c>
      <c r="T18" s="80" t="s">
        <v>19</v>
      </c>
      <c r="U18" s="80" t="s">
        <v>13</v>
      </c>
      <c r="V18" s="80" t="s">
        <v>14</v>
      </c>
      <c r="W18" s="80" t="s">
        <v>15</v>
      </c>
      <c r="X18" s="80" t="s">
        <v>16</v>
      </c>
      <c r="Y18" s="80" t="s">
        <v>17</v>
      </c>
      <c r="Z18" s="80" t="s">
        <v>18</v>
      </c>
      <c r="AA18" s="80" t="s">
        <v>19</v>
      </c>
      <c r="AB18" s="80" t="s">
        <v>13</v>
      </c>
      <c r="AC18" s="80" t="s">
        <v>14</v>
      </c>
      <c r="AD18" s="80" t="s">
        <v>15</v>
      </c>
      <c r="AE18" s="80" t="s">
        <v>16</v>
      </c>
      <c r="AF18" s="80" t="s">
        <v>17</v>
      </c>
      <c r="AG18" s="80" t="s">
        <v>18</v>
      </c>
      <c r="AH18" s="80" t="s">
        <v>19</v>
      </c>
      <c r="AI18" s="80" t="s">
        <v>13</v>
      </c>
      <c r="AJ18" s="80" t="s">
        <v>14</v>
      </c>
      <c r="AK18" s="80" t="s">
        <v>15</v>
      </c>
      <c r="AL18" s="80" t="s">
        <v>16</v>
      </c>
      <c r="AM18" s="80" t="s">
        <v>17</v>
      </c>
      <c r="AN18" s="80" t="s">
        <v>18</v>
      </c>
      <c r="AO18" s="80" t="s">
        <v>19</v>
      </c>
      <c r="AP18" s="80" t="s">
        <v>13</v>
      </c>
      <c r="AQ18" s="80" t="s">
        <v>14</v>
      </c>
      <c r="AR18" s="80" t="s">
        <v>15</v>
      </c>
      <c r="AS18" s="80" t="s">
        <v>16</v>
      </c>
      <c r="AT18" s="80" t="s">
        <v>17</v>
      </c>
      <c r="AU18" s="80" t="s">
        <v>18</v>
      </c>
      <c r="AV18" s="80" t="s">
        <v>19</v>
      </c>
      <c r="AW18" s="80" t="s">
        <v>13</v>
      </c>
      <c r="AX18" s="80" t="s">
        <v>14</v>
      </c>
      <c r="AY18" s="80" t="s">
        <v>15</v>
      </c>
      <c r="AZ18" s="80" t="s">
        <v>16</v>
      </c>
      <c r="BA18" s="80" t="s">
        <v>17</v>
      </c>
      <c r="BB18" s="80" t="s">
        <v>18</v>
      </c>
      <c r="BC18" s="80" t="s">
        <v>19</v>
      </c>
    </row>
    <row r="19" spans="2:55">
      <c r="B19" s="55" t="s">
        <v>20</v>
      </c>
      <c r="C19" s="73">
        <v>37</v>
      </c>
      <c r="D19" s="56"/>
      <c r="E19" s="73">
        <v>1</v>
      </c>
      <c r="F19" s="56">
        <f t="shared" ref="F19:F27" si="31">C19-D19-E19</f>
        <v>36</v>
      </c>
      <c r="G19" s="73">
        <v>30</v>
      </c>
      <c r="H19" s="55"/>
      <c r="I19" s="73">
        <v>1</v>
      </c>
      <c r="J19" s="55">
        <v>0</v>
      </c>
      <c r="K19" s="55">
        <f t="shared" ref="K19:K26" si="32">F19-I19-G19-J19</f>
        <v>5</v>
      </c>
      <c r="L19" s="57">
        <f t="shared" ref="L19:L26" si="33">IF($F19="","",((G19+H19+I19+J19)/$F19))</f>
        <v>0.86111111111111116</v>
      </c>
      <c r="M19" s="57">
        <f t="shared" ref="M19:M26" si="34">IF($F19="","",(J19/$F19))</f>
        <v>0</v>
      </c>
      <c r="N19" s="73">
        <v>26</v>
      </c>
      <c r="O19" s="55"/>
      <c r="P19" s="73">
        <v>1</v>
      </c>
      <c r="Q19" s="73">
        <v>1</v>
      </c>
      <c r="R19" s="55">
        <f t="shared" ref="R19:R25" si="35">F19-N19-O19-P19-Q19</f>
        <v>8</v>
      </c>
      <c r="S19" s="58">
        <f t="shared" ref="S19:S25" si="36">IF($F19="","",((N19+O19+P19+Q19)/$F19))</f>
        <v>0.77777777777777779</v>
      </c>
      <c r="T19" s="57">
        <f t="shared" ref="T19:T25" si="37">IF($F19="","",(Q19/$F19))</f>
        <v>2.7777777777777776E-2</v>
      </c>
      <c r="U19" s="73">
        <v>9</v>
      </c>
      <c r="V19" s="55"/>
      <c r="W19" s="73">
        <v>1</v>
      </c>
      <c r="X19" s="73">
        <v>17</v>
      </c>
      <c r="Y19" s="55">
        <f t="shared" ref="Y19:Y24" si="38">F19-(U19+W19+X19)</f>
        <v>9</v>
      </c>
      <c r="Z19" s="57">
        <f t="shared" ref="Z19:Z24" si="39">IF($F19="","",((U19+V19+W19+X19)/$F19))</f>
        <v>0.75</v>
      </c>
      <c r="AA19" s="57">
        <f t="shared" ref="AA19:AA24" si="40">IF($F19="","",(X19/$F19))</f>
        <v>0.47222222222222221</v>
      </c>
      <c r="AB19" s="73">
        <v>2</v>
      </c>
      <c r="AC19" s="55"/>
      <c r="AD19" s="78">
        <v>0</v>
      </c>
      <c r="AE19" s="73">
        <v>22</v>
      </c>
      <c r="AF19" s="55">
        <f t="shared" ref="AF19:AF23" si="41">F19-(AB19+AD19+AE19)</f>
        <v>12</v>
      </c>
      <c r="AG19" s="58">
        <f t="shared" ref="AG19:AG23" si="42">IF($F19="","",((AB19+AC19+AD19+AE19)/$F19))</f>
        <v>0.66666666666666663</v>
      </c>
      <c r="AH19" s="57">
        <f t="shared" ref="AH19:AH23" si="43">IF($F19="","",(AE19/$F19))</f>
        <v>0.61111111111111116</v>
      </c>
      <c r="AI19" s="78">
        <v>0</v>
      </c>
      <c r="AJ19" s="55"/>
      <c r="AK19" s="78">
        <v>0</v>
      </c>
      <c r="AL19" s="73">
        <v>25</v>
      </c>
      <c r="AM19" s="55">
        <f t="shared" ref="AM19:AM21" si="44">F19-AL19-AK19-AI19</f>
        <v>11</v>
      </c>
      <c r="AN19" s="57">
        <f t="shared" ref="AN19:AN21" si="45">IF($F19="","",((AI19+AJ19+AK19+AL19)/$F19))</f>
        <v>0.69444444444444442</v>
      </c>
      <c r="AO19" s="57">
        <f t="shared" ref="AO19:AO21" si="46">IF($F19="","",(AL19/$F19))</f>
        <v>0.69444444444444442</v>
      </c>
      <c r="AP19" s="55">
        <v>0</v>
      </c>
      <c r="AQ19" s="55"/>
      <c r="AR19" s="55">
        <v>0</v>
      </c>
      <c r="AS19" s="73">
        <v>25</v>
      </c>
      <c r="AT19" s="55">
        <f t="shared" ref="AT19" si="47">F19-AS19-AR19-AP19</f>
        <v>11</v>
      </c>
      <c r="AU19" s="58">
        <f t="shared" ref="AU19" si="48">IF($F19="","",((AP19+AQ19+AR19+AS19)/$F19))</f>
        <v>0.69444444444444442</v>
      </c>
      <c r="AV19" s="57">
        <f t="shared" ref="AV19" si="49">IF($F19="","",(AS19/$F19))</f>
        <v>0.69444444444444442</v>
      </c>
      <c r="AW19" s="55">
        <v>0</v>
      </c>
      <c r="AX19" s="55"/>
      <c r="AY19" s="55">
        <v>0</v>
      </c>
      <c r="AZ19" s="55">
        <v>25</v>
      </c>
      <c r="BA19" s="55">
        <f t="shared" ref="BA19" si="50">F19-AZ19-AW19</f>
        <v>11</v>
      </c>
      <c r="BB19" s="57">
        <f t="shared" ref="BB19" si="51">IF($F19="","",((AW19+AX19+AY19+AZ19)/$F19))</f>
        <v>0.69444444444444442</v>
      </c>
      <c r="BC19" s="57">
        <f t="shared" ref="BC19" si="52">IF($F19="","",(AZ19/$F19))</f>
        <v>0.69444444444444442</v>
      </c>
    </row>
    <row r="20" spans="2:55">
      <c r="B20" s="55" t="s">
        <v>21</v>
      </c>
      <c r="C20" s="73">
        <v>33</v>
      </c>
      <c r="D20" s="56"/>
      <c r="E20" s="56"/>
      <c r="F20" s="56">
        <f t="shared" si="31"/>
        <v>33</v>
      </c>
      <c r="G20" s="73">
        <v>27</v>
      </c>
      <c r="H20" s="55"/>
      <c r="I20" s="73">
        <v>1</v>
      </c>
      <c r="J20" s="55">
        <v>0</v>
      </c>
      <c r="K20" s="55">
        <f t="shared" si="32"/>
        <v>5</v>
      </c>
      <c r="L20" s="58">
        <f t="shared" si="33"/>
        <v>0.84848484848484851</v>
      </c>
      <c r="M20" s="57">
        <f t="shared" si="34"/>
        <v>0</v>
      </c>
      <c r="N20" s="73">
        <v>24</v>
      </c>
      <c r="O20" s="55"/>
      <c r="P20" s="78">
        <v>0</v>
      </c>
      <c r="Q20" s="73">
        <v>4</v>
      </c>
      <c r="R20" s="55">
        <f t="shared" si="35"/>
        <v>5</v>
      </c>
      <c r="S20" s="58">
        <f t="shared" si="36"/>
        <v>0.84848484848484851</v>
      </c>
      <c r="T20" s="57">
        <f t="shared" si="37"/>
        <v>0.12121212121212122</v>
      </c>
      <c r="U20" s="73">
        <v>10</v>
      </c>
      <c r="V20" s="55"/>
      <c r="W20" s="73">
        <v>1</v>
      </c>
      <c r="X20" s="73">
        <v>16</v>
      </c>
      <c r="Y20" s="55">
        <f t="shared" si="38"/>
        <v>6</v>
      </c>
      <c r="Z20" s="58">
        <f t="shared" si="39"/>
        <v>0.81818181818181823</v>
      </c>
      <c r="AA20" s="57">
        <f t="shared" si="40"/>
        <v>0.48484848484848486</v>
      </c>
      <c r="AB20" s="73">
        <v>4</v>
      </c>
      <c r="AC20" s="55"/>
      <c r="AD20" s="78">
        <v>0</v>
      </c>
      <c r="AE20" s="73">
        <v>23</v>
      </c>
      <c r="AF20" s="55">
        <f t="shared" si="41"/>
        <v>6</v>
      </c>
      <c r="AG20" s="58">
        <f t="shared" si="42"/>
        <v>0.81818181818181823</v>
      </c>
      <c r="AH20" s="57">
        <f t="shared" si="43"/>
        <v>0.69696969696969702</v>
      </c>
      <c r="AI20" s="73">
        <v>2</v>
      </c>
      <c r="AJ20" s="55"/>
      <c r="AK20" s="78">
        <v>0</v>
      </c>
      <c r="AL20" s="73">
        <v>25</v>
      </c>
      <c r="AM20" s="55">
        <f t="shared" si="44"/>
        <v>6</v>
      </c>
      <c r="AN20" s="57">
        <f t="shared" si="45"/>
        <v>0.81818181818181823</v>
      </c>
      <c r="AO20" s="57">
        <f t="shared" si="46"/>
        <v>0.75757575757575757</v>
      </c>
      <c r="AP20" s="55">
        <v>1</v>
      </c>
      <c r="AQ20" s="55"/>
      <c r="AR20" s="55">
        <v>0</v>
      </c>
      <c r="AS20" s="55">
        <v>26</v>
      </c>
      <c r="AT20" s="55">
        <f t="shared" ref="AT20" si="53">F20-AS20-AR20-AP20</f>
        <v>6</v>
      </c>
      <c r="AU20" s="58">
        <f t="shared" ref="AU20" si="54">IF($F20="","",((AP20+AQ20+AR20+AS20)/$F20))</f>
        <v>0.81818181818181823</v>
      </c>
      <c r="AV20" s="57">
        <f t="shared" ref="AV20" si="55">IF($F20="","",(AS20/$F20))</f>
        <v>0.78787878787878785</v>
      </c>
      <c r="AW20" s="55">
        <v>0</v>
      </c>
      <c r="AX20" s="55"/>
      <c r="AY20" s="55">
        <v>0</v>
      </c>
      <c r="AZ20" s="55">
        <v>27</v>
      </c>
      <c r="BA20" s="55">
        <f t="shared" ref="BA20" si="56">F20-AZ20-AW20</f>
        <v>6</v>
      </c>
      <c r="BB20" s="57">
        <f t="shared" ref="BB20" si="57">IF($F20="","",((AW20+AX20+AY20+AZ20)/$F20))</f>
        <v>0.81818181818181823</v>
      </c>
      <c r="BC20" s="57">
        <f t="shared" ref="BC20" si="58">IF($F20="","",(AZ20/$F20))</f>
        <v>0.81818181818181823</v>
      </c>
    </row>
    <row r="21" spans="2:55">
      <c r="B21" s="55" t="s">
        <v>22</v>
      </c>
      <c r="C21" s="73">
        <v>34</v>
      </c>
      <c r="D21" s="56"/>
      <c r="E21" s="56"/>
      <c r="F21" s="56">
        <f t="shared" si="31"/>
        <v>34</v>
      </c>
      <c r="G21" s="73">
        <v>29</v>
      </c>
      <c r="H21" s="55"/>
      <c r="I21" s="73">
        <v>1</v>
      </c>
      <c r="J21" s="55">
        <v>0</v>
      </c>
      <c r="K21" s="55">
        <f t="shared" si="32"/>
        <v>4</v>
      </c>
      <c r="L21" s="57">
        <f t="shared" si="33"/>
        <v>0.88235294117647056</v>
      </c>
      <c r="M21" s="57">
        <f t="shared" si="34"/>
        <v>0</v>
      </c>
      <c r="N21" s="73">
        <v>25</v>
      </c>
      <c r="O21" s="55"/>
      <c r="P21" s="73">
        <v>1</v>
      </c>
      <c r="Q21" s="73">
        <v>3</v>
      </c>
      <c r="R21" s="55">
        <f t="shared" si="35"/>
        <v>5</v>
      </c>
      <c r="S21" s="58">
        <f t="shared" si="36"/>
        <v>0.8529411764705882</v>
      </c>
      <c r="T21" s="57">
        <f t="shared" si="37"/>
        <v>8.8235294117647065E-2</v>
      </c>
      <c r="U21" s="73">
        <v>15</v>
      </c>
      <c r="V21" s="55"/>
      <c r="W21" s="78">
        <v>0</v>
      </c>
      <c r="X21" s="73">
        <v>14</v>
      </c>
      <c r="Y21" s="55">
        <f t="shared" si="38"/>
        <v>5</v>
      </c>
      <c r="Z21" s="58">
        <f t="shared" si="39"/>
        <v>0.8529411764705882</v>
      </c>
      <c r="AA21" s="57">
        <f t="shared" si="40"/>
        <v>0.41176470588235292</v>
      </c>
      <c r="AB21" s="73">
        <v>4</v>
      </c>
      <c r="AC21" s="55"/>
      <c r="AD21" s="78">
        <v>0</v>
      </c>
      <c r="AE21" s="73">
        <v>22</v>
      </c>
      <c r="AF21" s="55">
        <f t="shared" si="41"/>
        <v>8</v>
      </c>
      <c r="AG21" s="58">
        <f t="shared" si="42"/>
        <v>0.76470588235294112</v>
      </c>
      <c r="AH21" s="57">
        <f t="shared" si="43"/>
        <v>0.6470588235294118</v>
      </c>
      <c r="AI21" s="55">
        <v>0</v>
      </c>
      <c r="AJ21" s="55"/>
      <c r="AK21" s="55">
        <v>0</v>
      </c>
      <c r="AL21" s="55">
        <v>26</v>
      </c>
      <c r="AM21" s="55">
        <f t="shared" si="44"/>
        <v>8</v>
      </c>
      <c r="AN21" s="57">
        <f t="shared" si="45"/>
        <v>0.76470588235294112</v>
      </c>
      <c r="AO21" s="57">
        <f t="shared" si="46"/>
        <v>0.76470588235294112</v>
      </c>
      <c r="AP21" s="55">
        <v>0</v>
      </c>
      <c r="AQ21" s="55"/>
      <c r="AR21" s="55">
        <v>0</v>
      </c>
      <c r="AS21" s="55">
        <v>26</v>
      </c>
      <c r="AT21" s="55">
        <f t="shared" ref="AT21" si="59">F21-AS21-AR21-AP21</f>
        <v>8</v>
      </c>
      <c r="AU21" s="58">
        <f t="shared" ref="AU21" si="60">IF($F21="","",((AP21+AQ21+AR21+AS21)/$F21))</f>
        <v>0.76470588235294112</v>
      </c>
      <c r="AV21" s="57">
        <f t="shared" ref="AV21" si="61">IF($F21="","",(AS21/$F21))</f>
        <v>0.76470588235294112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3">
        <v>31</v>
      </c>
      <c r="D22" s="56"/>
      <c r="E22" s="56"/>
      <c r="F22" s="56">
        <f t="shared" si="31"/>
        <v>31</v>
      </c>
      <c r="G22" s="73">
        <v>31</v>
      </c>
      <c r="H22" s="55"/>
      <c r="I22" s="78">
        <v>0</v>
      </c>
      <c r="J22" s="55">
        <v>0</v>
      </c>
      <c r="K22" s="55">
        <f t="shared" si="32"/>
        <v>0</v>
      </c>
      <c r="L22" s="57">
        <f t="shared" si="33"/>
        <v>1</v>
      </c>
      <c r="M22" s="57">
        <f t="shared" si="34"/>
        <v>0</v>
      </c>
      <c r="N22" s="73">
        <v>27</v>
      </c>
      <c r="O22" s="55"/>
      <c r="P22" s="73">
        <v>1</v>
      </c>
      <c r="Q22" s="73">
        <v>1</v>
      </c>
      <c r="R22" s="55">
        <f t="shared" si="35"/>
        <v>2</v>
      </c>
      <c r="S22" s="58">
        <f t="shared" si="36"/>
        <v>0.93548387096774188</v>
      </c>
      <c r="T22" s="57">
        <f t="shared" si="37"/>
        <v>3.2258064516129031E-2</v>
      </c>
      <c r="U22" s="73">
        <v>12</v>
      </c>
      <c r="V22" s="55"/>
      <c r="W22" s="78">
        <v>0</v>
      </c>
      <c r="X22" s="73">
        <v>14</v>
      </c>
      <c r="Y22" s="55">
        <f t="shared" si="38"/>
        <v>5</v>
      </c>
      <c r="Z22" s="58">
        <f t="shared" si="39"/>
        <v>0.83870967741935487</v>
      </c>
      <c r="AA22" s="57">
        <f t="shared" si="40"/>
        <v>0.45161290322580644</v>
      </c>
      <c r="AB22" s="55">
        <v>3</v>
      </c>
      <c r="AC22" s="55"/>
      <c r="AD22" s="55">
        <v>0</v>
      </c>
      <c r="AE22" s="55">
        <v>24</v>
      </c>
      <c r="AF22" s="55">
        <f t="shared" si="41"/>
        <v>4</v>
      </c>
      <c r="AG22" s="58">
        <f t="shared" si="42"/>
        <v>0.87096774193548387</v>
      </c>
      <c r="AH22" s="57">
        <f t="shared" si="43"/>
        <v>0.77419354838709675</v>
      </c>
      <c r="AI22" s="55">
        <v>0</v>
      </c>
      <c r="AJ22" s="55"/>
      <c r="AK22" s="55">
        <v>1</v>
      </c>
      <c r="AL22" s="55">
        <v>26</v>
      </c>
      <c r="AM22" s="55">
        <f t="shared" ref="AM22" si="62">F22-AL22-AK22-AI22</f>
        <v>4</v>
      </c>
      <c r="AN22" s="57">
        <f t="shared" ref="AN22" si="63">IF($F22="","",((AI22+AJ22+AK22+AL22)/$F22))</f>
        <v>0.87096774193548387</v>
      </c>
      <c r="AO22" s="57">
        <f t="shared" ref="AO22" si="64">IF($F22="","",(AL22/$F22))</f>
        <v>0.83870967741935487</v>
      </c>
      <c r="AP22" s="55"/>
      <c r="AQ22" s="55"/>
      <c r="AR22" s="55"/>
      <c r="AS22" s="55"/>
      <c r="AT22" s="55"/>
      <c r="AU22" s="58"/>
      <c r="AV22" s="57"/>
      <c r="AW22" s="55"/>
      <c r="AX22" s="55"/>
      <c r="AY22" s="55"/>
      <c r="AZ22" s="55"/>
      <c r="BA22" s="55"/>
      <c r="BB22" s="57"/>
      <c r="BC22" s="57"/>
    </row>
    <row r="23" spans="2:55">
      <c r="B23" s="55" t="s">
        <v>24</v>
      </c>
      <c r="C23" s="73">
        <v>22</v>
      </c>
      <c r="D23" s="56"/>
      <c r="E23" s="56"/>
      <c r="F23" s="56">
        <f t="shared" si="31"/>
        <v>22</v>
      </c>
      <c r="G23" s="73">
        <v>19</v>
      </c>
      <c r="H23" s="55"/>
      <c r="I23" s="73">
        <v>1</v>
      </c>
      <c r="J23" s="55">
        <v>0</v>
      </c>
      <c r="K23" s="55">
        <f t="shared" si="32"/>
        <v>2</v>
      </c>
      <c r="L23" s="57">
        <f t="shared" si="33"/>
        <v>0.90909090909090906</v>
      </c>
      <c r="M23" s="57">
        <f t="shared" si="34"/>
        <v>0</v>
      </c>
      <c r="N23" s="73">
        <v>18</v>
      </c>
      <c r="O23" s="55"/>
      <c r="P23" s="78">
        <v>0</v>
      </c>
      <c r="Q23" s="73">
        <v>1</v>
      </c>
      <c r="R23" s="55">
        <f t="shared" si="35"/>
        <v>3</v>
      </c>
      <c r="S23" s="58">
        <f t="shared" si="36"/>
        <v>0.86363636363636365</v>
      </c>
      <c r="T23" s="57">
        <f t="shared" si="37"/>
        <v>4.5454545454545456E-2</v>
      </c>
      <c r="U23" s="55">
        <v>8</v>
      </c>
      <c r="V23" s="55"/>
      <c r="W23" s="55">
        <v>0</v>
      </c>
      <c r="X23" s="55">
        <v>11</v>
      </c>
      <c r="Y23" s="55">
        <f t="shared" si="38"/>
        <v>3</v>
      </c>
      <c r="Z23" s="58">
        <f t="shared" si="39"/>
        <v>0.86363636363636365</v>
      </c>
      <c r="AA23" s="57">
        <f t="shared" si="40"/>
        <v>0.5</v>
      </c>
      <c r="AB23" s="55">
        <v>3</v>
      </c>
      <c r="AC23" s="55"/>
      <c r="AD23" s="55">
        <v>0</v>
      </c>
      <c r="AE23" s="55">
        <v>16</v>
      </c>
      <c r="AF23" s="55">
        <f t="shared" si="41"/>
        <v>3</v>
      </c>
      <c r="AG23" s="58">
        <f t="shared" si="42"/>
        <v>0.86363636363636365</v>
      </c>
      <c r="AH23" s="57">
        <f t="shared" si="43"/>
        <v>0.72727272727272729</v>
      </c>
      <c r="AI23" s="55"/>
      <c r="AJ23" s="55"/>
      <c r="AK23" s="55"/>
      <c r="AL23" s="55"/>
      <c r="AM23" s="55"/>
      <c r="AN23" s="57"/>
      <c r="AO23" s="57"/>
      <c r="AP23" s="55"/>
      <c r="AQ23" s="55"/>
      <c r="AR23" s="55"/>
      <c r="AS23" s="55"/>
      <c r="AT23" s="55"/>
      <c r="AU23" s="58"/>
      <c r="AV23" s="57"/>
      <c r="AW23" s="55"/>
      <c r="AX23" s="55"/>
      <c r="AY23" s="55"/>
      <c r="AZ23" s="55"/>
      <c r="BA23" s="55"/>
      <c r="BB23" s="57"/>
      <c r="BC23" s="57"/>
    </row>
    <row r="24" spans="2:55">
      <c r="B24" s="55" t="s">
        <v>25</v>
      </c>
      <c r="C24" s="73">
        <v>15</v>
      </c>
      <c r="D24" s="56"/>
      <c r="E24" s="56"/>
      <c r="F24" s="56">
        <f t="shared" si="31"/>
        <v>15</v>
      </c>
      <c r="G24" s="73">
        <v>12</v>
      </c>
      <c r="H24" s="55"/>
      <c r="I24" s="73">
        <v>1</v>
      </c>
      <c r="J24" s="55">
        <v>0</v>
      </c>
      <c r="K24" s="55">
        <f t="shared" si="32"/>
        <v>2</v>
      </c>
      <c r="L24" s="57">
        <f t="shared" si="33"/>
        <v>0.8666666666666667</v>
      </c>
      <c r="M24" s="57">
        <f t="shared" si="34"/>
        <v>0</v>
      </c>
      <c r="N24" s="55">
        <v>10</v>
      </c>
      <c r="O24" s="55"/>
      <c r="P24" s="55">
        <v>0</v>
      </c>
      <c r="Q24" s="55">
        <v>2</v>
      </c>
      <c r="R24" s="55">
        <f t="shared" si="35"/>
        <v>3</v>
      </c>
      <c r="S24" s="58">
        <f t="shared" si="36"/>
        <v>0.8</v>
      </c>
      <c r="T24" s="57">
        <f t="shared" si="37"/>
        <v>0.13333333333333333</v>
      </c>
      <c r="U24" s="55">
        <v>4</v>
      </c>
      <c r="V24" s="55"/>
      <c r="W24" s="55">
        <v>0</v>
      </c>
      <c r="X24" s="55">
        <v>8</v>
      </c>
      <c r="Y24" s="55">
        <f t="shared" si="38"/>
        <v>3</v>
      </c>
      <c r="Z24" s="58">
        <f t="shared" si="39"/>
        <v>0.8</v>
      </c>
      <c r="AA24" s="57">
        <f t="shared" si="40"/>
        <v>0.53333333333333333</v>
      </c>
      <c r="AB24" s="55"/>
      <c r="AC24" s="55"/>
      <c r="AD24" s="55"/>
      <c r="AE24" s="55"/>
      <c r="AF24" s="55"/>
      <c r="AG24" s="58"/>
      <c r="AH24" s="57"/>
      <c r="AI24" s="55"/>
      <c r="AJ24" s="55"/>
      <c r="AK24" s="55"/>
      <c r="AL24" s="55"/>
      <c r="AM24" s="55"/>
      <c r="AN24" s="57"/>
      <c r="AO24" s="57"/>
      <c r="AP24" s="55"/>
      <c r="AQ24" s="55"/>
      <c r="AR24" s="55"/>
      <c r="AS24" s="55"/>
      <c r="AT24" s="55"/>
      <c r="AU24" s="58"/>
      <c r="AV24" s="57"/>
      <c r="AW24" s="55"/>
      <c r="AX24" s="55"/>
      <c r="AY24" s="55"/>
      <c r="AZ24" s="55"/>
      <c r="BA24" s="55"/>
      <c r="BB24" s="57"/>
      <c r="BC24" s="57"/>
    </row>
    <row r="25" spans="2:55">
      <c r="B25" s="55" t="s">
        <v>26</v>
      </c>
      <c r="C25" s="73">
        <v>20</v>
      </c>
      <c r="D25" s="56"/>
      <c r="E25" s="56"/>
      <c r="F25" s="56">
        <f t="shared" si="31"/>
        <v>20</v>
      </c>
      <c r="G25" s="55">
        <v>16</v>
      </c>
      <c r="H25" s="55"/>
      <c r="I25" s="55">
        <v>0</v>
      </c>
      <c r="J25" s="55">
        <v>0</v>
      </c>
      <c r="K25" s="55">
        <f t="shared" si="32"/>
        <v>4</v>
      </c>
      <c r="L25" s="57">
        <f t="shared" si="33"/>
        <v>0.8</v>
      </c>
      <c r="M25" s="57">
        <f t="shared" si="34"/>
        <v>0</v>
      </c>
      <c r="N25" s="55">
        <v>13</v>
      </c>
      <c r="O25" s="55"/>
      <c r="P25" s="55">
        <v>0</v>
      </c>
      <c r="Q25" s="55">
        <v>3</v>
      </c>
      <c r="R25" s="55">
        <f t="shared" si="35"/>
        <v>4</v>
      </c>
      <c r="S25" s="58">
        <f t="shared" si="36"/>
        <v>0.8</v>
      </c>
      <c r="T25" s="57">
        <f t="shared" si="37"/>
        <v>0.15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3">
        <v>18</v>
      </c>
      <c r="F26" s="56">
        <f t="shared" si="31"/>
        <v>18</v>
      </c>
      <c r="G26" s="73">
        <v>15</v>
      </c>
      <c r="I26" s="73">
        <v>1</v>
      </c>
      <c r="J26" s="55">
        <v>0</v>
      </c>
      <c r="K26" s="55">
        <f t="shared" si="32"/>
        <v>2</v>
      </c>
      <c r="L26" s="57">
        <f t="shared" si="33"/>
        <v>0.88888888888888884</v>
      </c>
      <c r="M26" s="57">
        <f t="shared" si="34"/>
        <v>0</v>
      </c>
    </row>
    <row r="27" spans="2:55">
      <c r="B27" s="55" t="s">
        <v>28</v>
      </c>
      <c r="C27" s="73">
        <v>15</v>
      </c>
      <c r="F27" s="56">
        <f t="shared" si="31"/>
        <v>15</v>
      </c>
    </row>
    <row r="30" spans="2:55">
      <c r="B30" s="25" t="str">
        <f>"Graduate  Retention - "&amp;$A$1</f>
        <v>Graduate  Retention - Stafford Recipients</v>
      </c>
    </row>
    <row r="31" spans="2:55">
      <c r="B31" s="84" t="s">
        <v>1</v>
      </c>
      <c r="C31" s="84" t="s">
        <v>2</v>
      </c>
      <c r="D31" s="84" t="s">
        <v>3</v>
      </c>
      <c r="E31" s="84" t="s">
        <v>4</v>
      </c>
      <c r="F31" s="86" t="s">
        <v>5</v>
      </c>
      <c r="G31" s="82" t="s">
        <v>6</v>
      </c>
      <c r="H31" s="83"/>
      <c r="I31" s="83"/>
      <c r="J31" s="83"/>
      <c r="K31" s="83"/>
      <c r="L31" s="83"/>
      <c r="M31" s="102"/>
      <c r="N31" s="82" t="s">
        <v>7</v>
      </c>
      <c r="O31" s="83"/>
      <c r="P31" s="83"/>
      <c r="Q31" s="83"/>
      <c r="R31" s="83"/>
      <c r="S31" s="83"/>
      <c r="T31" s="102"/>
      <c r="U31" s="82" t="s">
        <v>8</v>
      </c>
      <c r="V31" s="83"/>
      <c r="W31" s="83"/>
      <c r="X31" s="83"/>
      <c r="Y31" s="83"/>
      <c r="Z31" s="83"/>
      <c r="AA31" s="102"/>
      <c r="AB31" s="82" t="s">
        <v>9</v>
      </c>
      <c r="AC31" s="83"/>
      <c r="AD31" s="83"/>
      <c r="AE31" s="83"/>
      <c r="AF31" s="83"/>
      <c r="AG31" s="83"/>
      <c r="AH31" s="102"/>
      <c r="AI31" s="82" t="s">
        <v>10</v>
      </c>
      <c r="AJ31" s="83"/>
      <c r="AK31" s="83"/>
      <c r="AL31" s="83"/>
      <c r="AM31" s="83"/>
      <c r="AN31" s="83"/>
      <c r="AO31" s="102"/>
      <c r="AP31" s="82" t="s">
        <v>11</v>
      </c>
      <c r="AQ31" s="83"/>
      <c r="AR31" s="83"/>
      <c r="AS31" s="83"/>
      <c r="AT31" s="83"/>
      <c r="AU31" s="83"/>
      <c r="AV31" s="102"/>
      <c r="AW31" s="82" t="s">
        <v>12</v>
      </c>
      <c r="AX31" s="83"/>
      <c r="AY31" s="83"/>
      <c r="AZ31" s="83"/>
      <c r="BA31" s="83"/>
      <c r="BB31" s="83"/>
      <c r="BC31" s="102"/>
    </row>
    <row r="32" spans="2:55" ht="107.25">
      <c r="B32" s="85"/>
      <c r="C32" s="85"/>
      <c r="D32" s="85"/>
      <c r="E32" s="85"/>
      <c r="F32" s="87"/>
      <c r="G32" s="80" t="s">
        <v>13</v>
      </c>
      <c r="H32" s="80" t="s">
        <v>14</v>
      </c>
      <c r="I32" s="80" t="s">
        <v>15</v>
      </c>
      <c r="J32" s="80" t="s">
        <v>16</v>
      </c>
      <c r="K32" s="80" t="s">
        <v>17</v>
      </c>
      <c r="L32" s="80" t="s">
        <v>18</v>
      </c>
      <c r="M32" s="80" t="s">
        <v>19</v>
      </c>
      <c r="N32" s="80" t="s">
        <v>13</v>
      </c>
      <c r="O32" s="80" t="s">
        <v>14</v>
      </c>
      <c r="P32" s="80" t="s">
        <v>15</v>
      </c>
      <c r="Q32" s="80" t="s">
        <v>16</v>
      </c>
      <c r="R32" s="80" t="s">
        <v>17</v>
      </c>
      <c r="S32" s="80" t="s">
        <v>18</v>
      </c>
      <c r="T32" s="80" t="s">
        <v>19</v>
      </c>
      <c r="U32" s="80" t="s">
        <v>13</v>
      </c>
      <c r="V32" s="80" t="s">
        <v>14</v>
      </c>
      <c r="W32" s="80" t="s">
        <v>15</v>
      </c>
      <c r="X32" s="80" t="s">
        <v>16</v>
      </c>
      <c r="Y32" s="80" t="s">
        <v>17</v>
      </c>
      <c r="Z32" s="80" t="s">
        <v>18</v>
      </c>
      <c r="AA32" s="80" t="s">
        <v>19</v>
      </c>
      <c r="AB32" s="80" t="s">
        <v>13</v>
      </c>
      <c r="AC32" s="80" t="s">
        <v>14</v>
      </c>
      <c r="AD32" s="80" t="s">
        <v>15</v>
      </c>
      <c r="AE32" s="80" t="s">
        <v>16</v>
      </c>
      <c r="AF32" s="80" t="s">
        <v>17</v>
      </c>
      <c r="AG32" s="80" t="s">
        <v>18</v>
      </c>
      <c r="AH32" s="80" t="s">
        <v>19</v>
      </c>
      <c r="AI32" s="80" t="s">
        <v>13</v>
      </c>
      <c r="AJ32" s="80" t="s">
        <v>14</v>
      </c>
      <c r="AK32" s="80" t="s">
        <v>15</v>
      </c>
      <c r="AL32" s="80" t="s">
        <v>16</v>
      </c>
      <c r="AM32" s="80" t="s">
        <v>17</v>
      </c>
      <c r="AN32" s="80" t="s">
        <v>18</v>
      </c>
      <c r="AO32" s="80" t="s">
        <v>19</v>
      </c>
      <c r="AP32" s="80" t="s">
        <v>13</v>
      </c>
      <c r="AQ32" s="80" t="s">
        <v>14</v>
      </c>
      <c r="AR32" s="80" t="s">
        <v>15</v>
      </c>
      <c r="AS32" s="80" t="s">
        <v>16</v>
      </c>
      <c r="AT32" s="80" t="s">
        <v>17</v>
      </c>
      <c r="AU32" s="80" t="s">
        <v>18</v>
      </c>
      <c r="AV32" s="80" t="s">
        <v>19</v>
      </c>
      <c r="AW32" s="80" t="s">
        <v>13</v>
      </c>
      <c r="AX32" s="80" t="s">
        <v>14</v>
      </c>
      <c r="AY32" s="80" t="s">
        <v>15</v>
      </c>
      <c r="AZ32" s="80" t="s">
        <v>16</v>
      </c>
      <c r="BA32" s="80" t="s">
        <v>17</v>
      </c>
      <c r="BB32" s="80" t="s">
        <v>18</v>
      </c>
      <c r="BC32" s="80" t="s">
        <v>19</v>
      </c>
    </row>
    <row r="33" spans="2:55">
      <c r="B33" s="55" t="s">
        <v>30</v>
      </c>
      <c r="C33" s="56"/>
      <c r="D33" s="56"/>
      <c r="E33" s="56"/>
      <c r="F33" s="56">
        <f>C33-D33-E33</f>
        <v>0</v>
      </c>
      <c r="G33" s="55"/>
      <c r="H33" s="55"/>
      <c r="I33" s="55"/>
      <c r="J33" s="55"/>
      <c r="K33" s="55">
        <f>$F33-(G33+I33+J33)</f>
        <v>0</v>
      </c>
      <c r="L33" s="57" t="e">
        <f t="shared" ref="L33:L39" si="65">IF($F33="","",((G33+H33+I33+J33)/$F33))</f>
        <v>#DIV/0!</v>
      </c>
      <c r="M33" s="57" t="e">
        <f t="shared" ref="M33:M39" si="66">IF($F33="","",(J33/$F33))</f>
        <v>#DIV/0!</v>
      </c>
      <c r="N33" s="55"/>
      <c r="O33" s="55"/>
      <c r="P33" s="55"/>
      <c r="Q33" s="55"/>
      <c r="R33" s="55">
        <f t="shared" ref="R33:R38" si="67">$F33-(N33+P33+Q33)</f>
        <v>0</v>
      </c>
      <c r="S33" s="58" t="e">
        <f t="shared" ref="S33:S37" si="68">IF($F33="","",((N33+O33+P33+Q33)/$F33))</f>
        <v>#DIV/0!</v>
      </c>
      <c r="T33" s="57" t="e">
        <f t="shared" ref="T33:T38" si="69">IF($F33="","",(Q33/$F33))</f>
        <v>#DIV/0!</v>
      </c>
      <c r="U33" s="55"/>
      <c r="V33" s="55"/>
      <c r="W33" s="55"/>
      <c r="X33" s="55"/>
      <c r="Y33" s="55">
        <f t="shared" ref="Y33:Y37" si="70">$F33-(U33+W33+X33)</f>
        <v>0</v>
      </c>
      <c r="Z33" s="57" t="e">
        <f t="shared" ref="Z33:Z40" si="71">IF($F33="","",((U33+V33+W33+X33)/$F33))</f>
        <v>#DIV/0!</v>
      </c>
      <c r="AA33" s="57" t="e">
        <f t="shared" ref="AA33:AA40" si="72">IF($F33="","",(X33/$F33))</f>
        <v>#DIV/0!</v>
      </c>
      <c r="AB33" s="55"/>
      <c r="AC33" s="55"/>
      <c r="AD33" s="55"/>
      <c r="AE33" s="55"/>
      <c r="AF33" s="55">
        <f t="shared" ref="AF33:AF36" si="73">$F33-(AB33+AD33+AE33)</f>
        <v>0</v>
      </c>
      <c r="AG33" s="58" t="e">
        <f t="shared" ref="AG33:AG40" si="74">IF($F33="","",((AB33+AC33+AD33+AE33)/$F33))</f>
        <v>#DIV/0!</v>
      </c>
      <c r="AH33" s="57" t="e">
        <f t="shared" ref="AH33:AH40" si="75">IF($F33="","",(AE33/$F33))</f>
        <v>#DIV/0!</v>
      </c>
      <c r="AI33" s="55"/>
      <c r="AJ33" s="55"/>
      <c r="AK33" s="55"/>
      <c r="AL33" s="55"/>
      <c r="AM33" s="55">
        <f t="shared" ref="AM33:AM36" si="76">$F33-(AI33+AK33+AL33)</f>
        <v>0</v>
      </c>
      <c r="AN33" s="57" t="e">
        <f t="shared" ref="AN33:AN40" si="77">IF($F33="","",((AI33+AJ33+AK33+AL33)/$F33))</f>
        <v>#DIV/0!</v>
      </c>
      <c r="AO33" s="57" t="e">
        <f t="shared" ref="AO33:AO40" si="78">IF($F33="","",(AL33/$F33))</f>
        <v>#DIV/0!</v>
      </c>
      <c r="AP33" s="55"/>
      <c r="AQ33" s="55"/>
      <c r="AR33" s="55"/>
      <c r="AS33" s="55"/>
      <c r="AT33" s="55">
        <f t="shared" ref="AT33:AT36" si="79">$F33-(AP33+AR33+AS33)</f>
        <v>0</v>
      </c>
      <c r="AU33" s="58" t="e">
        <f t="shared" ref="AU33:AU40" si="80">IF($F33="","",((AP33+AQ33+AR33+AS33)/$F33))</f>
        <v>#DIV/0!</v>
      </c>
      <c r="AV33" s="57" t="e">
        <f t="shared" ref="AV33:AV40" si="81">IF($F33="","",(AS33/$F33))</f>
        <v>#DIV/0!</v>
      </c>
      <c r="AW33" s="55"/>
      <c r="AX33" s="55"/>
      <c r="AY33" s="55"/>
      <c r="AZ33" s="55"/>
      <c r="BA33" s="55">
        <f t="shared" ref="BA33:BA36" si="82">$F33-(AW33+AY33+AZ33)</f>
        <v>0</v>
      </c>
      <c r="BB33" s="57" t="e">
        <f t="shared" ref="BB33:BB40" si="83">IF($F33="","",((AW33+AX33+AY33+AZ33)/$F33))</f>
        <v>#DIV/0!</v>
      </c>
      <c r="BC33" s="57" t="e">
        <f>IF($F33="","",(AZ33/$F33))</f>
        <v>#DIV/0!</v>
      </c>
    </row>
    <row r="34" spans="2:55">
      <c r="B34" s="55" t="s">
        <v>20</v>
      </c>
      <c r="C34" s="56"/>
      <c r="D34" s="56"/>
      <c r="E34" s="56"/>
      <c r="F34" s="56">
        <f t="shared" ref="F34:F40" si="84">C34-D34-E34</f>
        <v>0</v>
      </c>
      <c r="G34" s="55"/>
      <c r="H34" s="55"/>
      <c r="I34" s="55"/>
      <c r="J34" s="55"/>
      <c r="K34" s="55">
        <f t="shared" ref="K34:K39" si="85">$F34-(G34+I34+J34)</f>
        <v>0</v>
      </c>
      <c r="L34" s="57" t="e">
        <f t="shared" si="65"/>
        <v>#DIV/0!</v>
      </c>
      <c r="M34" s="57" t="e">
        <f t="shared" si="66"/>
        <v>#DIV/0!</v>
      </c>
      <c r="N34" s="55"/>
      <c r="O34" s="55"/>
      <c r="P34" s="55"/>
      <c r="Q34" s="55"/>
      <c r="R34" s="55">
        <f t="shared" si="67"/>
        <v>0</v>
      </c>
      <c r="S34" s="58" t="e">
        <f t="shared" si="68"/>
        <v>#DIV/0!</v>
      </c>
      <c r="T34" s="57" t="e">
        <f t="shared" si="69"/>
        <v>#DIV/0!</v>
      </c>
      <c r="U34" s="55"/>
      <c r="V34" s="55"/>
      <c r="W34" s="55"/>
      <c r="X34" s="55"/>
      <c r="Y34" s="55">
        <f t="shared" si="70"/>
        <v>0</v>
      </c>
      <c r="Z34" s="57" t="e">
        <f t="shared" si="71"/>
        <v>#DIV/0!</v>
      </c>
      <c r="AA34" s="57" t="e">
        <f t="shared" si="72"/>
        <v>#DIV/0!</v>
      </c>
      <c r="AB34" s="55"/>
      <c r="AC34" s="55"/>
      <c r="AD34" s="55"/>
      <c r="AE34" s="55"/>
      <c r="AF34" s="55">
        <f t="shared" si="73"/>
        <v>0</v>
      </c>
      <c r="AG34" s="58" t="e">
        <f t="shared" si="74"/>
        <v>#DIV/0!</v>
      </c>
      <c r="AH34" s="57" t="e">
        <f t="shared" si="75"/>
        <v>#DIV/0!</v>
      </c>
      <c r="AI34" s="55"/>
      <c r="AJ34" s="55"/>
      <c r="AK34" s="55"/>
      <c r="AL34" s="55"/>
      <c r="AM34" s="55">
        <f t="shared" si="76"/>
        <v>0</v>
      </c>
      <c r="AN34" s="57" t="e">
        <f t="shared" si="77"/>
        <v>#DIV/0!</v>
      </c>
      <c r="AO34" s="57" t="e">
        <f t="shared" si="78"/>
        <v>#DIV/0!</v>
      </c>
      <c r="AP34" s="55"/>
      <c r="AQ34" s="55"/>
      <c r="AR34" s="55"/>
      <c r="AS34" s="55"/>
      <c r="AT34" s="55">
        <f t="shared" si="79"/>
        <v>0</v>
      </c>
      <c r="AU34" s="58" t="e">
        <f t="shared" si="80"/>
        <v>#DIV/0!</v>
      </c>
      <c r="AV34" s="57" t="e">
        <f t="shared" si="81"/>
        <v>#DIV/0!</v>
      </c>
      <c r="AW34" s="55"/>
      <c r="AX34" s="55"/>
      <c r="AY34" s="55"/>
      <c r="AZ34" s="55"/>
      <c r="BA34" s="55">
        <f t="shared" si="82"/>
        <v>0</v>
      </c>
      <c r="BB34" s="57" t="e">
        <f t="shared" si="83"/>
        <v>#DIV/0!</v>
      </c>
      <c r="BC34" s="57" t="e">
        <f t="shared" ref="BC34:BC40" si="86">IF($F34="","",(AZ34/$F34))</f>
        <v>#DIV/0!</v>
      </c>
    </row>
    <row r="35" spans="2:55">
      <c r="B35" s="55" t="s">
        <v>21</v>
      </c>
      <c r="C35" s="56"/>
      <c r="D35" s="56"/>
      <c r="E35" s="56"/>
      <c r="F35" s="56">
        <f t="shared" si="84"/>
        <v>0</v>
      </c>
      <c r="G35" s="55"/>
      <c r="H35" s="55"/>
      <c r="I35" s="55"/>
      <c r="J35" s="55"/>
      <c r="K35" s="55">
        <f t="shared" si="85"/>
        <v>0</v>
      </c>
      <c r="L35" s="57" t="e">
        <f t="shared" si="65"/>
        <v>#DIV/0!</v>
      </c>
      <c r="M35" s="57" t="e">
        <f t="shared" si="66"/>
        <v>#DIV/0!</v>
      </c>
      <c r="N35" s="55"/>
      <c r="O35" s="55"/>
      <c r="P35" s="55"/>
      <c r="Q35" s="55"/>
      <c r="R35" s="55">
        <f t="shared" si="67"/>
        <v>0</v>
      </c>
      <c r="S35" s="58" t="e">
        <f t="shared" si="68"/>
        <v>#DIV/0!</v>
      </c>
      <c r="T35" s="57" t="e">
        <f t="shared" si="69"/>
        <v>#DIV/0!</v>
      </c>
      <c r="U35" s="55"/>
      <c r="V35" s="55"/>
      <c r="W35" s="55"/>
      <c r="X35" s="55"/>
      <c r="Y35" s="55">
        <f t="shared" si="70"/>
        <v>0</v>
      </c>
      <c r="Z35" s="57" t="e">
        <f t="shared" si="71"/>
        <v>#DIV/0!</v>
      </c>
      <c r="AA35" s="57" t="e">
        <f t="shared" si="72"/>
        <v>#DIV/0!</v>
      </c>
      <c r="AB35" s="55"/>
      <c r="AC35" s="55"/>
      <c r="AD35" s="55"/>
      <c r="AE35" s="55"/>
      <c r="AF35" s="55">
        <f t="shared" si="73"/>
        <v>0</v>
      </c>
      <c r="AG35" s="58" t="e">
        <f t="shared" si="74"/>
        <v>#DIV/0!</v>
      </c>
      <c r="AH35" s="57" t="e">
        <f t="shared" si="75"/>
        <v>#DIV/0!</v>
      </c>
      <c r="AI35" s="55"/>
      <c r="AJ35" s="55"/>
      <c r="AK35" s="55"/>
      <c r="AL35" s="55"/>
      <c r="AM35" s="55">
        <f t="shared" si="76"/>
        <v>0</v>
      </c>
      <c r="AN35" s="57" t="e">
        <f t="shared" si="77"/>
        <v>#DIV/0!</v>
      </c>
      <c r="AO35" s="57" t="e">
        <f t="shared" si="78"/>
        <v>#DIV/0!</v>
      </c>
      <c r="AP35" s="55"/>
      <c r="AQ35" s="55"/>
      <c r="AR35" s="55"/>
      <c r="AS35" s="55"/>
      <c r="AT35" s="55">
        <f t="shared" si="79"/>
        <v>0</v>
      </c>
      <c r="AU35" s="58" t="e">
        <f t="shared" si="80"/>
        <v>#DIV/0!</v>
      </c>
      <c r="AV35" s="57" t="e">
        <f t="shared" si="81"/>
        <v>#DIV/0!</v>
      </c>
      <c r="AW35" s="55"/>
      <c r="AX35" s="55"/>
      <c r="AY35" s="55"/>
      <c r="AZ35" s="55"/>
      <c r="BA35" s="55">
        <f t="shared" si="82"/>
        <v>0</v>
      </c>
      <c r="BB35" s="57" t="e">
        <f t="shared" si="83"/>
        <v>#DIV/0!</v>
      </c>
      <c r="BC35" s="57" t="e">
        <f t="shared" si="86"/>
        <v>#DIV/0!</v>
      </c>
    </row>
    <row r="36" spans="2:55">
      <c r="B36" s="55" t="s">
        <v>22</v>
      </c>
      <c r="C36" s="56"/>
      <c r="D36" s="56"/>
      <c r="E36" s="56"/>
      <c r="F36" s="56">
        <f t="shared" si="84"/>
        <v>0</v>
      </c>
      <c r="G36" s="55"/>
      <c r="H36" s="55"/>
      <c r="I36" s="55"/>
      <c r="J36" s="55"/>
      <c r="K36" s="55">
        <f t="shared" si="85"/>
        <v>0</v>
      </c>
      <c r="L36" s="57" t="e">
        <f t="shared" si="65"/>
        <v>#DIV/0!</v>
      </c>
      <c r="M36" s="57" t="e">
        <f t="shared" si="66"/>
        <v>#DIV/0!</v>
      </c>
      <c r="N36" s="55"/>
      <c r="O36" s="55"/>
      <c r="P36" s="55"/>
      <c r="Q36" s="55"/>
      <c r="R36" s="55">
        <f t="shared" si="67"/>
        <v>0</v>
      </c>
      <c r="S36" s="58" t="e">
        <f t="shared" si="68"/>
        <v>#DIV/0!</v>
      </c>
      <c r="T36" s="57" t="e">
        <f t="shared" si="69"/>
        <v>#DIV/0!</v>
      </c>
      <c r="U36" s="55"/>
      <c r="V36" s="55"/>
      <c r="W36" s="55"/>
      <c r="X36" s="55"/>
      <c r="Y36" s="55">
        <f t="shared" si="70"/>
        <v>0</v>
      </c>
      <c r="Z36" s="57" t="e">
        <f t="shared" si="71"/>
        <v>#DIV/0!</v>
      </c>
      <c r="AA36" s="57" t="e">
        <f t="shared" si="72"/>
        <v>#DIV/0!</v>
      </c>
      <c r="AB36" s="55"/>
      <c r="AC36" s="55"/>
      <c r="AD36" s="55"/>
      <c r="AE36" s="55"/>
      <c r="AF36" s="55">
        <f t="shared" si="73"/>
        <v>0</v>
      </c>
      <c r="AG36" s="58" t="e">
        <f t="shared" si="74"/>
        <v>#DIV/0!</v>
      </c>
      <c r="AH36" s="57" t="e">
        <f t="shared" si="75"/>
        <v>#DIV/0!</v>
      </c>
      <c r="AI36" s="55"/>
      <c r="AJ36" s="55"/>
      <c r="AK36" s="55"/>
      <c r="AL36" s="55"/>
      <c r="AM36" s="55">
        <f t="shared" si="76"/>
        <v>0</v>
      </c>
      <c r="AN36" s="57" t="e">
        <f t="shared" si="77"/>
        <v>#DIV/0!</v>
      </c>
      <c r="AO36" s="57" t="e">
        <f t="shared" si="78"/>
        <v>#DIV/0!</v>
      </c>
      <c r="AP36" s="55"/>
      <c r="AQ36" s="55"/>
      <c r="AR36" s="55"/>
      <c r="AS36" s="55"/>
      <c r="AT36" s="55">
        <f t="shared" si="79"/>
        <v>0</v>
      </c>
      <c r="AU36" s="58" t="e">
        <f t="shared" si="80"/>
        <v>#DIV/0!</v>
      </c>
      <c r="AV36" s="57" t="e">
        <f t="shared" si="81"/>
        <v>#DIV/0!</v>
      </c>
      <c r="AW36" s="55"/>
      <c r="AX36" s="55"/>
      <c r="AY36" s="55"/>
      <c r="AZ36" s="55"/>
      <c r="BA36" s="55">
        <f t="shared" si="82"/>
        <v>0</v>
      </c>
      <c r="BB36" s="57" t="e">
        <f t="shared" si="83"/>
        <v>#DIV/0!</v>
      </c>
      <c r="BC36" s="57" t="e">
        <f t="shared" si="86"/>
        <v>#DIV/0!</v>
      </c>
    </row>
    <row r="37" spans="2:55">
      <c r="B37" s="55" t="s">
        <v>23</v>
      </c>
      <c r="C37" s="56"/>
      <c r="D37" s="56"/>
      <c r="E37" s="56"/>
      <c r="F37" s="56">
        <f t="shared" si="84"/>
        <v>0</v>
      </c>
      <c r="G37" s="55"/>
      <c r="H37" s="55"/>
      <c r="I37" s="55"/>
      <c r="J37" s="55"/>
      <c r="K37" s="55">
        <f t="shared" si="85"/>
        <v>0</v>
      </c>
      <c r="L37" s="57" t="e">
        <f t="shared" si="65"/>
        <v>#DIV/0!</v>
      </c>
      <c r="M37" s="57" t="e">
        <f t="shared" si="66"/>
        <v>#DIV/0!</v>
      </c>
      <c r="N37" s="55"/>
      <c r="O37" s="55"/>
      <c r="P37" s="55"/>
      <c r="Q37" s="55"/>
      <c r="R37" s="55">
        <f t="shared" si="67"/>
        <v>0</v>
      </c>
      <c r="S37" s="58" t="e">
        <f t="shared" si="68"/>
        <v>#DIV/0!</v>
      </c>
      <c r="T37" s="57" t="e">
        <f t="shared" si="69"/>
        <v>#DIV/0!</v>
      </c>
      <c r="U37" s="55"/>
      <c r="V37" s="55"/>
      <c r="W37" s="55"/>
      <c r="X37" s="55"/>
      <c r="Y37" s="55">
        <f t="shared" si="70"/>
        <v>0</v>
      </c>
      <c r="Z37" s="57" t="e">
        <f t="shared" si="71"/>
        <v>#DIV/0!</v>
      </c>
      <c r="AA37" s="57" t="e">
        <f t="shared" si="72"/>
        <v>#DIV/0!</v>
      </c>
      <c r="AB37" s="55"/>
      <c r="AC37" s="55"/>
      <c r="AD37" s="55"/>
      <c r="AE37" s="55"/>
      <c r="AF37" s="55"/>
      <c r="AG37" s="58" t="e">
        <f t="shared" si="74"/>
        <v>#DIV/0!</v>
      </c>
      <c r="AH37" s="57" t="e">
        <f t="shared" si="75"/>
        <v>#DIV/0!</v>
      </c>
      <c r="AI37" s="55"/>
      <c r="AJ37" s="55"/>
      <c r="AK37" s="55"/>
      <c r="AL37" s="55"/>
      <c r="AM37" s="55"/>
      <c r="AN37" s="57" t="e">
        <f t="shared" si="77"/>
        <v>#DIV/0!</v>
      </c>
      <c r="AO37" s="57" t="e">
        <f t="shared" si="78"/>
        <v>#DIV/0!</v>
      </c>
      <c r="AP37" s="55"/>
      <c r="AQ37" s="55"/>
      <c r="AR37" s="55"/>
      <c r="AS37" s="55"/>
      <c r="AT37" s="55"/>
      <c r="AU37" s="58" t="e">
        <f t="shared" si="80"/>
        <v>#DIV/0!</v>
      </c>
      <c r="AV37" s="57" t="e">
        <f t="shared" si="81"/>
        <v>#DIV/0!</v>
      </c>
      <c r="AW37" s="55"/>
      <c r="AX37" s="55"/>
      <c r="AY37" s="55"/>
      <c r="AZ37" s="55"/>
      <c r="BA37" s="55"/>
      <c r="BB37" s="57" t="e">
        <f t="shared" si="83"/>
        <v>#DIV/0!</v>
      </c>
      <c r="BC37" s="57" t="e">
        <f t="shared" si="86"/>
        <v>#DIV/0!</v>
      </c>
    </row>
    <row r="38" spans="2:55">
      <c r="B38" s="55" t="s">
        <v>24</v>
      </c>
      <c r="C38" s="56"/>
      <c r="D38" s="56"/>
      <c r="E38" s="56"/>
      <c r="F38" s="56">
        <f t="shared" si="84"/>
        <v>0</v>
      </c>
      <c r="G38" s="55"/>
      <c r="H38" s="55"/>
      <c r="I38" s="55"/>
      <c r="J38" s="55"/>
      <c r="K38" s="55">
        <f t="shared" si="85"/>
        <v>0</v>
      </c>
      <c r="L38" s="57" t="e">
        <f t="shared" si="65"/>
        <v>#DIV/0!</v>
      </c>
      <c r="M38" s="57" t="e">
        <f t="shared" si="66"/>
        <v>#DIV/0!</v>
      </c>
      <c r="N38" s="55"/>
      <c r="O38" s="55"/>
      <c r="P38" s="55"/>
      <c r="Q38" s="55"/>
      <c r="R38" s="55">
        <f t="shared" si="67"/>
        <v>0</v>
      </c>
      <c r="S38" s="58" t="e">
        <f>IF($F38="","",((N38+O38+P38+Q38)/$F38))</f>
        <v>#DIV/0!</v>
      </c>
      <c r="T38" s="57" t="e">
        <f t="shared" si="69"/>
        <v>#DIV/0!</v>
      </c>
      <c r="U38" s="55"/>
      <c r="V38" s="55"/>
      <c r="W38" s="55"/>
      <c r="X38" s="55"/>
      <c r="Y38" s="55"/>
      <c r="Z38" s="57" t="e">
        <f t="shared" si="71"/>
        <v>#DIV/0!</v>
      </c>
      <c r="AA38" s="57" t="e">
        <f t="shared" si="72"/>
        <v>#DIV/0!</v>
      </c>
      <c r="AB38" s="55"/>
      <c r="AC38" s="55"/>
      <c r="AD38" s="55"/>
      <c r="AE38" s="55"/>
      <c r="AF38" s="55"/>
      <c r="AG38" s="58" t="e">
        <f t="shared" si="74"/>
        <v>#DIV/0!</v>
      </c>
      <c r="AH38" s="57" t="e">
        <f t="shared" si="75"/>
        <v>#DIV/0!</v>
      </c>
      <c r="AI38" s="55"/>
      <c r="AJ38" s="55"/>
      <c r="AK38" s="55"/>
      <c r="AL38" s="55"/>
      <c r="AM38" s="55"/>
      <c r="AN38" s="57" t="e">
        <f t="shared" si="77"/>
        <v>#DIV/0!</v>
      </c>
      <c r="AO38" s="57" t="e">
        <f t="shared" si="78"/>
        <v>#DIV/0!</v>
      </c>
      <c r="AP38" s="55"/>
      <c r="AQ38" s="55"/>
      <c r="AR38" s="55"/>
      <c r="AS38" s="55"/>
      <c r="AT38" s="55"/>
      <c r="AU38" s="58" t="e">
        <f t="shared" si="80"/>
        <v>#DIV/0!</v>
      </c>
      <c r="AV38" s="57" t="e">
        <f t="shared" si="81"/>
        <v>#DIV/0!</v>
      </c>
      <c r="AW38" s="55"/>
      <c r="AX38" s="55"/>
      <c r="AY38" s="55"/>
      <c r="AZ38" s="55"/>
      <c r="BA38" s="55"/>
      <c r="BB38" s="57" t="e">
        <f t="shared" si="83"/>
        <v>#DIV/0!</v>
      </c>
      <c r="BC38" s="57" t="e">
        <f t="shared" si="86"/>
        <v>#DIV/0!</v>
      </c>
    </row>
    <row r="39" spans="2:55">
      <c r="B39" s="55" t="s">
        <v>25</v>
      </c>
      <c r="C39" s="56"/>
      <c r="D39" s="56"/>
      <c r="E39" s="56"/>
      <c r="F39" s="56">
        <f t="shared" si="84"/>
        <v>0</v>
      </c>
      <c r="G39" s="55"/>
      <c r="H39" s="55"/>
      <c r="I39" s="55"/>
      <c r="J39" s="55"/>
      <c r="K39" s="55">
        <f t="shared" si="85"/>
        <v>0</v>
      </c>
      <c r="L39" s="57" t="e">
        <f t="shared" si="65"/>
        <v>#DIV/0!</v>
      </c>
      <c r="M39" s="57" t="e">
        <f t="shared" si="66"/>
        <v>#DIV/0!</v>
      </c>
      <c r="N39" s="55"/>
      <c r="O39" s="55"/>
      <c r="P39" s="55"/>
      <c r="Q39" s="55"/>
      <c r="R39" s="55"/>
      <c r="S39" s="58"/>
      <c r="T39" s="57"/>
      <c r="U39" s="55"/>
      <c r="V39" s="55"/>
      <c r="W39" s="55"/>
      <c r="X39" s="55"/>
      <c r="Y39" s="55"/>
      <c r="Z39" s="57" t="e">
        <f t="shared" si="71"/>
        <v>#DIV/0!</v>
      </c>
      <c r="AA39" s="57" t="e">
        <f t="shared" si="72"/>
        <v>#DIV/0!</v>
      </c>
      <c r="AB39" s="55"/>
      <c r="AC39" s="55"/>
      <c r="AD39" s="55"/>
      <c r="AE39" s="55"/>
      <c r="AF39" s="55"/>
      <c r="AG39" s="58" t="e">
        <f t="shared" si="74"/>
        <v>#DIV/0!</v>
      </c>
      <c r="AH39" s="57" t="e">
        <f t="shared" si="75"/>
        <v>#DIV/0!</v>
      </c>
      <c r="AI39" s="55"/>
      <c r="AJ39" s="55"/>
      <c r="AK39" s="55"/>
      <c r="AL39" s="55"/>
      <c r="AM39" s="55"/>
      <c r="AN39" s="57" t="e">
        <f t="shared" si="77"/>
        <v>#DIV/0!</v>
      </c>
      <c r="AO39" s="57" t="e">
        <f t="shared" si="78"/>
        <v>#DIV/0!</v>
      </c>
      <c r="AP39" s="55"/>
      <c r="AQ39" s="55"/>
      <c r="AR39" s="55"/>
      <c r="AS39" s="55"/>
      <c r="AT39" s="55"/>
      <c r="AU39" s="58" t="e">
        <f t="shared" si="80"/>
        <v>#DIV/0!</v>
      </c>
      <c r="AV39" s="57" t="e">
        <f t="shared" si="81"/>
        <v>#DIV/0!</v>
      </c>
      <c r="AW39" s="55"/>
      <c r="AX39" s="55"/>
      <c r="AY39" s="55"/>
      <c r="AZ39" s="55"/>
      <c r="BA39" s="55"/>
      <c r="BB39" s="57" t="e">
        <f t="shared" si="83"/>
        <v>#DIV/0!</v>
      </c>
      <c r="BC39" s="57" t="e">
        <f t="shared" si="86"/>
        <v>#DIV/0!</v>
      </c>
    </row>
    <row r="40" spans="2:55">
      <c r="B40" s="55" t="s">
        <v>26</v>
      </c>
      <c r="C40" s="56"/>
      <c r="F40" s="56">
        <f t="shared" si="84"/>
        <v>0</v>
      </c>
      <c r="Z40" s="57" t="e">
        <f t="shared" si="71"/>
        <v>#DIV/0!</v>
      </c>
      <c r="AA40" s="57" t="e">
        <f t="shared" si="72"/>
        <v>#DIV/0!</v>
      </c>
      <c r="AG40" s="58" t="e">
        <f t="shared" si="74"/>
        <v>#DIV/0!</v>
      </c>
      <c r="AH40" s="57" t="e">
        <f t="shared" si="75"/>
        <v>#DIV/0!</v>
      </c>
      <c r="AN40" s="57" t="e">
        <f t="shared" si="77"/>
        <v>#DIV/0!</v>
      </c>
      <c r="AO40" s="57" t="e">
        <f t="shared" si="78"/>
        <v>#DIV/0!</v>
      </c>
      <c r="AU40" s="58" t="e">
        <f t="shared" si="80"/>
        <v>#DIV/0!</v>
      </c>
      <c r="AV40" s="57" t="e">
        <f t="shared" si="81"/>
        <v>#DIV/0!</v>
      </c>
      <c r="BB40" s="57" t="e">
        <f t="shared" si="83"/>
        <v>#DIV/0!</v>
      </c>
      <c r="BC40" s="57" t="e">
        <f t="shared" si="86"/>
        <v>#DIV/0!</v>
      </c>
    </row>
    <row r="43" spans="2:55">
      <c r="B43" s="25" t="str">
        <f>"Graduate PHD/JD Retention - "&amp;$A$1</f>
        <v>Graduate PHD/JD Retention - Stafford Recipients</v>
      </c>
    </row>
    <row r="44" spans="2:55">
      <c r="B44" s="84" t="s">
        <v>1</v>
      </c>
      <c r="C44" s="84" t="s">
        <v>2</v>
      </c>
      <c r="D44" s="84" t="s">
        <v>3</v>
      </c>
      <c r="E44" s="84" t="s">
        <v>4</v>
      </c>
      <c r="F44" s="86" t="s">
        <v>5</v>
      </c>
      <c r="G44" s="82" t="s">
        <v>6</v>
      </c>
      <c r="H44" s="83"/>
      <c r="I44" s="83"/>
      <c r="J44" s="83"/>
      <c r="K44" s="83"/>
      <c r="L44" s="83"/>
      <c r="M44" s="102"/>
      <c r="N44" s="82" t="s">
        <v>7</v>
      </c>
      <c r="O44" s="83"/>
      <c r="P44" s="83"/>
      <c r="Q44" s="83"/>
      <c r="R44" s="83"/>
      <c r="S44" s="83"/>
      <c r="T44" s="102"/>
      <c r="U44" s="82" t="s">
        <v>8</v>
      </c>
      <c r="V44" s="83"/>
      <c r="W44" s="83"/>
      <c r="X44" s="83"/>
      <c r="Y44" s="83"/>
      <c r="Z44" s="83"/>
      <c r="AA44" s="102"/>
      <c r="AB44" s="82" t="s">
        <v>9</v>
      </c>
      <c r="AC44" s="83"/>
      <c r="AD44" s="83"/>
      <c r="AE44" s="83"/>
      <c r="AF44" s="83"/>
      <c r="AG44" s="83"/>
      <c r="AH44" s="102"/>
      <c r="AI44" s="82" t="s">
        <v>10</v>
      </c>
      <c r="AJ44" s="83"/>
      <c r="AK44" s="83"/>
      <c r="AL44" s="83"/>
      <c r="AM44" s="83"/>
      <c r="AN44" s="83"/>
      <c r="AO44" s="102"/>
      <c r="AP44" s="82" t="s">
        <v>11</v>
      </c>
      <c r="AQ44" s="83"/>
      <c r="AR44" s="83"/>
      <c r="AS44" s="83"/>
      <c r="AT44" s="83"/>
      <c r="AU44" s="83"/>
      <c r="AV44" s="102"/>
      <c r="AW44" s="82" t="s">
        <v>12</v>
      </c>
      <c r="AX44" s="83"/>
      <c r="AY44" s="83"/>
      <c r="AZ44" s="83"/>
      <c r="BA44" s="83"/>
      <c r="BB44" s="83"/>
      <c r="BC44" s="102"/>
    </row>
    <row r="45" spans="2:55" ht="107.25">
      <c r="B45" s="85"/>
      <c r="C45" s="85"/>
      <c r="D45" s="85"/>
      <c r="E45" s="85"/>
      <c r="F45" s="87"/>
      <c r="G45" s="80" t="s">
        <v>13</v>
      </c>
      <c r="H45" s="80" t="s">
        <v>14</v>
      </c>
      <c r="I45" s="80" t="s">
        <v>15</v>
      </c>
      <c r="J45" s="80" t="s">
        <v>16</v>
      </c>
      <c r="K45" s="80" t="s">
        <v>17</v>
      </c>
      <c r="L45" s="80" t="s">
        <v>18</v>
      </c>
      <c r="M45" s="80" t="s">
        <v>19</v>
      </c>
      <c r="N45" s="80" t="s">
        <v>13</v>
      </c>
      <c r="O45" s="80" t="s">
        <v>14</v>
      </c>
      <c r="P45" s="80" t="s">
        <v>15</v>
      </c>
      <c r="Q45" s="80" t="s">
        <v>16</v>
      </c>
      <c r="R45" s="80" t="s">
        <v>17</v>
      </c>
      <c r="S45" s="80" t="s">
        <v>18</v>
      </c>
      <c r="T45" s="80" t="s">
        <v>19</v>
      </c>
      <c r="U45" s="80" t="s">
        <v>13</v>
      </c>
      <c r="V45" s="80" t="s">
        <v>14</v>
      </c>
      <c r="W45" s="80" t="s">
        <v>15</v>
      </c>
      <c r="X45" s="80" t="s">
        <v>16</v>
      </c>
      <c r="Y45" s="80" t="s">
        <v>17</v>
      </c>
      <c r="Z45" s="80" t="s">
        <v>18</v>
      </c>
      <c r="AA45" s="80" t="s">
        <v>19</v>
      </c>
      <c r="AB45" s="80" t="s">
        <v>13</v>
      </c>
      <c r="AC45" s="80" t="s">
        <v>14</v>
      </c>
      <c r="AD45" s="80" t="s">
        <v>15</v>
      </c>
      <c r="AE45" s="80" t="s">
        <v>16</v>
      </c>
      <c r="AF45" s="80" t="s">
        <v>17</v>
      </c>
      <c r="AG45" s="80" t="s">
        <v>18</v>
      </c>
      <c r="AH45" s="80" t="s">
        <v>19</v>
      </c>
      <c r="AI45" s="80" t="s">
        <v>13</v>
      </c>
      <c r="AJ45" s="80" t="s">
        <v>14</v>
      </c>
      <c r="AK45" s="80" t="s">
        <v>15</v>
      </c>
      <c r="AL45" s="80" t="s">
        <v>16</v>
      </c>
      <c r="AM45" s="80" t="s">
        <v>17</v>
      </c>
      <c r="AN45" s="80" t="s">
        <v>18</v>
      </c>
      <c r="AO45" s="80" t="s">
        <v>19</v>
      </c>
      <c r="AP45" s="80" t="s">
        <v>13</v>
      </c>
      <c r="AQ45" s="80" t="s">
        <v>14</v>
      </c>
      <c r="AR45" s="80" t="s">
        <v>15</v>
      </c>
      <c r="AS45" s="80" t="s">
        <v>16</v>
      </c>
      <c r="AT45" s="80" t="s">
        <v>17</v>
      </c>
      <c r="AU45" s="80" t="s">
        <v>18</v>
      </c>
      <c r="AV45" s="80" t="s">
        <v>19</v>
      </c>
      <c r="AW45" s="80" t="s">
        <v>13</v>
      </c>
      <c r="AX45" s="80" t="s">
        <v>14</v>
      </c>
      <c r="AY45" s="80" t="s">
        <v>15</v>
      </c>
      <c r="AZ45" s="80" t="s">
        <v>16</v>
      </c>
      <c r="BA45" s="80" t="s">
        <v>17</v>
      </c>
      <c r="BB45" s="80" t="s">
        <v>18</v>
      </c>
      <c r="BC45" s="80" t="s">
        <v>19</v>
      </c>
    </row>
    <row r="46" spans="2:55">
      <c r="B46" s="55" t="s">
        <v>30</v>
      </c>
      <c r="C46" s="56"/>
      <c r="D46" s="56"/>
      <c r="E46" s="56"/>
      <c r="F46" s="56">
        <f t="shared" ref="F46:F53" si="87">C46-D46-E46</f>
        <v>0</v>
      </c>
      <c r="G46" s="55"/>
      <c r="H46" s="55"/>
      <c r="I46" s="55"/>
      <c r="J46" s="55"/>
      <c r="K46" s="55">
        <f t="shared" ref="K46:K52" si="88">$F46-(G46+I46+J46)</f>
        <v>0</v>
      </c>
      <c r="L46" s="57" t="e">
        <f t="shared" ref="L46:L52" si="89">IF($F46="","",((G46+H46+I46+J46)/$F46))</f>
        <v>#DIV/0!</v>
      </c>
      <c r="M46" s="57" t="e">
        <f t="shared" ref="M46:M52" si="90">IF($F46="","",(J46/$F46))</f>
        <v>#DIV/0!</v>
      </c>
      <c r="N46" s="55"/>
      <c r="O46" s="55"/>
      <c r="P46" s="55"/>
      <c r="Q46" s="55"/>
      <c r="R46" s="55">
        <f t="shared" ref="R46:R51" si="91">$F46-(N46+P46+Q46)</f>
        <v>0</v>
      </c>
      <c r="S46" s="58" t="e">
        <f t="shared" ref="S46:S51" si="92">IF($F46="","",((N46+O46+P46+Q46)/$F46))</f>
        <v>#DIV/0!</v>
      </c>
      <c r="T46" s="57" t="e">
        <f t="shared" ref="T46:T51" si="93">IF($F46="","",(Q46/$F46))</f>
        <v>#DIV/0!</v>
      </c>
      <c r="U46" s="55"/>
      <c r="V46" s="55"/>
      <c r="W46" s="55"/>
      <c r="X46" s="55"/>
      <c r="Y46" s="55">
        <f t="shared" ref="Y46:Y50" si="94">$F46-(U46+W46+X46)</f>
        <v>0</v>
      </c>
      <c r="Z46" s="57" t="e">
        <f t="shared" ref="Z46:Z51" si="95">IF($F46="","",((U46+V46+W46+X46)/$F46))</f>
        <v>#DIV/0!</v>
      </c>
      <c r="AA46" s="57" t="e">
        <f t="shared" ref="AA46:AA51" si="96">IF($F46="","",(X46/$F46))</f>
        <v>#DIV/0!</v>
      </c>
      <c r="AB46" s="55"/>
      <c r="AC46" s="55"/>
      <c r="AD46" s="55"/>
      <c r="AE46" s="55"/>
      <c r="AF46" s="55">
        <f t="shared" ref="AF46:AF49" si="97">$F46-(AB46+AD46+AE46)</f>
        <v>0</v>
      </c>
      <c r="AG46" s="58" t="e">
        <f t="shared" ref="AG46:AG51" si="98">IF($F46="","",((AB46+AC46+AD46+AE46)/$F46))</f>
        <v>#DIV/0!</v>
      </c>
      <c r="AH46" s="57" t="e">
        <f t="shared" ref="AH46:AH51" si="99">IF($F46="","",(AE46/$F46))</f>
        <v>#DIV/0!</v>
      </c>
      <c r="AI46" s="55"/>
      <c r="AJ46" s="55"/>
      <c r="AK46" s="55"/>
      <c r="AL46" s="55"/>
      <c r="AM46" s="55">
        <f t="shared" ref="AM46:AM49" si="100">$F46-(AI46+AK46+AL46)</f>
        <v>0</v>
      </c>
      <c r="AN46" s="57" t="e">
        <f t="shared" ref="AN46:AN51" si="101">IF($F46="","",((AI46+AJ46+AK46+AL46)/$F46))</f>
        <v>#DIV/0!</v>
      </c>
      <c r="AO46" s="57" t="e">
        <f t="shared" ref="AO46:AO51" si="102">IF($F46="","",(AL46/$F46))</f>
        <v>#DIV/0!</v>
      </c>
      <c r="AP46" s="55"/>
      <c r="AQ46" s="55"/>
      <c r="AR46" s="55"/>
      <c r="AS46" s="55"/>
      <c r="AT46" s="55">
        <f t="shared" ref="AT46:AT49" si="103">$F46-(AP46+AR46+AS46)</f>
        <v>0</v>
      </c>
      <c r="AU46" s="58" t="e">
        <f t="shared" ref="AU46:AU51" si="104">IF($F46="","",((AP46+AQ46+AR46+AS46)/$F46))</f>
        <v>#DIV/0!</v>
      </c>
      <c r="AV46" s="57" t="e">
        <f t="shared" ref="AV46:AV51" si="105">IF($F46="","",(AS46/$F46))</f>
        <v>#DIV/0!</v>
      </c>
      <c r="AW46" s="55"/>
      <c r="AX46" s="55"/>
      <c r="AY46" s="55"/>
      <c r="AZ46" s="55"/>
      <c r="BA46" s="55">
        <f t="shared" ref="BA46:BA49" si="106">$F46-(AW46+AY46+AZ46)</f>
        <v>0</v>
      </c>
      <c r="BB46" s="57" t="e">
        <f t="shared" ref="BB46:BB51" si="107">IF($F46="","",((AW46+AX46+AY46+AZ46)/$F46))</f>
        <v>#DIV/0!</v>
      </c>
      <c r="BC46" s="57" t="e">
        <f t="shared" ref="BC46:BC51" si="108">IF($F46="","",(AZ46/$F46))</f>
        <v>#DIV/0!</v>
      </c>
    </row>
    <row r="47" spans="2:55">
      <c r="B47" s="55" t="s">
        <v>20</v>
      </c>
      <c r="C47" s="56"/>
      <c r="D47" s="56"/>
      <c r="E47" s="56"/>
      <c r="F47" s="56">
        <f t="shared" si="87"/>
        <v>0</v>
      </c>
      <c r="G47" s="55"/>
      <c r="H47" s="55"/>
      <c r="I47" s="55"/>
      <c r="J47" s="55"/>
      <c r="K47" s="55">
        <f t="shared" si="88"/>
        <v>0</v>
      </c>
      <c r="L47" s="57" t="e">
        <f t="shared" si="89"/>
        <v>#DIV/0!</v>
      </c>
      <c r="M47" s="57" t="e">
        <f t="shared" si="90"/>
        <v>#DIV/0!</v>
      </c>
      <c r="N47" s="55"/>
      <c r="O47" s="55"/>
      <c r="P47" s="55"/>
      <c r="Q47" s="55"/>
      <c r="R47" s="55">
        <f t="shared" si="91"/>
        <v>0</v>
      </c>
      <c r="S47" s="58" t="e">
        <f t="shared" si="92"/>
        <v>#DIV/0!</v>
      </c>
      <c r="T47" s="57" t="e">
        <f t="shared" si="93"/>
        <v>#DIV/0!</v>
      </c>
      <c r="U47" s="55"/>
      <c r="V47" s="55"/>
      <c r="W47" s="55"/>
      <c r="X47" s="55"/>
      <c r="Y47" s="55">
        <f t="shared" si="94"/>
        <v>0</v>
      </c>
      <c r="Z47" s="57" t="e">
        <f t="shared" si="95"/>
        <v>#DIV/0!</v>
      </c>
      <c r="AA47" s="57" t="e">
        <f t="shared" si="96"/>
        <v>#DIV/0!</v>
      </c>
      <c r="AB47" s="55"/>
      <c r="AC47" s="55"/>
      <c r="AD47" s="55"/>
      <c r="AE47" s="55"/>
      <c r="AF47" s="55">
        <f t="shared" si="97"/>
        <v>0</v>
      </c>
      <c r="AG47" s="58" t="e">
        <f t="shared" si="98"/>
        <v>#DIV/0!</v>
      </c>
      <c r="AH47" s="57" t="e">
        <f t="shared" si="99"/>
        <v>#DIV/0!</v>
      </c>
      <c r="AI47" s="55"/>
      <c r="AJ47" s="55"/>
      <c r="AK47" s="55"/>
      <c r="AL47" s="55"/>
      <c r="AM47" s="55">
        <f t="shared" si="100"/>
        <v>0</v>
      </c>
      <c r="AN47" s="57" t="e">
        <f t="shared" si="101"/>
        <v>#DIV/0!</v>
      </c>
      <c r="AO47" s="57" t="e">
        <f t="shared" si="102"/>
        <v>#DIV/0!</v>
      </c>
      <c r="AP47" s="55"/>
      <c r="AQ47" s="55"/>
      <c r="AR47" s="55"/>
      <c r="AS47" s="55"/>
      <c r="AT47" s="55">
        <f t="shared" si="103"/>
        <v>0</v>
      </c>
      <c r="AU47" s="58" t="e">
        <f t="shared" si="104"/>
        <v>#DIV/0!</v>
      </c>
      <c r="AV47" s="57" t="e">
        <f t="shared" si="105"/>
        <v>#DIV/0!</v>
      </c>
      <c r="AW47" s="55"/>
      <c r="AX47" s="55"/>
      <c r="AY47" s="55"/>
      <c r="AZ47" s="55"/>
      <c r="BA47" s="55">
        <f t="shared" si="106"/>
        <v>0</v>
      </c>
      <c r="BB47" s="57" t="e">
        <f t="shared" si="107"/>
        <v>#DIV/0!</v>
      </c>
      <c r="BC47" s="57" t="e">
        <f t="shared" si="108"/>
        <v>#DIV/0!</v>
      </c>
    </row>
    <row r="48" spans="2:55">
      <c r="B48" s="55" t="s">
        <v>21</v>
      </c>
      <c r="C48" s="56"/>
      <c r="D48" s="56"/>
      <c r="E48" s="56"/>
      <c r="F48" s="56">
        <f t="shared" si="87"/>
        <v>0</v>
      </c>
      <c r="G48" s="55"/>
      <c r="H48" s="55"/>
      <c r="I48" s="55"/>
      <c r="J48" s="55"/>
      <c r="K48" s="55">
        <f t="shared" si="88"/>
        <v>0</v>
      </c>
      <c r="L48" s="57" t="e">
        <f t="shared" si="89"/>
        <v>#DIV/0!</v>
      </c>
      <c r="M48" s="57" t="e">
        <f t="shared" si="90"/>
        <v>#DIV/0!</v>
      </c>
      <c r="N48" s="55"/>
      <c r="O48" s="55"/>
      <c r="P48" s="55"/>
      <c r="Q48" s="55"/>
      <c r="R48" s="55">
        <f t="shared" si="91"/>
        <v>0</v>
      </c>
      <c r="S48" s="58" t="e">
        <f t="shared" si="92"/>
        <v>#DIV/0!</v>
      </c>
      <c r="T48" s="57" t="e">
        <f t="shared" si="93"/>
        <v>#DIV/0!</v>
      </c>
      <c r="U48" s="55"/>
      <c r="V48" s="55"/>
      <c r="W48" s="55"/>
      <c r="X48" s="55"/>
      <c r="Y48" s="55">
        <f t="shared" si="94"/>
        <v>0</v>
      </c>
      <c r="Z48" s="57" t="e">
        <f t="shared" si="95"/>
        <v>#DIV/0!</v>
      </c>
      <c r="AA48" s="57" t="e">
        <f t="shared" si="96"/>
        <v>#DIV/0!</v>
      </c>
      <c r="AB48" s="55"/>
      <c r="AC48" s="55"/>
      <c r="AD48" s="55"/>
      <c r="AE48" s="55"/>
      <c r="AF48" s="55">
        <f t="shared" si="97"/>
        <v>0</v>
      </c>
      <c r="AG48" s="58" t="e">
        <f t="shared" si="98"/>
        <v>#DIV/0!</v>
      </c>
      <c r="AH48" s="57" t="e">
        <f t="shared" si="99"/>
        <v>#DIV/0!</v>
      </c>
      <c r="AI48" s="55"/>
      <c r="AJ48" s="55"/>
      <c r="AK48" s="55"/>
      <c r="AL48" s="55"/>
      <c r="AM48" s="55">
        <f t="shared" si="100"/>
        <v>0</v>
      </c>
      <c r="AN48" s="57" t="e">
        <f t="shared" si="101"/>
        <v>#DIV/0!</v>
      </c>
      <c r="AO48" s="57" t="e">
        <f t="shared" si="102"/>
        <v>#DIV/0!</v>
      </c>
      <c r="AP48" s="55"/>
      <c r="AQ48" s="55"/>
      <c r="AR48" s="55"/>
      <c r="AS48" s="55"/>
      <c r="AT48" s="55">
        <f t="shared" si="103"/>
        <v>0</v>
      </c>
      <c r="AU48" s="58" t="e">
        <f t="shared" si="104"/>
        <v>#DIV/0!</v>
      </c>
      <c r="AV48" s="57" t="e">
        <f t="shared" si="105"/>
        <v>#DIV/0!</v>
      </c>
      <c r="AW48" s="55"/>
      <c r="AX48" s="55"/>
      <c r="AY48" s="55"/>
      <c r="AZ48" s="55"/>
      <c r="BA48" s="55">
        <f t="shared" si="106"/>
        <v>0</v>
      </c>
      <c r="BB48" s="57" t="e">
        <f t="shared" si="107"/>
        <v>#DIV/0!</v>
      </c>
      <c r="BC48" s="57" t="e">
        <f t="shared" si="108"/>
        <v>#DIV/0!</v>
      </c>
    </row>
    <row r="49" spans="2:55">
      <c r="B49" s="55" t="s">
        <v>22</v>
      </c>
      <c r="C49" s="56"/>
      <c r="D49" s="56"/>
      <c r="E49" s="56"/>
      <c r="F49" s="56">
        <f t="shared" si="87"/>
        <v>0</v>
      </c>
      <c r="G49" s="55"/>
      <c r="H49" s="55"/>
      <c r="I49" s="55"/>
      <c r="J49" s="55"/>
      <c r="K49" s="55">
        <f t="shared" si="88"/>
        <v>0</v>
      </c>
      <c r="L49" s="57" t="e">
        <f t="shared" si="89"/>
        <v>#DIV/0!</v>
      </c>
      <c r="M49" s="57" t="e">
        <f t="shared" si="90"/>
        <v>#DIV/0!</v>
      </c>
      <c r="N49" s="55"/>
      <c r="O49" s="55"/>
      <c r="P49" s="55"/>
      <c r="Q49" s="55"/>
      <c r="R49" s="55">
        <f t="shared" si="91"/>
        <v>0</v>
      </c>
      <c r="S49" s="58" t="e">
        <f t="shared" si="92"/>
        <v>#DIV/0!</v>
      </c>
      <c r="T49" s="57" t="e">
        <f t="shared" si="93"/>
        <v>#DIV/0!</v>
      </c>
      <c r="U49" s="55"/>
      <c r="V49" s="55"/>
      <c r="W49" s="55"/>
      <c r="X49" s="55"/>
      <c r="Y49" s="55">
        <f t="shared" si="94"/>
        <v>0</v>
      </c>
      <c r="Z49" s="57" t="e">
        <f t="shared" si="95"/>
        <v>#DIV/0!</v>
      </c>
      <c r="AA49" s="57" t="e">
        <f t="shared" si="96"/>
        <v>#DIV/0!</v>
      </c>
      <c r="AB49" s="55"/>
      <c r="AC49" s="55"/>
      <c r="AD49" s="55"/>
      <c r="AE49" s="55"/>
      <c r="AF49" s="55">
        <f t="shared" si="97"/>
        <v>0</v>
      </c>
      <c r="AG49" s="58" t="e">
        <f t="shared" si="98"/>
        <v>#DIV/0!</v>
      </c>
      <c r="AH49" s="57" t="e">
        <f t="shared" si="99"/>
        <v>#DIV/0!</v>
      </c>
      <c r="AI49" s="55"/>
      <c r="AJ49" s="55"/>
      <c r="AK49" s="55"/>
      <c r="AL49" s="55"/>
      <c r="AM49" s="55">
        <f t="shared" si="100"/>
        <v>0</v>
      </c>
      <c r="AN49" s="57" t="e">
        <f t="shared" si="101"/>
        <v>#DIV/0!</v>
      </c>
      <c r="AO49" s="57" t="e">
        <f t="shared" si="102"/>
        <v>#DIV/0!</v>
      </c>
      <c r="AP49" s="55"/>
      <c r="AQ49" s="55"/>
      <c r="AR49" s="55"/>
      <c r="AS49" s="55"/>
      <c r="AT49" s="55">
        <f t="shared" si="103"/>
        <v>0</v>
      </c>
      <c r="AU49" s="58" t="e">
        <f t="shared" si="104"/>
        <v>#DIV/0!</v>
      </c>
      <c r="AV49" s="57" t="e">
        <f t="shared" si="105"/>
        <v>#DIV/0!</v>
      </c>
      <c r="AW49" s="55"/>
      <c r="AX49" s="55"/>
      <c r="AY49" s="55"/>
      <c r="AZ49" s="55"/>
      <c r="BA49" s="55">
        <f t="shared" si="106"/>
        <v>0</v>
      </c>
      <c r="BB49" s="57" t="e">
        <f t="shared" si="107"/>
        <v>#DIV/0!</v>
      </c>
      <c r="BC49" s="57" t="e">
        <f t="shared" si="108"/>
        <v>#DIV/0!</v>
      </c>
    </row>
    <row r="50" spans="2:55">
      <c r="B50" s="55" t="s">
        <v>23</v>
      </c>
      <c r="C50" s="56"/>
      <c r="D50" s="56"/>
      <c r="E50" s="56"/>
      <c r="F50" s="56">
        <f t="shared" si="87"/>
        <v>0</v>
      </c>
      <c r="G50" s="55"/>
      <c r="H50" s="55"/>
      <c r="I50" s="55"/>
      <c r="J50" s="55"/>
      <c r="K50" s="55">
        <f t="shared" si="88"/>
        <v>0</v>
      </c>
      <c r="L50" s="57" t="e">
        <f t="shared" si="89"/>
        <v>#DIV/0!</v>
      </c>
      <c r="M50" s="57" t="e">
        <f t="shared" si="90"/>
        <v>#DIV/0!</v>
      </c>
      <c r="N50" s="55"/>
      <c r="O50" s="55"/>
      <c r="P50" s="55"/>
      <c r="Q50" s="55"/>
      <c r="R50" s="55">
        <f t="shared" si="91"/>
        <v>0</v>
      </c>
      <c r="S50" s="58" t="e">
        <f t="shared" si="92"/>
        <v>#DIV/0!</v>
      </c>
      <c r="T50" s="57" t="e">
        <f t="shared" si="93"/>
        <v>#DIV/0!</v>
      </c>
      <c r="U50" s="55"/>
      <c r="V50" s="55"/>
      <c r="W50" s="55"/>
      <c r="X50" s="55"/>
      <c r="Y50" s="55">
        <f t="shared" si="94"/>
        <v>0</v>
      </c>
      <c r="Z50" s="57" t="e">
        <f t="shared" si="95"/>
        <v>#DIV/0!</v>
      </c>
      <c r="AA50" s="57" t="e">
        <f t="shared" si="96"/>
        <v>#DIV/0!</v>
      </c>
      <c r="AB50" s="55"/>
      <c r="AC50" s="55"/>
      <c r="AD50" s="55"/>
      <c r="AE50" s="55"/>
      <c r="AF50" s="55"/>
      <c r="AG50" s="58" t="e">
        <f t="shared" si="98"/>
        <v>#DIV/0!</v>
      </c>
      <c r="AH50" s="57" t="e">
        <f t="shared" si="99"/>
        <v>#DIV/0!</v>
      </c>
      <c r="AI50" s="55"/>
      <c r="AJ50" s="55"/>
      <c r="AK50" s="55"/>
      <c r="AL50" s="55"/>
      <c r="AM50" s="55"/>
      <c r="AN50" s="57" t="e">
        <f t="shared" si="101"/>
        <v>#DIV/0!</v>
      </c>
      <c r="AO50" s="57" t="e">
        <f t="shared" si="102"/>
        <v>#DIV/0!</v>
      </c>
      <c r="AP50" s="55"/>
      <c r="AQ50" s="55"/>
      <c r="AR50" s="55"/>
      <c r="AS50" s="55"/>
      <c r="AT50" s="55"/>
      <c r="AU50" s="58" t="e">
        <f t="shared" si="104"/>
        <v>#DIV/0!</v>
      </c>
      <c r="AV50" s="57" t="e">
        <f t="shared" si="105"/>
        <v>#DIV/0!</v>
      </c>
      <c r="AW50" s="55"/>
      <c r="AX50" s="55"/>
      <c r="AY50" s="55"/>
      <c r="AZ50" s="55"/>
      <c r="BA50" s="55"/>
      <c r="BB50" s="57" t="e">
        <f t="shared" si="107"/>
        <v>#DIV/0!</v>
      </c>
      <c r="BC50" s="57" t="e">
        <f t="shared" si="108"/>
        <v>#DIV/0!</v>
      </c>
    </row>
    <row r="51" spans="2:55">
      <c r="B51" s="55" t="s">
        <v>24</v>
      </c>
      <c r="C51" s="56"/>
      <c r="F51" s="56">
        <f t="shared" si="87"/>
        <v>0</v>
      </c>
      <c r="G51" s="55"/>
      <c r="I51" s="55"/>
      <c r="J51" s="55"/>
      <c r="K51" s="55">
        <f t="shared" si="88"/>
        <v>0</v>
      </c>
      <c r="L51" s="57" t="e">
        <f t="shared" si="89"/>
        <v>#DIV/0!</v>
      </c>
      <c r="M51" s="57" t="e">
        <f t="shared" si="90"/>
        <v>#DIV/0!</v>
      </c>
      <c r="N51" s="55"/>
      <c r="P51" s="55"/>
      <c r="Q51" s="55"/>
      <c r="R51" s="55">
        <f t="shared" si="91"/>
        <v>0</v>
      </c>
      <c r="S51" s="58" t="e">
        <f t="shared" si="92"/>
        <v>#DIV/0!</v>
      </c>
      <c r="T51" s="57" t="e">
        <f t="shared" si="93"/>
        <v>#DIV/0!</v>
      </c>
      <c r="Z51" s="57" t="e">
        <f t="shared" si="95"/>
        <v>#DIV/0!</v>
      </c>
      <c r="AA51" s="57" t="e">
        <f t="shared" si="96"/>
        <v>#DIV/0!</v>
      </c>
      <c r="AG51" s="58" t="e">
        <f t="shared" si="98"/>
        <v>#DIV/0!</v>
      </c>
      <c r="AH51" s="57" t="e">
        <f t="shared" si="99"/>
        <v>#DIV/0!</v>
      </c>
      <c r="AN51" s="57" t="e">
        <f t="shared" si="101"/>
        <v>#DIV/0!</v>
      </c>
      <c r="AO51" s="57" t="e">
        <f t="shared" si="102"/>
        <v>#DIV/0!</v>
      </c>
      <c r="AU51" s="58" t="e">
        <f t="shared" si="104"/>
        <v>#DIV/0!</v>
      </c>
      <c r="AV51" s="57" t="e">
        <f t="shared" si="105"/>
        <v>#DIV/0!</v>
      </c>
      <c r="BB51" s="57" t="e">
        <f t="shared" si="107"/>
        <v>#DIV/0!</v>
      </c>
      <c r="BC51" s="57" t="e">
        <f t="shared" si="108"/>
        <v>#DIV/0!</v>
      </c>
    </row>
    <row r="52" spans="2:55">
      <c r="B52" s="55" t="s">
        <v>25</v>
      </c>
      <c r="C52" s="56"/>
      <c r="F52" s="56">
        <f t="shared" si="87"/>
        <v>0</v>
      </c>
      <c r="G52" s="55"/>
      <c r="I52" s="55"/>
      <c r="J52" s="55"/>
      <c r="K52" s="55">
        <f t="shared" si="88"/>
        <v>0</v>
      </c>
      <c r="L52" s="57" t="e">
        <f t="shared" si="89"/>
        <v>#DIV/0!</v>
      </c>
      <c r="M52" s="57" t="e">
        <f t="shared" si="90"/>
        <v>#DIV/0!</v>
      </c>
    </row>
    <row r="53" spans="2:55">
      <c r="B53" s="55" t="s">
        <v>26</v>
      </c>
      <c r="C53" s="56"/>
      <c r="F53" s="56">
        <f t="shared" si="87"/>
        <v>0</v>
      </c>
    </row>
    <row r="54" spans="2:55">
      <c r="B54" s="55"/>
    </row>
    <row r="56" spans="2:55">
      <c r="B56" s="25" t="str">
        <f>"Graduate MASTER Retention - "&amp;$A$1</f>
        <v>Graduate MASTER Retention - Stafford Recipients</v>
      </c>
    </row>
    <row r="57" spans="2:55">
      <c r="B57" s="84" t="s">
        <v>1</v>
      </c>
      <c r="C57" s="84" t="s">
        <v>2</v>
      </c>
      <c r="D57" s="84" t="s">
        <v>3</v>
      </c>
      <c r="E57" s="84" t="s">
        <v>4</v>
      </c>
      <c r="F57" s="86" t="s">
        <v>5</v>
      </c>
      <c r="G57" s="82" t="s">
        <v>6</v>
      </c>
      <c r="H57" s="83"/>
      <c r="I57" s="83"/>
      <c r="J57" s="83"/>
      <c r="K57" s="83"/>
      <c r="L57" s="83"/>
      <c r="M57" s="102"/>
      <c r="N57" s="82" t="s">
        <v>7</v>
      </c>
      <c r="O57" s="83"/>
      <c r="P57" s="83"/>
      <c r="Q57" s="83"/>
      <c r="R57" s="83"/>
      <c r="S57" s="83"/>
      <c r="T57" s="102"/>
      <c r="U57" s="82" t="s">
        <v>8</v>
      </c>
      <c r="V57" s="83"/>
      <c r="W57" s="83"/>
      <c r="X57" s="83"/>
      <c r="Y57" s="83"/>
      <c r="Z57" s="83"/>
      <c r="AA57" s="102"/>
      <c r="AB57" s="82" t="s">
        <v>9</v>
      </c>
      <c r="AC57" s="83"/>
      <c r="AD57" s="83"/>
      <c r="AE57" s="83"/>
      <c r="AF57" s="83"/>
      <c r="AG57" s="83"/>
      <c r="AH57" s="102"/>
      <c r="AI57" s="82" t="s">
        <v>10</v>
      </c>
      <c r="AJ57" s="83"/>
      <c r="AK57" s="83"/>
      <c r="AL57" s="83"/>
      <c r="AM57" s="83"/>
      <c r="AN57" s="83"/>
      <c r="AO57" s="102"/>
      <c r="AP57" s="82" t="s">
        <v>11</v>
      </c>
      <c r="AQ57" s="83"/>
      <c r="AR57" s="83"/>
      <c r="AS57" s="83"/>
      <c r="AT57" s="83"/>
      <c r="AU57" s="83"/>
      <c r="AV57" s="102"/>
      <c r="AW57" s="82" t="s">
        <v>12</v>
      </c>
      <c r="AX57" s="83"/>
      <c r="AY57" s="83"/>
      <c r="AZ57" s="83"/>
      <c r="BA57" s="83"/>
      <c r="BB57" s="83"/>
      <c r="BC57" s="102"/>
    </row>
    <row r="58" spans="2:55" ht="107.25">
      <c r="B58" s="85"/>
      <c r="C58" s="85"/>
      <c r="D58" s="85"/>
      <c r="E58" s="85"/>
      <c r="F58" s="87"/>
      <c r="G58" s="80" t="s">
        <v>13</v>
      </c>
      <c r="H58" s="80" t="s">
        <v>14</v>
      </c>
      <c r="I58" s="80" t="s">
        <v>15</v>
      </c>
      <c r="J58" s="80" t="s">
        <v>16</v>
      </c>
      <c r="K58" s="80" t="s">
        <v>17</v>
      </c>
      <c r="L58" s="80" t="s">
        <v>18</v>
      </c>
      <c r="M58" s="80" t="s">
        <v>19</v>
      </c>
      <c r="N58" s="80" t="s">
        <v>13</v>
      </c>
      <c r="O58" s="80" t="s">
        <v>14</v>
      </c>
      <c r="P58" s="80" t="s">
        <v>15</v>
      </c>
      <c r="Q58" s="80" t="s">
        <v>16</v>
      </c>
      <c r="R58" s="80" t="s">
        <v>17</v>
      </c>
      <c r="S58" s="80" t="s">
        <v>18</v>
      </c>
      <c r="T58" s="80" t="s">
        <v>19</v>
      </c>
      <c r="U58" s="80" t="s">
        <v>13</v>
      </c>
      <c r="V58" s="80" t="s">
        <v>14</v>
      </c>
      <c r="W58" s="80" t="s">
        <v>15</v>
      </c>
      <c r="X58" s="80" t="s">
        <v>16</v>
      </c>
      <c r="Y58" s="80" t="s">
        <v>17</v>
      </c>
      <c r="Z58" s="80" t="s">
        <v>18</v>
      </c>
      <c r="AA58" s="80" t="s">
        <v>19</v>
      </c>
      <c r="AB58" s="80" t="s">
        <v>13</v>
      </c>
      <c r="AC58" s="80" t="s">
        <v>14</v>
      </c>
      <c r="AD58" s="80" t="s">
        <v>15</v>
      </c>
      <c r="AE58" s="80" t="s">
        <v>16</v>
      </c>
      <c r="AF58" s="80" t="s">
        <v>17</v>
      </c>
      <c r="AG58" s="80" t="s">
        <v>18</v>
      </c>
      <c r="AH58" s="80" t="s">
        <v>19</v>
      </c>
      <c r="AI58" s="80" t="s">
        <v>13</v>
      </c>
      <c r="AJ58" s="80" t="s">
        <v>14</v>
      </c>
      <c r="AK58" s="80" t="s">
        <v>15</v>
      </c>
      <c r="AL58" s="80" t="s">
        <v>16</v>
      </c>
      <c r="AM58" s="80" t="s">
        <v>17</v>
      </c>
      <c r="AN58" s="80" t="s">
        <v>18</v>
      </c>
      <c r="AO58" s="80" t="s">
        <v>19</v>
      </c>
      <c r="AP58" s="80" t="s">
        <v>13</v>
      </c>
      <c r="AQ58" s="80" t="s">
        <v>14</v>
      </c>
      <c r="AR58" s="80" t="s">
        <v>15</v>
      </c>
      <c r="AS58" s="80" t="s">
        <v>16</v>
      </c>
      <c r="AT58" s="80" t="s">
        <v>17</v>
      </c>
      <c r="AU58" s="80" t="s">
        <v>18</v>
      </c>
      <c r="AV58" s="80" t="s">
        <v>19</v>
      </c>
      <c r="AW58" s="80" t="s">
        <v>13</v>
      </c>
      <c r="AX58" s="80" t="s">
        <v>14</v>
      </c>
      <c r="AY58" s="80" t="s">
        <v>15</v>
      </c>
      <c r="AZ58" s="80" t="s">
        <v>16</v>
      </c>
      <c r="BA58" s="80" t="s">
        <v>17</v>
      </c>
      <c r="BB58" s="80" t="s">
        <v>18</v>
      </c>
      <c r="BC58" s="80" t="s">
        <v>19</v>
      </c>
    </row>
    <row r="59" spans="2:55">
      <c r="B59" s="55" t="s">
        <v>30</v>
      </c>
      <c r="C59" s="56"/>
      <c r="D59" s="56"/>
      <c r="E59" s="56"/>
      <c r="F59" s="56">
        <f t="shared" ref="F59:F66" si="109">C59-D59-E59</f>
        <v>0</v>
      </c>
      <c r="G59" s="55"/>
      <c r="H59" s="55"/>
      <c r="I59" s="55"/>
      <c r="J59" s="55"/>
      <c r="K59" s="55">
        <f t="shared" ref="K59:K64" si="110">$F59-(G59+I59+J59)</f>
        <v>0</v>
      </c>
      <c r="L59" s="57" t="e">
        <f t="shared" ref="L59:L65" si="111">IF($F59="","",((G59+H59+I59+J59)/$F59))</f>
        <v>#DIV/0!</v>
      </c>
      <c r="M59" s="57" t="e">
        <f t="shared" ref="M59:M65" si="112">IF($F59="","",(J59/$F59))</f>
        <v>#DIV/0!</v>
      </c>
      <c r="N59" s="55"/>
      <c r="O59" s="55"/>
      <c r="P59" s="55"/>
      <c r="Q59" s="55"/>
      <c r="R59" s="55">
        <f t="shared" ref="R59:R64" si="113">$F59-(N59+P59+Q59)</f>
        <v>0</v>
      </c>
      <c r="S59" s="58" t="e">
        <f t="shared" ref="S59:S64" si="114">IF($F59="","",((N59+O59+P59+Q59)/$F59))</f>
        <v>#DIV/0!</v>
      </c>
      <c r="T59" s="57" t="e">
        <f t="shared" ref="T59:T64" si="115">IF($F59="","",(Q59/$F59))</f>
        <v>#DIV/0!</v>
      </c>
      <c r="U59" s="55"/>
      <c r="V59" s="55"/>
      <c r="W59" s="55"/>
      <c r="X59" s="55"/>
      <c r="Y59" s="55">
        <f t="shared" ref="Y59:Y63" si="116">$F59-(U59+W59+X59)</f>
        <v>0</v>
      </c>
      <c r="Z59" s="57" t="e">
        <f t="shared" ref="Z59:Z64" si="117">IF($F59="","",((U59+V59+W59+X59)/$F59))</f>
        <v>#DIV/0!</v>
      </c>
      <c r="AA59" s="57" t="e">
        <f t="shared" ref="AA59:AA64" si="118">IF($F59="","",(X59/$F59))</f>
        <v>#DIV/0!</v>
      </c>
      <c r="AB59" s="55"/>
      <c r="AC59" s="55"/>
      <c r="AD59" s="55"/>
      <c r="AE59" s="55"/>
      <c r="AF59" s="55">
        <f t="shared" ref="AF59:AF62" si="119">$F59-(AB59+AD59+AE59)</f>
        <v>0</v>
      </c>
      <c r="AG59" s="58" t="e">
        <f t="shared" ref="AG59:AG64" si="120">IF($F59="","",((AB59+AC59+AD59+AE59)/$F59))</f>
        <v>#DIV/0!</v>
      </c>
      <c r="AH59" s="57" t="e">
        <f t="shared" ref="AH59:AH64" si="121">IF($F59="","",(AE59/$F59))</f>
        <v>#DIV/0!</v>
      </c>
      <c r="AI59" s="55"/>
      <c r="AJ59" s="55"/>
      <c r="AK59" s="55"/>
      <c r="AL59" s="55"/>
      <c r="AM59" s="55">
        <f t="shared" ref="AM59:AM62" si="122">$F59-(AI59+AK59+AL59)</f>
        <v>0</v>
      </c>
      <c r="AN59" s="57" t="e">
        <f t="shared" ref="AN59:AN64" si="123">IF($F59="","",((AI59+AJ59+AK59+AL59)/$F59))</f>
        <v>#DIV/0!</v>
      </c>
      <c r="AO59" s="57" t="e">
        <f t="shared" ref="AO59:AO64" si="124">IF($F59="","",(AL59/$F59))</f>
        <v>#DIV/0!</v>
      </c>
      <c r="AP59" s="55"/>
      <c r="AQ59" s="55"/>
      <c r="AR59" s="55"/>
      <c r="AS59" s="55"/>
      <c r="AT59" s="55">
        <f>$F59-(AP59+AR59+AS59)</f>
        <v>0</v>
      </c>
      <c r="AU59" s="58" t="e">
        <f t="shared" ref="AU59:AU64" si="125">IF($F59="","",((AP59+AQ59+AR59+AS59)/$F59))</f>
        <v>#DIV/0!</v>
      </c>
      <c r="AV59" s="57" t="e">
        <f t="shared" ref="AV59:AV64" si="126">IF($F59="","",(AS59/$F59))</f>
        <v>#DIV/0!</v>
      </c>
      <c r="AW59" s="55"/>
      <c r="AX59" s="55"/>
      <c r="AY59" s="55"/>
      <c r="AZ59" s="55"/>
      <c r="BA59" s="55">
        <f t="shared" ref="BA59:BA62" si="127">$F59-(AW59+AY59+AZ59)</f>
        <v>0</v>
      </c>
      <c r="BB59" s="57" t="e">
        <f t="shared" ref="BB59:BB64" si="128">IF($F59="","",((AW59+AX59+AY59+AZ59)/$F59))</f>
        <v>#DIV/0!</v>
      </c>
      <c r="BC59" s="57" t="e">
        <f t="shared" ref="BC59:BC64" si="129">IF($F59="","",(AZ59/$F59))</f>
        <v>#DIV/0!</v>
      </c>
    </row>
    <row r="60" spans="2:55">
      <c r="B60" s="55" t="s">
        <v>20</v>
      </c>
      <c r="C60" s="56"/>
      <c r="D60" s="56"/>
      <c r="E60" s="56"/>
      <c r="F60" s="56">
        <f t="shared" si="109"/>
        <v>0</v>
      </c>
      <c r="G60" s="55"/>
      <c r="H60" s="55"/>
      <c r="I60" s="55"/>
      <c r="J60" s="55"/>
      <c r="K60" s="55">
        <f t="shared" si="110"/>
        <v>0</v>
      </c>
      <c r="L60" s="57" t="e">
        <f t="shared" si="111"/>
        <v>#DIV/0!</v>
      </c>
      <c r="M60" s="57" t="e">
        <f t="shared" si="112"/>
        <v>#DIV/0!</v>
      </c>
      <c r="N60" s="55"/>
      <c r="O60" s="55"/>
      <c r="P60" s="55"/>
      <c r="Q60" s="55"/>
      <c r="R60" s="55">
        <f t="shared" si="113"/>
        <v>0</v>
      </c>
      <c r="S60" s="58" t="e">
        <f t="shared" si="114"/>
        <v>#DIV/0!</v>
      </c>
      <c r="T60" s="57" t="e">
        <f t="shared" si="115"/>
        <v>#DIV/0!</v>
      </c>
      <c r="U60" s="55"/>
      <c r="V60" s="55"/>
      <c r="W60" s="55"/>
      <c r="X60" s="55"/>
      <c r="Y60" s="55">
        <f t="shared" si="116"/>
        <v>0</v>
      </c>
      <c r="Z60" s="57" t="e">
        <f t="shared" si="117"/>
        <v>#DIV/0!</v>
      </c>
      <c r="AA60" s="57" t="e">
        <f t="shared" si="118"/>
        <v>#DIV/0!</v>
      </c>
      <c r="AB60" s="55"/>
      <c r="AC60" s="55"/>
      <c r="AD60" s="55"/>
      <c r="AE60" s="55"/>
      <c r="AF60" s="55">
        <f t="shared" si="119"/>
        <v>0</v>
      </c>
      <c r="AG60" s="58" t="e">
        <f t="shared" si="120"/>
        <v>#DIV/0!</v>
      </c>
      <c r="AH60" s="57" t="e">
        <f t="shared" si="121"/>
        <v>#DIV/0!</v>
      </c>
      <c r="AI60" s="55"/>
      <c r="AJ60" s="55"/>
      <c r="AK60" s="55"/>
      <c r="AL60" s="55"/>
      <c r="AM60" s="55">
        <f t="shared" si="122"/>
        <v>0</v>
      </c>
      <c r="AN60" s="57" t="e">
        <f t="shared" si="123"/>
        <v>#DIV/0!</v>
      </c>
      <c r="AO60" s="57" t="e">
        <f t="shared" si="124"/>
        <v>#DIV/0!</v>
      </c>
      <c r="AP60" s="55"/>
      <c r="AQ60" s="55"/>
      <c r="AR60" s="55"/>
      <c r="AS60" s="55"/>
      <c r="AT60" s="55">
        <f>$F60-(AP60+AR60+AS60)</f>
        <v>0</v>
      </c>
      <c r="AU60" s="58" t="e">
        <f t="shared" si="125"/>
        <v>#DIV/0!</v>
      </c>
      <c r="AV60" s="57" t="e">
        <f t="shared" si="126"/>
        <v>#DIV/0!</v>
      </c>
      <c r="AW60" s="55"/>
      <c r="AX60" s="55"/>
      <c r="AY60" s="55"/>
      <c r="AZ60" s="55"/>
      <c r="BA60" s="55">
        <f t="shared" si="127"/>
        <v>0</v>
      </c>
      <c r="BB60" s="57" t="e">
        <f t="shared" si="128"/>
        <v>#DIV/0!</v>
      </c>
      <c r="BC60" s="57" t="e">
        <f t="shared" si="129"/>
        <v>#DIV/0!</v>
      </c>
    </row>
    <row r="61" spans="2:55">
      <c r="B61" s="55" t="s">
        <v>21</v>
      </c>
      <c r="C61" s="56"/>
      <c r="D61" s="56"/>
      <c r="E61" s="56"/>
      <c r="F61" s="56">
        <f t="shared" si="109"/>
        <v>0</v>
      </c>
      <c r="G61" s="55"/>
      <c r="H61" s="55"/>
      <c r="I61" s="55"/>
      <c r="J61" s="55"/>
      <c r="K61" s="55">
        <f t="shared" si="110"/>
        <v>0</v>
      </c>
      <c r="L61" s="57" t="e">
        <f t="shared" si="111"/>
        <v>#DIV/0!</v>
      </c>
      <c r="M61" s="57" t="e">
        <f t="shared" si="112"/>
        <v>#DIV/0!</v>
      </c>
      <c r="N61" s="55"/>
      <c r="O61" s="55"/>
      <c r="P61" s="55"/>
      <c r="Q61" s="55"/>
      <c r="R61" s="55">
        <f t="shared" si="113"/>
        <v>0</v>
      </c>
      <c r="S61" s="58" t="e">
        <f t="shared" si="114"/>
        <v>#DIV/0!</v>
      </c>
      <c r="T61" s="57" t="e">
        <f t="shared" si="115"/>
        <v>#DIV/0!</v>
      </c>
      <c r="U61" s="55"/>
      <c r="V61" s="55"/>
      <c r="W61" s="55"/>
      <c r="X61" s="55"/>
      <c r="Y61" s="55">
        <f t="shared" si="116"/>
        <v>0</v>
      </c>
      <c r="Z61" s="57" t="e">
        <f t="shared" si="117"/>
        <v>#DIV/0!</v>
      </c>
      <c r="AA61" s="57" t="e">
        <f t="shared" si="118"/>
        <v>#DIV/0!</v>
      </c>
      <c r="AB61" s="55"/>
      <c r="AC61" s="55"/>
      <c r="AD61" s="55"/>
      <c r="AE61" s="55"/>
      <c r="AF61" s="55">
        <f t="shared" si="119"/>
        <v>0</v>
      </c>
      <c r="AG61" s="58" t="e">
        <f t="shared" si="120"/>
        <v>#DIV/0!</v>
      </c>
      <c r="AH61" s="57" t="e">
        <f t="shared" si="121"/>
        <v>#DIV/0!</v>
      </c>
      <c r="AI61" s="55"/>
      <c r="AJ61" s="55"/>
      <c r="AK61" s="55"/>
      <c r="AL61" s="55"/>
      <c r="AM61" s="55">
        <f t="shared" si="122"/>
        <v>0</v>
      </c>
      <c r="AN61" s="57" t="e">
        <f t="shared" si="123"/>
        <v>#DIV/0!</v>
      </c>
      <c r="AO61" s="57" t="e">
        <f t="shared" si="124"/>
        <v>#DIV/0!</v>
      </c>
      <c r="AP61" s="55"/>
      <c r="AQ61" s="55"/>
      <c r="AR61" s="55"/>
      <c r="AS61" s="55"/>
      <c r="AT61" s="55">
        <f t="shared" ref="AT61:AT62" si="130">$F61-(AP61+AR61+AS61)</f>
        <v>0</v>
      </c>
      <c r="AU61" s="58" t="e">
        <f t="shared" si="125"/>
        <v>#DIV/0!</v>
      </c>
      <c r="AV61" s="57" t="e">
        <f t="shared" si="126"/>
        <v>#DIV/0!</v>
      </c>
      <c r="AW61" s="55"/>
      <c r="AX61" s="55"/>
      <c r="AY61" s="55"/>
      <c r="AZ61" s="55"/>
      <c r="BA61" s="55">
        <f t="shared" si="127"/>
        <v>0</v>
      </c>
      <c r="BB61" s="57" t="e">
        <f t="shared" si="128"/>
        <v>#DIV/0!</v>
      </c>
      <c r="BC61" s="57" t="e">
        <f t="shared" si="129"/>
        <v>#DIV/0!</v>
      </c>
    </row>
    <row r="62" spans="2:55">
      <c r="B62" s="55" t="s">
        <v>22</v>
      </c>
      <c r="C62" s="56"/>
      <c r="D62" s="56"/>
      <c r="E62" s="56"/>
      <c r="F62" s="56">
        <f t="shared" si="109"/>
        <v>0</v>
      </c>
      <c r="G62" s="55"/>
      <c r="H62" s="55"/>
      <c r="I62" s="55"/>
      <c r="J62" s="55"/>
      <c r="K62" s="55">
        <f t="shared" si="110"/>
        <v>0</v>
      </c>
      <c r="L62" s="57" t="e">
        <f t="shared" si="111"/>
        <v>#DIV/0!</v>
      </c>
      <c r="M62" s="57" t="e">
        <f t="shared" si="112"/>
        <v>#DIV/0!</v>
      </c>
      <c r="N62" s="55"/>
      <c r="O62" s="55"/>
      <c r="P62" s="55"/>
      <c r="Q62" s="55"/>
      <c r="R62" s="55">
        <f t="shared" si="113"/>
        <v>0</v>
      </c>
      <c r="S62" s="58" t="e">
        <f t="shared" si="114"/>
        <v>#DIV/0!</v>
      </c>
      <c r="T62" s="57" t="e">
        <f t="shared" si="115"/>
        <v>#DIV/0!</v>
      </c>
      <c r="U62" s="55"/>
      <c r="V62" s="55"/>
      <c r="W62" s="55"/>
      <c r="X62" s="55"/>
      <c r="Y62" s="55">
        <f t="shared" si="116"/>
        <v>0</v>
      </c>
      <c r="Z62" s="57" t="e">
        <f t="shared" si="117"/>
        <v>#DIV/0!</v>
      </c>
      <c r="AA62" s="57" t="e">
        <f t="shared" si="118"/>
        <v>#DIV/0!</v>
      </c>
      <c r="AB62" s="55"/>
      <c r="AC62" s="55"/>
      <c r="AD62" s="55"/>
      <c r="AE62" s="55"/>
      <c r="AF62" s="55">
        <f t="shared" si="119"/>
        <v>0</v>
      </c>
      <c r="AG62" s="58" t="e">
        <f t="shared" si="120"/>
        <v>#DIV/0!</v>
      </c>
      <c r="AH62" s="57" t="e">
        <f t="shared" si="121"/>
        <v>#DIV/0!</v>
      </c>
      <c r="AI62" s="55"/>
      <c r="AJ62" s="55"/>
      <c r="AK62" s="55"/>
      <c r="AL62" s="55"/>
      <c r="AM62" s="55">
        <f t="shared" si="122"/>
        <v>0</v>
      </c>
      <c r="AN62" s="57" t="e">
        <f t="shared" si="123"/>
        <v>#DIV/0!</v>
      </c>
      <c r="AO62" s="57" t="e">
        <f t="shared" si="124"/>
        <v>#DIV/0!</v>
      </c>
      <c r="AP62" s="55"/>
      <c r="AQ62" s="55"/>
      <c r="AR62" s="55"/>
      <c r="AS62" s="55"/>
      <c r="AT62" s="55">
        <f t="shared" si="130"/>
        <v>0</v>
      </c>
      <c r="AU62" s="58" t="e">
        <f t="shared" si="125"/>
        <v>#DIV/0!</v>
      </c>
      <c r="AV62" s="57" t="e">
        <f t="shared" si="126"/>
        <v>#DIV/0!</v>
      </c>
      <c r="AW62" s="55"/>
      <c r="AX62" s="55"/>
      <c r="AY62" s="55"/>
      <c r="AZ62" s="55"/>
      <c r="BA62" s="55">
        <f t="shared" si="127"/>
        <v>0</v>
      </c>
      <c r="BB62" s="57" t="e">
        <f t="shared" si="128"/>
        <v>#DIV/0!</v>
      </c>
      <c r="BC62" s="57" t="e">
        <f t="shared" si="129"/>
        <v>#DIV/0!</v>
      </c>
    </row>
    <row r="63" spans="2:55">
      <c r="B63" s="55" t="s">
        <v>23</v>
      </c>
      <c r="C63" s="56"/>
      <c r="D63" s="56"/>
      <c r="E63" s="56"/>
      <c r="F63" s="56">
        <f t="shared" si="109"/>
        <v>0</v>
      </c>
      <c r="G63" s="55"/>
      <c r="H63" s="55"/>
      <c r="I63" s="55"/>
      <c r="J63" s="55"/>
      <c r="K63" s="55">
        <f t="shared" si="110"/>
        <v>0</v>
      </c>
      <c r="L63" s="57" t="e">
        <f t="shared" si="111"/>
        <v>#DIV/0!</v>
      </c>
      <c r="M63" s="57" t="e">
        <f t="shared" si="112"/>
        <v>#DIV/0!</v>
      </c>
      <c r="N63" s="55"/>
      <c r="O63" s="55"/>
      <c r="P63" s="55"/>
      <c r="Q63" s="55"/>
      <c r="R63" s="55">
        <f t="shared" si="113"/>
        <v>0</v>
      </c>
      <c r="S63" s="58" t="e">
        <f t="shared" si="114"/>
        <v>#DIV/0!</v>
      </c>
      <c r="T63" s="57" t="e">
        <f t="shared" si="115"/>
        <v>#DIV/0!</v>
      </c>
      <c r="U63" s="55"/>
      <c r="V63" s="55"/>
      <c r="W63" s="55"/>
      <c r="X63" s="55"/>
      <c r="Y63" s="55">
        <f t="shared" si="116"/>
        <v>0</v>
      </c>
      <c r="Z63" s="57" t="e">
        <f t="shared" si="117"/>
        <v>#DIV/0!</v>
      </c>
      <c r="AA63" s="57" t="e">
        <f t="shared" si="118"/>
        <v>#DIV/0!</v>
      </c>
      <c r="AB63" s="55"/>
      <c r="AC63" s="55"/>
      <c r="AD63" s="55"/>
      <c r="AE63" s="55"/>
      <c r="AF63" s="55"/>
      <c r="AG63" s="58" t="e">
        <f t="shared" si="120"/>
        <v>#DIV/0!</v>
      </c>
      <c r="AH63" s="57" t="e">
        <f t="shared" si="121"/>
        <v>#DIV/0!</v>
      </c>
      <c r="AI63" s="55"/>
      <c r="AJ63" s="55"/>
      <c r="AK63" s="55"/>
      <c r="AL63" s="55"/>
      <c r="AM63" s="55"/>
      <c r="AN63" s="57" t="e">
        <f t="shared" si="123"/>
        <v>#DIV/0!</v>
      </c>
      <c r="AO63" s="57" t="e">
        <f t="shared" si="124"/>
        <v>#DIV/0!</v>
      </c>
      <c r="AP63" s="55"/>
      <c r="AQ63" s="55"/>
      <c r="AR63" s="55"/>
      <c r="AS63" s="55"/>
      <c r="AT63" s="55"/>
      <c r="AU63" s="58" t="e">
        <f t="shared" si="125"/>
        <v>#DIV/0!</v>
      </c>
      <c r="AV63" s="57" t="e">
        <f t="shared" si="126"/>
        <v>#DIV/0!</v>
      </c>
      <c r="AW63" s="55"/>
      <c r="AX63" s="55"/>
      <c r="AY63" s="55"/>
      <c r="AZ63" s="55"/>
      <c r="BA63" s="55"/>
      <c r="BB63" s="57" t="e">
        <f t="shared" si="128"/>
        <v>#DIV/0!</v>
      </c>
      <c r="BC63" s="57" t="e">
        <f t="shared" si="129"/>
        <v>#DIV/0!</v>
      </c>
    </row>
    <row r="64" spans="2:55">
      <c r="B64" s="55" t="s">
        <v>24</v>
      </c>
      <c r="C64" s="56"/>
      <c r="F64" s="56">
        <f t="shared" si="109"/>
        <v>0</v>
      </c>
      <c r="G64" s="55"/>
      <c r="I64" s="55"/>
      <c r="J64" s="55"/>
      <c r="K64" s="55">
        <f t="shared" si="110"/>
        <v>0</v>
      </c>
      <c r="L64" s="57" t="e">
        <f t="shared" si="111"/>
        <v>#DIV/0!</v>
      </c>
      <c r="M64" s="57" t="e">
        <f t="shared" si="112"/>
        <v>#DIV/0!</v>
      </c>
      <c r="N64" s="55"/>
      <c r="P64" s="55"/>
      <c r="Q64" s="55"/>
      <c r="R64" s="55">
        <f t="shared" si="113"/>
        <v>0</v>
      </c>
      <c r="S64" s="58" t="e">
        <f t="shared" si="114"/>
        <v>#DIV/0!</v>
      </c>
      <c r="T64" s="57" t="e">
        <f t="shared" si="115"/>
        <v>#DIV/0!</v>
      </c>
      <c r="Z64" s="57" t="e">
        <f t="shared" si="117"/>
        <v>#DIV/0!</v>
      </c>
      <c r="AA64" s="57" t="e">
        <f t="shared" si="118"/>
        <v>#DIV/0!</v>
      </c>
      <c r="AG64" s="58" t="e">
        <f t="shared" si="120"/>
        <v>#DIV/0!</v>
      </c>
      <c r="AH64" s="57" t="e">
        <f t="shared" si="121"/>
        <v>#DIV/0!</v>
      </c>
      <c r="AN64" s="57" t="e">
        <f t="shared" si="123"/>
        <v>#DIV/0!</v>
      </c>
      <c r="AO64" s="57" t="e">
        <f t="shared" si="124"/>
        <v>#DIV/0!</v>
      </c>
      <c r="AU64" s="58" t="e">
        <f t="shared" si="125"/>
        <v>#DIV/0!</v>
      </c>
      <c r="AV64" s="57" t="e">
        <f t="shared" si="126"/>
        <v>#DIV/0!</v>
      </c>
      <c r="BB64" s="57" t="e">
        <f t="shared" si="128"/>
        <v>#DIV/0!</v>
      </c>
      <c r="BC64" s="57" t="e">
        <f t="shared" si="129"/>
        <v>#DIV/0!</v>
      </c>
    </row>
    <row r="65" spans="2:13">
      <c r="B65" s="55" t="s">
        <v>25</v>
      </c>
      <c r="C65" s="56"/>
      <c r="F65" s="56">
        <f t="shared" si="109"/>
        <v>0</v>
      </c>
      <c r="G65" s="55"/>
      <c r="I65" s="55"/>
      <c r="J65" s="55"/>
      <c r="K65" s="55">
        <f>$F65-(G65+I65+J65)</f>
        <v>0</v>
      </c>
      <c r="L65" s="57" t="e">
        <f t="shared" si="111"/>
        <v>#DIV/0!</v>
      </c>
      <c r="M65" s="57" t="e">
        <f t="shared" si="112"/>
        <v>#DIV/0!</v>
      </c>
    </row>
    <row r="66" spans="2:13">
      <c r="B66" s="55" t="s">
        <v>26</v>
      </c>
      <c r="C66" s="56"/>
      <c r="F66" s="56">
        <f t="shared" si="109"/>
        <v>0</v>
      </c>
    </row>
  </sheetData>
  <mergeCells count="60">
    <mergeCell ref="B57:B58"/>
    <mergeCell ref="C57:C58"/>
    <mergeCell ref="D57:D58"/>
    <mergeCell ref="E57:E58"/>
    <mergeCell ref="F57:F58"/>
    <mergeCell ref="AP57:AV57"/>
    <mergeCell ref="AW57:BC57"/>
    <mergeCell ref="G44:M44"/>
    <mergeCell ref="N44:T44"/>
    <mergeCell ref="U44:AA44"/>
    <mergeCell ref="AB44:AH44"/>
    <mergeCell ref="AI44:AO44"/>
    <mergeCell ref="AP44:AV44"/>
    <mergeCell ref="AW44:BC44"/>
    <mergeCell ref="G57:M57"/>
    <mergeCell ref="N57:T57"/>
    <mergeCell ref="U57:AA57"/>
    <mergeCell ref="AB57:AH57"/>
    <mergeCell ref="AI57:AO57"/>
    <mergeCell ref="AB31:AH31"/>
    <mergeCell ref="B44:B45"/>
    <mergeCell ref="C44:C45"/>
    <mergeCell ref="D44:D45"/>
    <mergeCell ref="E44:E45"/>
    <mergeCell ref="F44:F45"/>
    <mergeCell ref="AI17:AO17"/>
    <mergeCell ref="AP17:AV17"/>
    <mergeCell ref="AW17:BC17"/>
    <mergeCell ref="B31:B32"/>
    <mergeCell ref="C31:C32"/>
    <mergeCell ref="D31:D32"/>
    <mergeCell ref="E31:E32"/>
    <mergeCell ref="F31:F32"/>
    <mergeCell ref="G31:M31"/>
    <mergeCell ref="AI31:AO31"/>
    <mergeCell ref="AP31:AV31"/>
    <mergeCell ref="AW31:BC31"/>
    <mergeCell ref="N31:T31"/>
    <mergeCell ref="U31:AA31"/>
    <mergeCell ref="B17:B18"/>
    <mergeCell ref="C17:C18"/>
    <mergeCell ref="D17:D18"/>
    <mergeCell ref="E17:E18"/>
    <mergeCell ref="F17:F18"/>
    <mergeCell ref="G17:M17"/>
    <mergeCell ref="N17:T17"/>
    <mergeCell ref="U17:AA17"/>
    <mergeCell ref="AB17:AH17"/>
    <mergeCell ref="N3:T3"/>
    <mergeCell ref="U3:AA3"/>
    <mergeCell ref="AB3:AH3"/>
    <mergeCell ref="AI3:AO3"/>
    <mergeCell ref="AP3:AV3"/>
    <mergeCell ref="AW3:BC3"/>
    <mergeCell ref="G3:M3"/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74</v>
      </c>
    </row>
    <row r="2" spans="1:106">
      <c r="B2" s="25" t="str">
        <f>"Freshmen Retention - "&amp;$A$1</f>
        <v>Freshmen Retention - Architecture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85</v>
      </c>
      <c r="D5" s="3"/>
      <c r="E5" s="3"/>
      <c r="F5" s="8">
        <v>85</v>
      </c>
      <c r="G5" s="21"/>
      <c r="H5" s="1">
        <f>IF(ISNUMBER(I5),F5-I5+G5,"")</f>
        <v>8</v>
      </c>
      <c r="I5" s="1">
        <v>77</v>
      </c>
      <c r="J5" s="1">
        <v>65</v>
      </c>
      <c r="K5" s="4"/>
      <c r="L5" s="4"/>
      <c r="M5" s="4"/>
      <c r="N5" s="5">
        <v>12</v>
      </c>
      <c r="O5" s="15">
        <f>IF(I5="","",((J5+K5+L5+M5)/I5))</f>
        <v>0.8441558441558441</v>
      </c>
      <c r="P5" s="16">
        <f>IF(I5="","",(M5/I5))</f>
        <v>0</v>
      </c>
      <c r="Q5" s="21"/>
      <c r="R5" s="1">
        <f t="shared" ref="R5:R14" si="1">IF(ISNUMBER(S5),I5-S5+Q5,"")</f>
        <v>0</v>
      </c>
      <c r="S5" s="1">
        <v>77</v>
      </c>
      <c r="T5" s="1">
        <v>61</v>
      </c>
      <c r="U5" s="4"/>
      <c r="V5" s="4"/>
      <c r="W5" s="4"/>
      <c r="X5" s="5">
        <v>16</v>
      </c>
      <c r="Y5" s="15">
        <f t="shared" ref="Y5:Y14" si="2">IF(S5="","",((T5+U5+V5+W5)/S5))</f>
        <v>0.79220779220779225</v>
      </c>
      <c r="Z5" s="16">
        <f t="shared" ref="Z5:Z14" si="3">IF(S5="","",(W5/S5))</f>
        <v>0</v>
      </c>
      <c r="AA5" s="21"/>
      <c r="AB5" s="1">
        <f t="shared" ref="AB5:AB14" si="4">IF(ISNUMBER(AC5),S5-AC5+AA5,"")</f>
        <v>0</v>
      </c>
      <c r="AC5" s="1">
        <v>77</v>
      </c>
      <c r="AD5" s="1">
        <v>54</v>
      </c>
      <c r="AE5" s="4">
        <v>2</v>
      </c>
      <c r="AF5" s="4"/>
      <c r="AG5" s="4"/>
      <c r="AH5" s="5">
        <v>21</v>
      </c>
      <c r="AI5" s="15">
        <f t="shared" ref="AI5:AI14" si="5">IF(AC5="","",((AD5+AE5+AF5+AG5)/AC5))</f>
        <v>0.72727272727272729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77</v>
      </c>
      <c r="AN5" s="1">
        <v>53</v>
      </c>
      <c r="AO5" s="4">
        <v>1</v>
      </c>
      <c r="AP5" s="4"/>
      <c r="AQ5" s="4">
        <v>1</v>
      </c>
      <c r="AR5" s="5">
        <v>22</v>
      </c>
      <c r="AS5" s="15">
        <f t="shared" ref="AS5:AS14" si="8">IF(AM5="","",((AN5+AO5+AP5+AQ5)/AM5))</f>
        <v>0.7142857142857143</v>
      </c>
      <c r="AT5" s="16">
        <f t="shared" ref="AT5:AT14" si="9">IF(AM5="","",(AQ5/AM5))</f>
        <v>1.2987012987012988E-2</v>
      </c>
      <c r="AU5" s="21"/>
      <c r="AV5" s="1">
        <f t="shared" ref="AV5:AV14" si="10">IF(ISNUMBER(AW5),AM5-AW5+AU5,"")</f>
        <v>0</v>
      </c>
      <c r="AW5" s="1">
        <v>77</v>
      </c>
      <c r="AX5" s="1">
        <v>7</v>
      </c>
      <c r="AY5" s="4"/>
      <c r="AZ5" s="4"/>
      <c r="BA5" s="4">
        <v>46</v>
      </c>
      <c r="BB5" s="5">
        <v>24</v>
      </c>
      <c r="BC5" s="15">
        <f t="shared" ref="BC5:BC14" si="11">IF(AW5="","",((AX5+AY5+AZ5+BA5)/AW5))</f>
        <v>0.68831168831168832</v>
      </c>
      <c r="BD5" s="16">
        <f t="shared" ref="BD5:BD14" si="12">IF(AW5="","",(BA5/AW5))</f>
        <v>0.59740259740259738</v>
      </c>
      <c r="BE5" s="21"/>
      <c r="BF5" s="1">
        <f t="shared" ref="BF5:BF14" si="13">IF(ISNUMBER(BG5),AW5-BG5+BE5,"")</f>
        <v>1</v>
      </c>
      <c r="BG5" s="1">
        <v>76</v>
      </c>
      <c r="BH5" s="1">
        <v>2</v>
      </c>
      <c r="BI5" s="4"/>
      <c r="BJ5" s="4"/>
      <c r="BK5" s="4">
        <v>52</v>
      </c>
      <c r="BL5" s="5">
        <v>22</v>
      </c>
      <c r="BM5" s="15">
        <f t="shared" ref="BM5:BM14" si="14">IF(BG5="","",((BH5+BI5+BJ5+BK5)/BG5))</f>
        <v>0.71052631578947367</v>
      </c>
      <c r="BN5" s="16">
        <f t="shared" ref="BN5:BN14" si="15">IF(BG5="","",(BK5/BG5))</f>
        <v>0.68421052631578949</v>
      </c>
      <c r="BO5" s="21"/>
      <c r="BP5" s="1">
        <f t="shared" ref="BP5:BP14" si="16">IF(ISNUMBER(BQ5),BG5-BQ5+BO5,"")</f>
        <v>0</v>
      </c>
      <c r="BQ5" s="1">
        <v>76</v>
      </c>
      <c r="BR5" s="1"/>
      <c r="BS5" s="4"/>
      <c r="BT5" s="4"/>
      <c r="BU5" s="4">
        <v>54</v>
      </c>
      <c r="BV5" s="5">
        <v>22</v>
      </c>
      <c r="BW5" s="15">
        <f t="shared" ref="BW5:BW14" si="17">IF(BQ5="","",((BR5+BS5+BT5+BU5)/BQ5))</f>
        <v>0.71052631578947367</v>
      </c>
      <c r="BX5" s="16">
        <f t="shared" ref="BX5:BX14" si="18">IF(BQ5="","",(BU5/BQ5))</f>
        <v>0.71052631578947367</v>
      </c>
      <c r="BY5" s="21"/>
      <c r="BZ5" s="1">
        <f t="shared" ref="BZ5:BZ14" si="19">IF(ISNUMBER(CA5),BQ5-CA5+BY5,"")</f>
        <v>0</v>
      </c>
      <c r="CA5" s="1">
        <v>76</v>
      </c>
      <c r="CB5" s="1"/>
      <c r="CC5" s="4"/>
      <c r="CD5" s="4"/>
      <c r="CE5" s="4">
        <v>54</v>
      </c>
      <c r="CF5" s="5">
        <v>22</v>
      </c>
      <c r="CG5" s="15">
        <f t="shared" ref="CG5:CG14" si="20">IF(CA5="","",((CB5+CC5+CD5+CE5)/CA5))</f>
        <v>0.71052631578947367</v>
      </c>
      <c r="CH5" s="16">
        <f t="shared" ref="CH5:CH14" si="21">IF(CA5="","",(CE5/CA5))</f>
        <v>0.71052631578947367</v>
      </c>
      <c r="CI5" s="21"/>
      <c r="CJ5" s="1">
        <f t="shared" ref="CJ5:CJ14" si="22">IF(ISNUMBER(CK5),CA5-CK5+CI5,"")</f>
        <v>0</v>
      </c>
      <c r="CK5" s="1">
        <v>76</v>
      </c>
      <c r="CL5" s="1"/>
      <c r="CM5" s="4"/>
      <c r="CN5" s="4"/>
      <c r="CO5" s="4">
        <v>54</v>
      </c>
      <c r="CP5" s="5">
        <v>22</v>
      </c>
      <c r="CQ5" s="15">
        <f t="shared" ref="CQ5:CQ14" si="23">IF(CK5="","",((CL5+CM5+CN5+CO5)/CK5))</f>
        <v>0.71052631578947367</v>
      </c>
      <c r="CR5" s="16">
        <f t="shared" ref="CR5:CR14" si="24">IF(CK5="","",(CO5/CK5))</f>
        <v>0.71052631578947367</v>
      </c>
      <c r="CS5" s="21"/>
      <c r="CT5" s="1">
        <f t="shared" ref="CT5:CT14" si="25">IF(ISNUMBER(CU5),CK5-CU5+CS5,"")</f>
        <v>0</v>
      </c>
      <c r="CU5" s="1">
        <v>76</v>
      </c>
      <c r="CV5" s="1"/>
      <c r="CW5" s="4"/>
      <c r="CX5" s="4"/>
      <c r="CY5" s="4">
        <v>54</v>
      </c>
      <c r="CZ5" s="5">
        <v>22</v>
      </c>
      <c r="DA5" s="15">
        <f t="shared" ref="DA5:DA14" si="26">IF(CU5="","",((CV5+CW5+CX5+CY5)/CU5))</f>
        <v>0.71052631578947367</v>
      </c>
      <c r="DB5" s="16">
        <f t="shared" ref="DB5:DB14" si="27">IF(CU5="","",(CY5/CU5))</f>
        <v>0.71052631578947367</v>
      </c>
    </row>
    <row r="6" spans="1:106">
      <c r="B6" s="4" t="s">
        <v>82</v>
      </c>
      <c r="C6" s="2">
        <f t="shared" si="0"/>
        <v>109</v>
      </c>
      <c r="D6" s="2"/>
      <c r="E6" s="2"/>
      <c r="F6" s="8">
        <v>109</v>
      </c>
      <c r="G6" s="22"/>
      <c r="H6" s="1">
        <f t="shared" ref="H6:H14" si="28">IF(ISNUMBER(I6),F6-I6+G6,"")</f>
        <v>4</v>
      </c>
      <c r="I6" s="1">
        <v>105</v>
      </c>
      <c r="J6" s="1">
        <v>82</v>
      </c>
      <c r="K6" s="1"/>
      <c r="L6" s="1">
        <v>1</v>
      </c>
      <c r="M6" s="1"/>
      <c r="N6" s="1">
        <v>22</v>
      </c>
      <c r="O6" s="15">
        <f t="shared" ref="O6:O14" si="29">IF(I6="","",((J6+K6+L6+M6)/I6))</f>
        <v>0.79047619047619044</v>
      </c>
      <c r="P6" s="16">
        <f t="shared" ref="P6:P14" si="30">IF(I6="","",(M6/I6))</f>
        <v>0</v>
      </c>
      <c r="Q6" s="22"/>
      <c r="R6" s="1">
        <f t="shared" si="1"/>
        <v>2</v>
      </c>
      <c r="S6" s="1">
        <v>103</v>
      </c>
      <c r="T6" s="1">
        <v>74</v>
      </c>
      <c r="U6" s="1"/>
      <c r="V6" s="1"/>
      <c r="W6" s="1"/>
      <c r="X6" s="1">
        <v>29</v>
      </c>
      <c r="Y6" s="15">
        <f t="shared" si="2"/>
        <v>0.71844660194174759</v>
      </c>
      <c r="Z6" s="16">
        <f t="shared" si="3"/>
        <v>0</v>
      </c>
      <c r="AA6" s="22"/>
      <c r="AB6" s="1">
        <f t="shared" si="4"/>
        <v>0</v>
      </c>
      <c r="AC6" s="1">
        <v>103</v>
      </c>
      <c r="AD6" s="1">
        <v>67</v>
      </c>
      <c r="AE6" s="1"/>
      <c r="AF6" s="1">
        <v>1</v>
      </c>
      <c r="AG6" s="1"/>
      <c r="AH6" s="1">
        <v>35</v>
      </c>
      <c r="AI6" s="15">
        <f t="shared" si="5"/>
        <v>0.66019417475728159</v>
      </c>
      <c r="AJ6" s="16">
        <f t="shared" si="6"/>
        <v>0</v>
      </c>
      <c r="AK6" s="22"/>
      <c r="AL6" s="1">
        <f t="shared" si="7"/>
        <v>1</v>
      </c>
      <c r="AM6" s="1">
        <v>102</v>
      </c>
      <c r="AN6" s="1">
        <v>66</v>
      </c>
      <c r="AO6" s="1"/>
      <c r="AP6" s="1"/>
      <c r="AQ6" s="1"/>
      <c r="AR6" s="1">
        <v>36</v>
      </c>
      <c r="AS6" s="15">
        <f t="shared" si="8"/>
        <v>0.6470588235294118</v>
      </c>
      <c r="AT6" s="16">
        <f t="shared" si="9"/>
        <v>0</v>
      </c>
      <c r="AU6" s="22"/>
      <c r="AV6" s="1">
        <f t="shared" si="10"/>
        <v>-1</v>
      </c>
      <c r="AW6" s="1">
        <v>103</v>
      </c>
      <c r="AX6" s="1">
        <v>11</v>
      </c>
      <c r="AY6" s="1"/>
      <c r="AZ6" s="1"/>
      <c r="BA6" s="1">
        <v>55</v>
      </c>
      <c r="BB6" s="1">
        <v>37</v>
      </c>
      <c r="BC6" s="15">
        <f t="shared" si="11"/>
        <v>0.64077669902912626</v>
      </c>
      <c r="BD6" s="16">
        <f t="shared" si="12"/>
        <v>0.53398058252427183</v>
      </c>
      <c r="BE6" s="22"/>
      <c r="BF6" s="1">
        <f t="shared" si="13"/>
        <v>1</v>
      </c>
      <c r="BG6" s="1">
        <v>102</v>
      </c>
      <c r="BH6" s="1">
        <v>3</v>
      </c>
      <c r="BI6" s="1"/>
      <c r="BJ6" s="1"/>
      <c r="BK6" s="1">
        <v>61</v>
      </c>
      <c r="BL6" s="1">
        <v>38</v>
      </c>
      <c r="BM6" s="15">
        <f t="shared" si="14"/>
        <v>0.62745098039215685</v>
      </c>
      <c r="BN6" s="16">
        <f t="shared" si="15"/>
        <v>0.59803921568627449</v>
      </c>
      <c r="BO6" s="22"/>
      <c r="BP6" s="1">
        <f t="shared" si="16"/>
        <v>0</v>
      </c>
      <c r="BQ6" s="1">
        <v>102</v>
      </c>
      <c r="BR6" s="1">
        <v>1</v>
      </c>
      <c r="BS6" s="1"/>
      <c r="BT6" s="1"/>
      <c r="BU6" s="1">
        <v>64</v>
      </c>
      <c r="BV6" s="1">
        <v>37</v>
      </c>
      <c r="BW6" s="15">
        <f t="shared" si="17"/>
        <v>0.63725490196078427</v>
      </c>
      <c r="BX6" s="16">
        <f t="shared" si="18"/>
        <v>0.62745098039215685</v>
      </c>
      <c r="BY6" s="22"/>
      <c r="BZ6" s="1">
        <f t="shared" si="19"/>
        <v>0</v>
      </c>
      <c r="CA6" s="1">
        <v>102</v>
      </c>
      <c r="CB6" s="1"/>
      <c r="CC6" s="1"/>
      <c r="CD6" s="1">
        <v>2</v>
      </c>
      <c r="CE6" s="1">
        <v>64</v>
      </c>
      <c r="CF6" s="1">
        <v>36</v>
      </c>
      <c r="CG6" s="15">
        <f t="shared" si="20"/>
        <v>0.6470588235294118</v>
      </c>
      <c r="CH6" s="16">
        <f t="shared" si="21"/>
        <v>0.62745098039215685</v>
      </c>
      <c r="CI6" s="22"/>
      <c r="CJ6" s="1">
        <f t="shared" si="22"/>
        <v>0</v>
      </c>
      <c r="CK6" s="1">
        <v>102</v>
      </c>
      <c r="CL6" s="1"/>
      <c r="CM6" s="1"/>
      <c r="CN6" s="1"/>
      <c r="CO6" s="1">
        <v>64</v>
      </c>
      <c r="CP6" s="1">
        <v>38</v>
      </c>
      <c r="CQ6" s="15">
        <f t="shared" si="23"/>
        <v>0.62745098039215685</v>
      </c>
      <c r="CR6" s="16">
        <f t="shared" si="24"/>
        <v>0.62745098039215685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84</v>
      </c>
      <c r="D7" s="2"/>
      <c r="E7" s="2"/>
      <c r="F7" s="8">
        <v>84</v>
      </c>
      <c r="G7" s="22">
        <v>1</v>
      </c>
      <c r="H7" s="1">
        <f t="shared" si="28"/>
        <v>2</v>
      </c>
      <c r="I7" s="1">
        <v>83</v>
      </c>
      <c r="J7" s="1">
        <v>71</v>
      </c>
      <c r="K7" s="1"/>
      <c r="L7" s="1"/>
      <c r="M7" s="1"/>
      <c r="N7" s="1">
        <v>12</v>
      </c>
      <c r="O7" s="15">
        <f t="shared" si="29"/>
        <v>0.85542168674698793</v>
      </c>
      <c r="P7" s="16">
        <f t="shared" si="30"/>
        <v>0</v>
      </c>
      <c r="Q7" s="22"/>
      <c r="R7" s="1">
        <f t="shared" si="1"/>
        <v>0</v>
      </c>
      <c r="S7" s="1">
        <v>83</v>
      </c>
      <c r="T7" s="1">
        <v>65</v>
      </c>
      <c r="U7" s="1">
        <v>1</v>
      </c>
      <c r="V7" s="1"/>
      <c r="W7" s="1"/>
      <c r="X7" s="1">
        <v>17</v>
      </c>
      <c r="Y7" s="15">
        <f t="shared" si="2"/>
        <v>0.79518072289156627</v>
      </c>
      <c r="Z7" s="16">
        <f t="shared" si="3"/>
        <v>0</v>
      </c>
      <c r="AA7" s="22"/>
      <c r="AB7" s="1">
        <f t="shared" si="4"/>
        <v>2</v>
      </c>
      <c r="AC7" s="1">
        <v>81</v>
      </c>
      <c r="AD7" s="1">
        <v>59</v>
      </c>
      <c r="AE7" s="1">
        <v>1</v>
      </c>
      <c r="AF7" s="1"/>
      <c r="AG7" s="1"/>
      <c r="AH7" s="1">
        <v>21</v>
      </c>
      <c r="AI7" s="15">
        <f t="shared" si="5"/>
        <v>0.7407407407407407</v>
      </c>
      <c r="AJ7" s="16">
        <f t="shared" si="6"/>
        <v>0</v>
      </c>
      <c r="AK7" s="22"/>
      <c r="AL7" s="1">
        <f t="shared" si="7"/>
        <v>0</v>
      </c>
      <c r="AM7" s="1">
        <v>81</v>
      </c>
      <c r="AN7" s="1">
        <v>58</v>
      </c>
      <c r="AO7" s="1"/>
      <c r="AP7" s="1">
        <v>1</v>
      </c>
      <c r="AQ7" s="1"/>
      <c r="AR7" s="1">
        <v>22</v>
      </c>
      <c r="AS7" s="15">
        <f t="shared" si="8"/>
        <v>0.72839506172839508</v>
      </c>
      <c r="AT7" s="16">
        <f t="shared" si="9"/>
        <v>0</v>
      </c>
      <c r="AU7" s="22"/>
      <c r="AV7" s="1">
        <f t="shared" si="10"/>
        <v>0</v>
      </c>
      <c r="AW7" s="1">
        <v>81</v>
      </c>
      <c r="AX7" s="1">
        <v>5</v>
      </c>
      <c r="AY7" s="1"/>
      <c r="AZ7" s="1">
        <v>2</v>
      </c>
      <c r="BA7" s="1">
        <v>49</v>
      </c>
      <c r="BB7" s="1">
        <v>25</v>
      </c>
      <c r="BC7" s="15">
        <f t="shared" si="11"/>
        <v>0.69135802469135799</v>
      </c>
      <c r="BD7" s="16">
        <f t="shared" si="12"/>
        <v>0.60493827160493829</v>
      </c>
      <c r="BE7" s="22"/>
      <c r="BF7" s="1">
        <f t="shared" si="13"/>
        <v>0</v>
      </c>
      <c r="BG7" s="1">
        <v>81</v>
      </c>
      <c r="BH7" s="1">
        <v>2</v>
      </c>
      <c r="BI7" s="1"/>
      <c r="BJ7" s="1"/>
      <c r="BK7" s="1">
        <v>50</v>
      </c>
      <c r="BL7" s="1">
        <v>29</v>
      </c>
      <c r="BM7" s="15">
        <f t="shared" si="14"/>
        <v>0.64197530864197527</v>
      </c>
      <c r="BN7" s="16">
        <f t="shared" si="15"/>
        <v>0.61728395061728392</v>
      </c>
      <c r="BO7" s="22"/>
      <c r="BP7" s="1">
        <f t="shared" si="16"/>
        <v>0</v>
      </c>
      <c r="BQ7" s="1">
        <v>81</v>
      </c>
      <c r="BR7" s="1">
        <v>1</v>
      </c>
      <c r="BS7" s="1"/>
      <c r="BT7" s="1">
        <v>1</v>
      </c>
      <c r="BU7" s="1">
        <v>53</v>
      </c>
      <c r="BV7" s="1">
        <v>26</v>
      </c>
      <c r="BW7" s="15">
        <f t="shared" si="17"/>
        <v>0.67901234567901236</v>
      </c>
      <c r="BX7" s="16">
        <f t="shared" si="18"/>
        <v>0.65432098765432101</v>
      </c>
      <c r="BY7" s="22"/>
      <c r="BZ7" s="1">
        <f t="shared" si="19"/>
        <v>0</v>
      </c>
      <c r="CA7" s="1">
        <v>81</v>
      </c>
      <c r="CB7" s="1">
        <v>1</v>
      </c>
      <c r="CC7" s="1"/>
      <c r="CD7" s="1"/>
      <c r="CE7" s="1">
        <v>53</v>
      </c>
      <c r="CF7" s="1">
        <v>27</v>
      </c>
      <c r="CG7" s="15">
        <f t="shared" si="20"/>
        <v>0.66666666666666663</v>
      </c>
      <c r="CH7" s="16">
        <f t="shared" si="21"/>
        <v>0.65432098765432101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85</v>
      </c>
      <c r="D8" s="2">
        <v>1</v>
      </c>
      <c r="E8" s="2"/>
      <c r="F8" s="8">
        <v>84</v>
      </c>
      <c r="G8" s="22">
        <v>3</v>
      </c>
      <c r="H8" s="1">
        <f t="shared" si="28"/>
        <v>3</v>
      </c>
      <c r="I8" s="1">
        <v>84</v>
      </c>
      <c r="J8" s="1">
        <v>74</v>
      </c>
      <c r="K8" s="1"/>
      <c r="L8" s="1">
        <v>2</v>
      </c>
      <c r="M8" s="1"/>
      <c r="N8" s="1">
        <v>8</v>
      </c>
      <c r="O8" s="15">
        <f t="shared" si="29"/>
        <v>0.90476190476190477</v>
      </c>
      <c r="P8" s="16">
        <f t="shared" si="30"/>
        <v>0</v>
      </c>
      <c r="Q8" s="22">
        <v>1</v>
      </c>
      <c r="R8" s="1">
        <f t="shared" si="1"/>
        <v>3</v>
      </c>
      <c r="S8" s="1">
        <v>82</v>
      </c>
      <c r="T8" s="1">
        <v>70</v>
      </c>
      <c r="U8" s="1"/>
      <c r="V8" s="1"/>
      <c r="W8" s="1"/>
      <c r="X8" s="1">
        <v>12</v>
      </c>
      <c r="Y8" s="15">
        <f t="shared" si="2"/>
        <v>0.85365853658536583</v>
      </c>
      <c r="Z8" s="16">
        <f t="shared" si="3"/>
        <v>0</v>
      </c>
      <c r="AA8" s="22"/>
      <c r="AB8" s="1">
        <f t="shared" si="4"/>
        <v>1</v>
      </c>
      <c r="AC8" s="1">
        <v>81</v>
      </c>
      <c r="AD8" s="1">
        <v>63</v>
      </c>
      <c r="AE8" s="1"/>
      <c r="AF8" s="1">
        <v>3</v>
      </c>
      <c r="AG8" s="1"/>
      <c r="AH8" s="1">
        <v>15</v>
      </c>
      <c r="AI8" s="15">
        <f t="shared" si="5"/>
        <v>0.81481481481481477</v>
      </c>
      <c r="AJ8" s="16">
        <f t="shared" si="6"/>
        <v>0</v>
      </c>
      <c r="AK8" s="22"/>
      <c r="AL8" s="1">
        <f t="shared" si="7"/>
        <v>0</v>
      </c>
      <c r="AM8" s="1">
        <v>81</v>
      </c>
      <c r="AN8" s="1">
        <v>64</v>
      </c>
      <c r="AO8" s="1">
        <v>1</v>
      </c>
      <c r="AP8" s="1">
        <v>1</v>
      </c>
      <c r="AQ8" s="1"/>
      <c r="AR8" s="1">
        <v>15</v>
      </c>
      <c r="AS8" s="15">
        <f t="shared" si="8"/>
        <v>0.81481481481481477</v>
      </c>
      <c r="AT8" s="16">
        <f t="shared" si="9"/>
        <v>0</v>
      </c>
      <c r="AU8" s="22"/>
      <c r="AV8" s="1">
        <f t="shared" si="10"/>
        <v>0</v>
      </c>
      <c r="AW8" s="1">
        <v>81</v>
      </c>
      <c r="AX8" s="1">
        <v>6</v>
      </c>
      <c r="AY8" s="1"/>
      <c r="AZ8" s="1"/>
      <c r="BA8" s="1">
        <v>59</v>
      </c>
      <c r="BB8" s="1">
        <v>16</v>
      </c>
      <c r="BC8" s="15">
        <f t="shared" si="11"/>
        <v>0.80246913580246915</v>
      </c>
      <c r="BD8" s="16">
        <f t="shared" si="12"/>
        <v>0.72839506172839508</v>
      </c>
      <c r="BE8" s="22"/>
      <c r="BF8" s="1">
        <f t="shared" si="13"/>
        <v>0</v>
      </c>
      <c r="BG8" s="1">
        <v>81</v>
      </c>
      <c r="BH8" s="1">
        <v>2</v>
      </c>
      <c r="BI8" s="1"/>
      <c r="BJ8" s="1"/>
      <c r="BK8" s="1">
        <v>64</v>
      </c>
      <c r="BL8" s="1">
        <v>15</v>
      </c>
      <c r="BM8" s="15">
        <f t="shared" si="14"/>
        <v>0.81481481481481477</v>
      </c>
      <c r="BN8" s="16">
        <f t="shared" si="15"/>
        <v>0.79012345679012341</v>
      </c>
      <c r="BO8" s="22"/>
      <c r="BP8" s="1">
        <f t="shared" si="16"/>
        <v>0</v>
      </c>
      <c r="BQ8" s="1">
        <v>81</v>
      </c>
      <c r="BR8" s="1">
        <v>1</v>
      </c>
      <c r="BS8" s="1"/>
      <c r="BT8" s="1"/>
      <c r="BU8" s="1">
        <v>66</v>
      </c>
      <c r="BV8" s="1">
        <v>14</v>
      </c>
      <c r="BW8" s="15">
        <f t="shared" si="17"/>
        <v>0.8271604938271605</v>
      </c>
      <c r="BX8" s="16">
        <f t="shared" si="18"/>
        <v>0.81481481481481477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106</v>
      </c>
      <c r="D9" s="2"/>
      <c r="E9" s="2"/>
      <c r="F9" s="8">
        <v>106</v>
      </c>
      <c r="G9" s="22"/>
      <c r="H9" s="1">
        <f t="shared" si="28"/>
        <v>8</v>
      </c>
      <c r="I9" s="1">
        <v>98</v>
      </c>
      <c r="J9" s="1">
        <v>89</v>
      </c>
      <c r="K9" s="1"/>
      <c r="L9" s="1">
        <v>2</v>
      </c>
      <c r="M9" s="1"/>
      <c r="N9" s="1">
        <v>7</v>
      </c>
      <c r="O9" s="15">
        <f t="shared" si="29"/>
        <v>0.9285714285714286</v>
      </c>
      <c r="P9" s="16">
        <f t="shared" si="30"/>
        <v>0</v>
      </c>
      <c r="Q9" s="22">
        <v>1</v>
      </c>
      <c r="R9" s="1">
        <f t="shared" si="1"/>
        <v>2</v>
      </c>
      <c r="S9" s="1">
        <v>97</v>
      </c>
      <c r="T9" s="1">
        <v>84</v>
      </c>
      <c r="U9" s="1"/>
      <c r="V9" s="1">
        <v>2</v>
      </c>
      <c r="W9" s="1"/>
      <c r="X9" s="1">
        <v>11</v>
      </c>
      <c r="Y9" s="15">
        <f t="shared" si="2"/>
        <v>0.88659793814432986</v>
      </c>
      <c r="Z9" s="16">
        <f t="shared" si="3"/>
        <v>0</v>
      </c>
      <c r="AA9" s="22"/>
      <c r="AB9" s="1">
        <f t="shared" si="4"/>
        <v>2</v>
      </c>
      <c r="AC9" s="1">
        <v>95</v>
      </c>
      <c r="AD9" s="1">
        <v>79</v>
      </c>
      <c r="AE9" s="1">
        <v>1</v>
      </c>
      <c r="AF9" s="1">
        <v>1</v>
      </c>
      <c r="AG9" s="1"/>
      <c r="AH9" s="1">
        <v>14</v>
      </c>
      <c r="AI9" s="15">
        <f t="shared" si="5"/>
        <v>0.85263157894736841</v>
      </c>
      <c r="AJ9" s="16">
        <f t="shared" si="6"/>
        <v>0</v>
      </c>
      <c r="AK9" s="22"/>
      <c r="AL9" s="1">
        <f t="shared" si="7"/>
        <v>0</v>
      </c>
      <c r="AM9" s="1">
        <v>95</v>
      </c>
      <c r="AN9" s="1">
        <v>80</v>
      </c>
      <c r="AO9" s="1"/>
      <c r="AP9" s="1">
        <v>1</v>
      </c>
      <c r="AQ9" s="1"/>
      <c r="AR9" s="1">
        <v>14</v>
      </c>
      <c r="AS9" s="15">
        <f t="shared" si="8"/>
        <v>0.85263157894736841</v>
      </c>
      <c r="AT9" s="16">
        <f t="shared" si="9"/>
        <v>0</v>
      </c>
      <c r="AU9" s="22"/>
      <c r="AV9" s="1">
        <f t="shared" si="10"/>
        <v>0</v>
      </c>
      <c r="AW9" s="1">
        <v>95</v>
      </c>
      <c r="AX9" s="1">
        <v>13</v>
      </c>
      <c r="AY9" s="1"/>
      <c r="AZ9" s="1">
        <v>4</v>
      </c>
      <c r="BA9" s="1">
        <v>61</v>
      </c>
      <c r="BB9" s="1">
        <v>17</v>
      </c>
      <c r="BC9" s="15">
        <f t="shared" si="11"/>
        <v>0.82105263157894737</v>
      </c>
      <c r="BD9" s="16">
        <f t="shared" si="12"/>
        <v>0.64210526315789473</v>
      </c>
      <c r="BE9" s="22"/>
      <c r="BF9" s="1">
        <f t="shared" si="13"/>
        <v>0</v>
      </c>
      <c r="BG9" s="1">
        <v>95</v>
      </c>
      <c r="BH9" s="1">
        <v>2</v>
      </c>
      <c r="BI9" s="1"/>
      <c r="BJ9" s="1">
        <v>1</v>
      </c>
      <c r="BK9" s="1">
        <v>72</v>
      </c>
      <c r="BL9" s="1">
        <v>20</v>
      </c>
      <c r="BM9" s="15">
        <f t="shared" si="14"/>
        <v>0.78947368421052633</v>
      </c>
      <c r="BN9" s="16">
        <f t="shared" si="15"/>
        <v>0.75789473684210529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139</v>
      </c>
      <c r="D10" s="2">
        <v>2</v>
      </c>
      <c r="E10" s="2"/>
      <c r="F10" s="8">
        <v>137</v>
      </c>
      <c r="G10" s="22">
        <v>4</v>
      </c>
      <c r="H10" s="1">
        <f t="shared" si="28"/>
        <v>10</v>
      </c>
      <c r="I10" s="1">
        <v>131</v>
      </c>
      <c r="J10" s="1">
        <v>118</v>
      </c>
      <c r="K10" s="1"/>
      <c r="L10" s="1">
        <v>3</v>
      </c>
      <c r="M10" s="1"/>
      <c r="N10" s="1">
        <v>10</v>
      </c>
      <c r="O10" s="15">
        <f t="shared" si="29"/>
        <v>0.92366412213740456</v>
      </c>
      <c r="P10" s="16">
        <f t="shared" si="30"/>
        <v>0</v>
      </c>
      <c r="Q10" s="22">
        <v>2</v>
      </c>
      <c r="R10" s="1">
        <f t="shared" si="1"/>
        <v>4</v>
      </c>
      <c r="S10" s="1">
        <v>129</v>
      </c>
      <c r="T10" s="1">
        <v>106</v>
      </c>
      <c r="U10" s="1"/>
      <c r="V10" s="1">
        <v>4</v>
      </c>
      <c r="W10" s="1"/>
      <c r="X10" s="1">
        <v>19</v>
      </c>
      <c r="Y10" s="15">
        <f t="shared" si="2"/>
        <v>0.8527131782945736</v>
      </c>
      <c r="Z10" s="16">
        <f t="shared" si="3"/>
        <v>0</v>
      </c>
      <c r="AA10" s="22"/>
      <c r="AB10" s="1">
        <f t="shared" si="4"/>
        <v>0</v>
      </c>
      <c r="AC10" s="1">
        <v>129</v>
      </c>
      <c r="AD10" s="1">
        <v>101</v>
      </c>
      <c r="AE10" s="1"/>
      <c r="AF10" s="1">
        <v>1</v>
      </c>
      <c r="AG10" s="1"/>
      <c r="AH10" s="1">
        <v>27</v>
      </c>
      <c r="AI10" s="15">
        <f t="shared" si="5"/>
        <v>0.79069767441860461</v>
      </c>
      <c r="AJ10" s="16">
        <f t="shared" si="6"/>
        <v>0</v>
      </c>
      <c r="AK10" s="22"/>
      <c r="AL10" s="1">
        <f t="shared" si="7"/>
        <v>0</v>
      </c>
      <c r="AM10" s="1">
        <v>129</v>
      </c>
      <c r="AN10" s="1">
        <v>99</v>
      </c>
      <c r="AO10" s="1"/>
      <c r="AP10" s="1">
        <v>1</v>
      </c>
      <c r="AQ10" s="1"/>
      <c r="AR10" s="1">
        <v>29</v>
      </c>
      <c r="AS10" s="15">
        <f t="shared" si="8"/>
        <v>0.77519379844961245</v>
      </c>
      <c r="AT10" s="16">
        <f t="shared" si="9"/>
        <v>0</v>
      </c>
      <c r="AU10" s="22"/>
      <c r="AV10" s="1">
        <f t="shared" si="10"/>
        <v>1</v>
      </c>
      <c r="AW10" s="1">
        <v>128</v>
      </c>
      <c r="AX10" s="1">
        <v>17</v>
      </c>
      <c r="AY10" s="1"/>
      <c r="AZ10" s="1"/>
      <c r="BA10" s="1">
        <v>79</v>
      </c>
      <c r="BB10" s="1">
        <v>32</v>
      </c>
      <c r="BC10" s="15">
        <f t="shared" si="11"/>
        <v>0.75</v>
      </c>
      <c r="BD10" s="16">
        <f t="shared" si="12"/>
        <v>0.6171875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87</v>
      </c>
      <c r="D11" s="2"/>
      <c r="E11" s="2"/>
      <c r="F11" s="8">
        <v>87</v>
      </c>
      <c r="G11" s="22">
        <v>1</v>
      </c>
      <c r="H11" s="1">
        <f t="shared" si="28"/>
        <v>7</v>
      </c>
      <c r="I11" s="1">
        <v>81</v>
      </c>
      <c r="J11" s="1">
        <v>70</v>
      </c>
      <c r="K11" s="1"/>
      <c r="L11" s="1">
        <v>6</v>
      </c>
      <c r="M11" s="1"/>
      <c r="N11" s="1">
        <v>5</v>
      </c>
      <c r="O11" s="15">
        <f t="shared" si="29"/>
        <v>0.93827160493827155</v>
      </c>
      <c r="P11" s="16">
        <f t="shared" si="30"/>
        <v>0</v>
      </c>
      <c r="Q11" s="22"/>
      <c r="R11" s="1">
        <f t="shared" si="1"/>
        <v>3</v>
      </c>
      <c r="S11" s="1">
        <v>78</v>
      </c>
      <c r="T11" s="1">
        <v>63</v>
      </c>
      <c r="U11" s="1"/>
      <c r="V11" s="1"/>
      <c r="W11" s="1"/>
      <c r="X11" s="1">
        <v>15</v>
      </c>
      <c r="Y11" s="15">
        <f t="shared" si="2"/>
        <v>0.80769230769230771</v>
      </c>
      <c r="Z11" s="16">
        <f t="shared" si="3"/>
        <v>0</v>
      </c>
      <c r="AA11" s="22"/>
      <c r="AB11" s="1">
        <f t="shared" si="4"/>
        <v>0</v>
      </c>
      <c r="AC11" s="1">
        <v>78</v>
      </c>
      <c r="AD11" s="1">
        <v>61</v>
      </c>
      <c r="AE11" s="1"/>
      <c r="AF11" s="1">
        <v>1</v>
      </c>
      <c r="AG11" s="1"/>
      <c r="AH11" s="1">
        <v>16</v>
      </c>
      <c r="AI11" s="15">
        <f t="shared" si="5"/>
        <v>0.79487179487179482</v>
      </c>
      <c r="AJ11" s="16">
        <f t="shared" si="6"/>
        <v>0</v>
      </c>
      <c r="AK11" s="22"/>
      <c r="AL11" s="1">
        <f t="shared" si="7"/>
        <v>0</v>
      </c>
      <c r="AM11" s="1">
        <v>78</v>
      </c>
      <c r="AN11" s="1">
        <v>60</v>
      </c>
      <c r="AO11" s="1"/>
      <c r="AP11" s="1">
        <v>1</v>
      </c>
      <c r="AQ11" s="1"/>
      <c r="AR11" s="1">
        <v>17</v>
      </c>
      <c r="AS11" s="15">
        <f t="shared" si="8"/>
        <v>0.78205128205128205</v>
      </c>
      <c r="AT11" s="16">
        <f t="shared" si="9"/>
        <v>0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75</v>
      </c>
      <c r="D12" s="2"/>
      <c r="E12" s="2"/>
      <c r="F12" s="8">
        <v>75</v>
      </c>
      <c r="G12" s="22">
        <v>1</v>
      </c>
      <c r="H12" s="1">
        <f t="shared" si="28"/>
        <v>4</v>
      </c>
      <c r="I12" s="1">
        <v>72</v>
      </c>
      <c r="J12" s="1">
        <v>67</v>
      </c>
      <c r="K12" s="1"/>
      <c r="L12" s="1">
        <v>5</v>
      </c>
      <c r="M12" s="1"/>
      <c r="N12" s="1"/>
      <c r="O12" s="17">
        <f t="shared" si="29"/>
        <v>1</v>
      </c>
      <c r="P12" s="18">
        <f t="shared" si="30"/>
        <v>0</v>
      </c>
      <c r="Q12" s="22"/>
      <c r="R12" s="1">
        <f t="shared" si="1"/>
        <v>2</v>
      </c>
      <c r="S12" s="1">
        <v>70</v>
      </c>
      <c r="T12" s="1">
        <v>57</v>
      </c>
      <c r="U12" s="1"/>
      <c r="V12" s="1">
        <v>2</v>
      </c>
      <c r="W12" s="1"/>
      <c r="X12" s="1">
        <v>11</v>
      </c>
      <c r="Y12" s="17">
        <f t="shared" si="2"/>
        <v>0.84285714285714286</v>
      </c>
      <c r="Z12" s="18">
        <f t="shared" si="3"/>
        <v>0</v>
      </c>
      <c r="AA12" s="22"/>
      <c r="AB12" s="1">
        <f t="shared" si="4"/>
        <v>1</v>
      </c>
      <c r="AC12" s="1">
        <v>69</v>
      </c>
      <c r="AD12" s="1">
        <v>53</v>
      </c>
      <c r="AE12" s="1"/>
      <c r="AF12" s="1">
        <v>1</v>
      </c>
      <c r="AG12" s="1"/>
      <c r="AH12" s="1">
        <v>15</v>
      </c>
      <c r="AI12" s="17">
        <f t="shared" si="5"/>
        <v>0.78260869565217395</v>
      </c>
      <c r="AJ12" s="18">
        <f t="shared" si="6"/>
        <v>0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75</v>
      </c>
      <c r="D13" s="2"/>
      <c r="E13" s="2"/>
      <c r="F13" s="8">
        <v>75</v>
      </c>
      <c r="G13" s="22"/>
      <c r="H13" s="1">
        <f t="shared" si="28"/>
        <v>0</v>
      </c>
      <c r="I13" s="1">
        <v>75</v>
      </c>
      <c r="J13" s="1">
        <v>68</v>
      </c>
      <c r="K13" s="1"/>
      <c r="L13" s="1">
        <v>4</v>
      </c>
      <c r="M13" s="1"/>
      <c r="N13" s="1">
        <v>3</v>
      </c>
      <c r="O13" s="17">
        <f t="shared" si="29"/>
        <v>0.96</v>
      </c>
      <c r="P13" s="18">
        <f t="shared" si="30"/>
        <v>0</v>
      </c>
      <c r="Q13" s="22"/>
      <c r="R13" s="1">
        <f t="shared" si="1"/>
        <v>9</v>
      </c>
      <c r="S13" s="1">
        <v>66</v>
      </c>
      <c r="T13" s="1">
        <v>53</v>
      </c>
      <c r="U13" s="1"/>
      <c r="V13" s="1">
        <v>1</v>
      </c>
      <c r="W13" s="1"/>
      <c r="X13" s="1">
        <v>12</v>
      </c>
      <c r="Y13" s="17">
        <f t="shared" si="2"/>
        <v>0.81818181818181823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64</v>
      </c>
      <c r="D14" s="2"/>
      <c r="E14" s="2"/>
      <c r="F14" s="9">
        <v>64</v>
      </c>
      <c r="G14" s="23">
        <v>1</v>
      </c>
      <c r="H14" s="24">
        <f t="shared" si="28"/>
        <v>3</v>
      </c>
      <c r="I14" s="24">
        <v>62</v>
      </c>
      <c r="J14" s="24">
        <v>57</v>
      </c>
      <c r="K14" s="10"/>
      <c r="L14" s="10">
        <v>3</v>
      </c>
      <c r="M14" s="10"/>
      <c r="N14" s="10">
        <v>2</v>
      </c>
      <c r="O14" s="19">
        <f t="shared" si="29"/>
        <v>0.967741935483871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Architecture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34</v>
      </c>
      <c r="D19" s="3"/>
      <c r="E19" s="3"/>
      <c r="F19" s="8">
        <v>34</v>
      </c>
      <c r="G19" s="21"/>
      <c r="H19" s="1">
        <f t="shared" ref="H19:H28" si="32">IF(ISNUMBER(I19),F19-I19+G19,"")</f>
        <v>0</v>
      </c>
      <c r="I19" s="1">
        <v>34</v>
      </c>
      <c r="J19" s="1">
        <v>31</v>
      </c>
      <c r="K19" s="4"/>
      <c r="L19" s="4"/>
      <c r="M19" s="4"/>
      <c r="N19" s="5">
        <v>3</v>
      </c>
      <c r="O19" s="15">
        <f t="shared" ref="O19:O28" si="33">IF(I19="","",((J19+K19+L19+M19)/I19))</f>
        <v>0.91176470588235292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34</v>
      </c>
      <c r="T19" s="1">
        <v>29</v>
      </c>
      <c r="U19" s="4"/>
      <c r="V19" s="4"/>
      <c r="W19" s="4"/>
      <c r="X19" s="5">
        <v>5</v>
      </c>
      <c r="Y19" s="15">
        <f t="shared" ref="Y19:Y28" si="36">IF(S19="","",((T19+U19+V19+W19)/S19))</f>
        <v>0.8529411764705882</v>
      </c>
      <c r="Z19" s="16">
        <f t="shared" ref="Z19:Z28" si="37">IF(S19="","",(W19/S19))</f>
        <v>0</v>
      </c>
      <c r="AA19" s="21"/>
      <c r="AB19" s="1">
        <f t="shared" ref="AB19:AB28" si="38">IF(ISNUMBER(AC19),S19-AC19+AA19,"")</f>
        <v>0</v>
      </c>
      <c r="AC19" s="1">
        <v>34</v>
      </c>
      <c r="AD19" s="1">
        <v>23</v>
      </c>
      <c r="AE19" s="4"/>
      <c r="AF19" s="4"/>
      <c r="AG19" s="4">
        <v>5</v>
      </c>
      <c r="AH19" s="5">
        <v>6</v>
      </c>
      <c r="AI19" s="15">
        <f t="shared" ref="AI19:AI28" si="39">IF(AC19="","",((AD19+AE19+AF19+AG19)/AC19))</f>
        <v>0.82352941176470584</v>
      </c>
      <c r="AJ19" s="16">
        <f t="shared" ref="AJ19:AJ28" si="40">IF(AC19="","",(AG19/AC19))</f>
        <v>0.14705882352941177</v>
      </c>
      <c r="AK19" s="21"/>
      <c r="AL19" s="1">
        <f t="shared" ref="AL19:AL28" si="41">IF(ISNUMBER(AM19),AC19-AM19+AK19,"")</f>
        <v>0</v>
      </c>
      <c r="AM19" s="1">
        <v>34</v>
      </c>
      <c r="AN19" s="1">
        <v>10</v>
      </c>
      <c r="AO19" s="4"/>
      <c r="AP19" s="4"/>
      <c r="AQ19" s="4">
        <v>17</v>
      </c>
      <c r="AR19" s="5">
        <v>7</v>
      </c>
      <c r="AS19" s="15">
        <f t="shared" ref="AS19:AS28" si="42">IF(AM19="","",((AN19+AO19+AP19+AQ19)/AM19))</f>
        <v>0.79411764705882348</v>
      </c>
      <c r="AT19" s="16">
        <f t="shared" ref="AT19:AT28" si="43">IF(AM19="","",(AQ19/AM19))</f>
        <v>0.5</v>
      </c>
      <c r="AU19" s="21"/>
      <c r="AV19" s="1">
        <f t="shared" ref="AV19:AV28" si="44">IF(ISNUMBER(AW19),AM19-AW19+AU19,"")</f>
        <v>1</v>
      </c>
      <c r="AW19" s="1">
        <v>33</v>
      </c>
      <c r="AX19" s="1">
        <v>1</v>
      </c>
      <c r="AY19" s="4"/>
      <c r="AZ19" s="4"/>
      <c r="BA19" s="4">
        <v>23</v>
      </c>
      <c r="BB19" s="5">
        <v>9</v>
      </c>
      <c r="BC19" s="15">
        <f t="shared" ref="BC19:BC28" si="45">IF(AW19="","",((AX19+AY19+AZ19+BA19)/AW19))</f>
        <v>0.72727272727272729</v>
      </c>
      <c r="BD19" s="16">
        <f t="shared" ref="BD19:BD28" si="46">IF(AW19="","",(BA19/AW19))</f>
        <v>0.69696969696969702</v>
      </c>
      <c r="BE19" s="21"/>
      <c r="BF19" s="1">
        <f t="shared" ref="BF19:BF28" si="47">IF(ISNUMBER(BG19),AW19-BG19+BE19,"")</f>
        <v>-1</v>
      </c>
      <c r="BG19" s="1">
        <v>34</v>
      </c>
      <c r="BH19" s="1"/>
      <c r="BI19" s="4"/>
      <c r="BJ19" s="4"/>
      <c r="BK19" s="4">
        <v>26</v>
      </c>
      <c r="BL19" s="5">
        <v>8</v>
      </c>
      <c r="BM19" s="15">
        <f t="shared" ref="BM19:BM28" si="48">IF(BG19="","",((BH19+BI19+BJ19+BK19)/BG19))</f>
        <v>0.76470588235294112</v>
      </c>
      <c r="BN19" s="16">
        <f t="shared" ref="BN19:BN28" si="49">IF(BG19="","",(BK19/BG19))</f>
        <v>0.76470588235294112</v>
      </c>
      <c r="BO19" s="21"/>
      <c r="BP19" s="1">
        <f t="shared" ref="BP19:BP28" si="50">IF(ISNUMBER(BQ19),BG19-BQ19+BO19,"")</f>
        <v>0</v>
      </c>
      <c r="BQ19" s="1">
        <v>34</v>
      </c>
      <c r="BR19" s="1"/>
      <c r="BS19" s="4"/>
      <c r="BT19" s="4"/>
      <c r="BU19" s="4">
        <v>26</v>
      </c>
      <c r="BV19" s="5">
        <v>8</v>
      </c>
      <c r="BW19" s="15">
        <f t="shared" ref="BW19:BW28" si="51">IF(BQ19="","",((BR19+BS19+BT19+BU19)/BQ19))</f>
        <v>0.76470588235294112</v>
      </c>
      <c r="BX19" s="16">
        <f t="shared" ref="BX19:BX28" si="52">IF(BQ19="","",(BU19/BQ19))</f>
        <v>0.76470588235294112</v>
      </c>
      <c r="BY19" s="21"/>
      <c r="BZ19" s="1">
        <f t="shared" ref="BZ19:BZ28" si="53">IF(ISNUMBER(CA19),BQ19-CA19+BY19,"")</f>
        <v>0</v>
      </c>
      <c r="CA19" s="1">
        <v>34</v>
      </c>
      <c r="CB19" s="1"/>
      <c r="CC19" s="4"/>
      <c r="CD19" s="4"/>
      <c r="CE19" s="4">
        <v>26</v>
      </c>
      <c r="CF19" s="5">
        <v>8</v>
      </c>
      <c r="CG19" s="15">
        <f t="shared" ref="CG19:CG28" si="54">IF(CA19="","",((CB19+CC19+CD19+CE19)/CA19))</f>
        <v>0.76470588235294112</v>
      </c>
      <c r="CH19" s="16">
        <f t="shared" ref="CH19:CH28" si="55">IF(CA19="","",(CE19/CA19))</f>
        <v>0.76470588235294112</v>
      </c>
      <c r="CI19" s="21"/>
      <c r="CJ19" s="1">
        <f t="shared" ref="CJ19:CJ28" si="56">IF(ISNUMBER(CK19),CA19-CK19+CI19,"")</f>
        <v>0</v>
      </c>
      <c r="CK19" s="1">
        <v>34</v>
      </c>
      <c r="CL19" s="1"/>
      <c r="CM19" s="4"/>
      <c r="CN19" s="4"/>
      <c r="CO19" s="4">
        <v>26</v>
      </c>
      <c r="CP19" s="5">
        <v>8</v>
      </c>
      <c r="CQ19" s="15">
        <f t="shared" ref="CQ19:CQ28" si="57">IF(CK19="","",((CL19+CM19+CN19+CO19)/CK19))</f>
        <v>0.76470588235294112</v>
      </c>
      <c r="CR19" s="16">
        <f t="shared" ref="CR19:CR28" si="58">IF(CK19="","",(CO19/CK19))</f>
        <v>0.76470588235294112</v>
      </c>
      <c r="CS19" s="21"/>
      <c r="CT19" s="1">
        <f t="shared" ref="CT19:CT28" si="59">IF(ISNUMBER(CU19),CK19-CU19+CS19,"")</f>
        <v>0</v>
      </c>
      <c r="CU19" s="1">
        <v>34</v>
      </c>
      <c r="CV19" s="1"/>
      <c r="CW19" s="4"/>
      <c r="CX19" s="4"/>
      <c r="CY19" s="4">
        <v>26</v>
      </c>
      <c r="CZ19" s="5">
        <v>8</v>
      </c>
      <c r="DA19" s="15">
        <f t="shared" ref="DA19:DA28" si="60">IF(CU19="","",((CV19+CW19+CX19+CY19)/CU19))</f>
        <v>0.76470588235294112</v>
      </c>
      <c r="DB19" s="16">
        <f t="shared" ref="DB19:DB28" si="61">IF(CU19="","",(CY19/CU19))</f>
        <v>0.76470588235294112</v>
      </c>
    </row>
    <row r="20" spans="2:106">
      <c r="B20" s="4" t="s">
        <v>82</v>
      </c>
      <c r="C20" s="2">
        <f t="shared" si="31"/>
        <v>51</v>
      </c>
      <c r="D20" s="2"/>
      <c r="E20" s="2">
        <v>1</v>
      </c>
      <c r="F20" s="8">
        <v>50</v>
      </c>
      <c r="G20" s="22"/>
      <c r="H20" s="1">
        <f t="shared" si="32"/>
        <v>0</v>
      </c>
      <c r="I20" s="1">
        <v>50</v>
      </c>
      <c r="J20" s="1">
        <v>42</v>
      </c>
      <c r="K20" s="1"/>
      <c r="L20" s="1"/>
      <c r="M20" s="1"/>
      <c r="N20" s="1">
        <v>8</v>
      </c>
      <c r="O20" s="15">
        <f t="shared" si="33"/>
        <v>0.84</v>
      </c>
      <c r="P20" s="16">
        <f t="shared" si="34"/>
        <v>0</v>
      </c>
      <c r="Q20" s="22"/>
      <c r="R20" s="1">
        <f t="shared" si="35"/>
        <v>0</v>
      </c>
      <c r="S20" s="1">
        <v>50</v>
      </c>
      <c r="T20" s="1">
        <v>40</v>
      </c>
      <c r="U20" s="1">
        <v>1</v>
      </c>
      <c r="V20" s="1"/>
      <c r="W20" s="1"/>
      <c r="X20" s="1">
        <v>9</v>
      </c>
      <c r="Y20" s="15">
        <f t="shared" si="36"/>
        <v>0.82</v>
      </c>
      <c r="Z20" s="16">
        <f t="shared" si="37"/>
        <v>0</v>
      </c>
      <c r="AA20" s="22"/>
      <c r="AB20" s="1">
        <f t="shared" si="38"/>
        <v>1</v>
      </c>
      <c r="AC20" s="1">
        <v>49</v>
      </c>
      <c r="AD20" s="1">
        <v>36</v>
      </c>
      <c r="AE20" s="1"/>
      <c r="AF20" s="1"/>
      <c r="AG20" s="1">
        <v>2</v>
      </c>
      <c r="AH20" s="1">
        <v>11</v>
      </c>
      <c r="AI20" s="15">
        <f t="shared" si="39"/>
        <v>0.77551020408163263</v>
      </c>
      <c r="AJ20" s="16">
        <f t="shared" si="40"/>
        <v>4.0816326530612242E-2</v>
      </c>
      <c r="AK20" s="22"/>
      <c r="AL20" s="1">
        <f t="shared" si="41"/>
        <v>0</v>
      </c>
      <c r="AM20" s="1">
        <v>49</v>
      </c>
      <c r="AN20" s="1">
        <v>29</v>
      </c>
      <c r="AO20" s="1"/>
      <c r="AP20" s="1"/>
      <c r="AQ20" s="1">
        <v>8</v>
      </c>
      <c r="AR20" s="1">
        <v>12</v>
      </c>
      <c r="AS20" s="15">
        <f t="shared" si="42"/>
        <v>0.75510204081632648</v>
      </c>
      <c r="AT20" s="16">
        <f t="shared" si="43"/>
        <v>0.16326530612244897</v>
      </c>
      <c r="AU20" s="22">
        <v>1</v>
      </c>
      <c r="AV20" s="1">
        <f t="shared" si="44"/>
        <v>0</v>
      </c>
      <c r="AW20" s="1">
        <v>50</v>
      </c>
      <c r="AX20" s="1">
        <v>3</v>
      </c>
      <c r="AY20" s="1"/>
      <c r="AZ20" s="1">
        <v>1</v>
      </c>
      <c r="BA20" s="1">
        <v>31</v>
      </c>
      <c r="BB20" s="1">
        <v>15</v>
      </c>
      <c r="BC20" s="15">
        <f t="shared" si="45"/>
        <v>0.7</v>
      </c>
      <c r="BD20" s="16">
        <f t="shared" si="46"/>
        <v>0.62</v>
      </c>
      <c r="BE20" s="22"/>
      <c r="BF20" s="1">
        <f t="shared" si="47"/>
        <v>0</v>
      </c>
      <c r="BG20" s="1">
        <v>50</v>
      </c>
      <c r="BH20" s="1">
        <v>1</v>
      </c>
      <c r="BI20" s="1"/>
      <c r="BJ20" s="1">
        <v>1</v>
      </c>
      <c r="BK20" s="1">
        <v>35</v>
      </c>
      <c r="BL20" s="1">
        <v>13</v>
      </c>
      <c r="BM20" s="15">
        <f t="shared" si="48"/>
        <v>0.74</v>
      </c>
      <c r="BN20" s="16">
        <f t="shared" si="49"/>
        <v>0.7</v>
      </c>
      <c r="BO20" s="22"/>
      <c r="BP20" s="1">
        <f t="shared" si="50"/>
        <v>0</v>
      </c>
      <c r="BQ20" s="1">
        <v>50</v>
      </c>
      <c r="BR20" s="1">
        <v>1</v>
      </c>
      <c r="BS20" s="1"/>
      <c r="BT20" s="1"/>
      <c r="BU20" s="1">
        <v>35</v>
      </c>
      <c r="BV20" s="1">
        <v>14</v>
      </c>
      <c r="BW20" s="15">
        <f t="shared" si="51"/>
        <v>0.72</v>
      </c>
      <c r="BX20" s="16">
        <f t="shared" si="52"/>
        <v>0.7</v>
      </c>
      <c r="BY20" s="22"/>
      <c r="BZ20" s="1">
        <f t="shared" si="53"/>
        <v>0</v>
      </c>
      <c r="CA20" s="1">
        <v>50</v>
      </c>
      <c r="CB20" s="1"/>
      <c r="CC20" s="1"/>
      <c r="CD20" s="1"/>
      <c r="CE20" s="1">
        <v>36</v>
      </c>
      <c r="CF20" s="1">
        <v>14</v>
      </c>
      <c r="CG20" s="15">
        <f t="shared" si="54"/>
        <v>0.72</v>
      </c>
      <c r="CH20" s="16">
        <f t="shared" si="55"/>
        <v>0.72</v>
      </c>
      <c r="CI20" s="22"/>
      <c r="CJ20" s="1">
        <f t="shared" si="56"/>
        <v>1</v>
      </c>
      <c r="CK20" s="1">
        <v>49</v>
      </c>
      <c r="CL20" s="1"/>
      <c r="CM20" s="1"/>
      <c r="CN20" s="1"/>
      <c r="CO20" s="1">
        <v>37</v>
      </c>
      <c r="CP20" s="1">
        <v>12</v>
      </c>
      <c r="CQ20" s="15">
        <f t="shared" si="57"/>
        <v>0.75510204081632648</v>
      </c>
      <c r="CR20" s="16">
        <f t="shared" si="58"/>
        <v>0.75510204081632648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71</v>
      </c>
      <c r="D21" s="2">
        <v>1</v>
      </c>
      <c r="E21" s="2"/>
      <c r="F21" s="8">
        <v>70</v>
      </c>
      <c r="G21" s="22"/>
      <c r="H21" s="1">
        <f t="shared" si="32"/>
        <v>1</v>
      </c>
      <c r="I21" s="1">
        <v>69</v>
      </c>
      <c r="J21" s="1">
        <v>58</v>
      </c>
      <c r="K21" s="1"/>
      <c r="L21" s="1">
        <v>1</v>
      </c>
      <c r="M21" s="1"/>
      <c r="N21" s="1">
        <v>10</v>
      </c>
      <c r="O21" s="15">
        <f t="shared" si="33"/>
        <v>0.85507246376811596</v>
      </c>
      <c r="P21" s="16">
        <f t="shared" si="34"/>
        <v>0</v>
      </c>
      <c r="Q21" s="22"/>
      <c r="R21" s="1">
        <f t="shared" si="35"/>
        <v>0</v>
      </c>
      <c r="S21" s="1">
        <v>69</v>
      </c>
      <c r="T21" s="1">
        <v>52</v>
      </c>
      <c r="U21" s="1">
        <v>1</v>
      </c>
      <c r="V21" s="1">
        <v>2</v>
      </c>
      <c r="W21" s="1"/>
      <c r="X21" s="1">
        <v>14</v>
      </c>
      <c r="Y21" s="15">
        <f t="shared" si="36"/>
        <v>0.79710144927536231</v>
      </c>
      <c r="Z21" s="16">
        <f t="shared" si="37"/>
        <v>0</v>
      </c>
      <c r="AA21" s="22"/>
      <c r="AB21" s="1">
        <f t="shared" si="38"/>
        <v>0</v>
      </c>
      <c r="AC21" s="1">
        <v>69</v>
      </c>
      <c r="AD21" s="1">
        <v>47</v>
      </c>
      <c r="AE21" s="1">
        <v>1</v>
      </c>
      <c r="AF21" s="1"/>
      <c r="AG21" s="1">
        <v>4</v>
      </c>
      <c r="AH21" s="1">
        <v>17</v>
      </c>
      <c r="AI21" s="15">
        <f t="shared" si="39"/>
        <v>0.75362318840579712</v>
      </c>
      <c r="AJ21" s="16">
        <f t="shared" si="40"/>
        <v>5.7971014492753624E-2</v>
      </c>
      <c r="AK21" s="22"/>
      <c r="AL21" s="1">
        <f t="shared" si="41"/>
        <v>0</v>
      </c>
      <c r="AM21" s="1">
        <v>69</v>
      </c>
      <c r="AN21" s="1">
        <v>30</v>
      </c>
      <c r="AO21" s="1"/>
      <c r="AP21" s="1">
        <v>4</v>
      </c>
      <c r="AQ21" s="1">
        <v>17</v>
      </c>
      <c r="AR21" s="1">
        <v>18</v>
      </c>
      <c r="AS21" s="15">
        <f t="shared" si="42"/>
        <v>0.73913043478260865</v>
      </c>
      <c r="AT21" s="16">
        <f t="shared" si="43"/>
        <v>0.24637681159420291</v>
      </c>
      <c r="AU21" s="22"/>
      <c r="AV21" s="1">
        <f t="shared" si="44"/>
        <v>1</v>
      </c>
      <c r="AW21" s="1">
        <v>68</v>
      </c>
      <c r="AX21" s="1">
        <v>3</v>
      </c>
      <c r="AY21" s="1">
        <v>1</v>
      </c>
      <c r="AZ21" s="1">
        <v>2</v>
      </c>
      <c r="BA21" s="1">
        <v>44</v>
      </c>
      <c r="BB21" s="1">
        <v>18</v>
      </c>
      <c r="BC21" s="15">
        <f t="shared" si="45"/>
        <v>0.73529411764705888</v>
      </c>
      <c r="BD21" s="16">
        <f t="shared" si="46"/>
        <v>0.6470588235294118</v>
      </c>
      <c r="BE21" s="22"/>
      <c r="BF21" s="1">
        <f t="shared" si="47"/>
        <v>0</v>
      </c>
      <c r="BG21" s="1">
        <v>68</v>
      </c>
      <c r="BH21" s="1"/>
      <c r="BI21" s="1"/>
      <c r="BJ21" s="1">
        <v>1</v>
      </c>
      <c r="BK21" s="1">
        <v>46</v>
      </c>
      <c r="BL21" s="1">
        <v>21</v>
      </c>
      <c r="BM21" s="15">
        <f t="shared" si="48"/>
        <v>0.69117647058823528</v>
      </c>
      <c r="BN21" s="16">
        <f t="shared" si="49"/>
        <v>0.67647058823529416</v>
      </c>
      <c r="BO21" s="22"/>
      <c r="BP21" s="1">
        <f t="shared" si="50"/>
        <v>0</v>
      </c>
      <c r="BQ21" s="1">
        <v>68</v>
      </c>
      <c r="BR21" s="1"/>
      <c r="BS21" s="1"/>
      <c r="BT21" s="1"/>
      <c r="BU21" s="1">
        <v>46</v>
      </c>
      <c r="BV21" s="1">
        <v>22</v>
      </c>
      <c r="BW21" s="15">
        <f t="shared" si="51"/>
        <v>0.67647058823529416</v>
      </c>
      <c r="BX21" s="16">
        <f t="shared" si="52"/>
        <v>0.67647058823529416</v>
      </c>
      <c r="BY21" s="22"/>
      <c r="BZ21" s="1">
        <f t="shared" si="53"/>
        <v>0</v>
      </c>
      <c r="CA21" s="1">
        <v>68</v>
      </c>
      <c r="CB21" s="1">
        <v>3</v>
      </c>
      <c r="CC21" s="1"/>
      <c r="CD21" s="1"/>
      <c r="CE21" s="1">
        <v>46</v>
      </c>
      <c r="CF21" s="1">
        <v>19</v>
      </c>
      <c r="CG21" s="15">
        <f t="shared" si="54"/>
        <v>0.72058823529411764</v>
      </c>
      <c r="CH21" s="16">
        <f t="shared" si="55"/>
        <v>0.67647058823529416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57</v>
      </c>
      <c r="D22" s="2"/>
      <c r="E22" s="2"/>
      <c r="F22" s="8">
        <v>57</v>
      </c>
      <c r="G22" s="22"/>
      <c r="H22" s="1">
        <f t="shared" si="32"/>
        <v>0</v>
      </c>
      <c r="I22" s="1">
        <v>57</v>
      </c>
      <c r="J22" s="1">
        <v>51</v>
      </c>
      <c r="K22" s="1"/>
      <c r="L22" s="1"/>
      <c r="M22" s="1"/>
      <c r="N22" s="1">
        <v>6</v>
      </c>
      <c r="O22" s="15">
        <f t="shared" si="33"/>
        <v>0.89473684210526316</v>
      </c>
      <c r="P22" s="16">
        <f t="shared" si="34"/>
        <v>0</v>
      </c>
      <c r="Q22" s="22">
        <v>1</v>
      </c>
      <c r="R22" s="1">
        <f t="shared" si="35"/>
        <v>0</v>
      </c>
      <c r="S22" s="1">
        <v>58</v>
      </c>
      <c r="T22" s="1">
        <v>48</v>
      </c>
      <c r="U22" s="1">
        <v>1</v>
      </c>
      <c r="V22" s="1"/>
      <c r="W22" s="1">
        <v>2</v>
      </c>
      <c r="X22" s="1">
        <v>7</v>
      </c>
      <c r="Y22" s="15">
        <f t="shared" si="36"/>
        <v>0.87931034482758619</v>
      </c>
      <c r="Z22" s="16">
        <f t="shared" si="37"/>
        <v>3.4482758620689655E-2</v>
      </c>
      <c r="AA22" s="22"/>
      <c r="AB22" s="1">
        <f t="shared" si="38"/>
        <v>2</v>
      </c>
      <c r="AC22" s="1">
        <v>56</v>
      </c>
      <c r="AD22" s="1">
        <v>40</v>
      </c>
      <c r="AE22" s="1"/>
      <c r="AF22" s="1">
        <v>2</v>
      </c>
      <c r="AG22" s="1">
        <v>4</v>
      </c>
      <c r="AH22" s="1">
        <v>10</v>
      </c>
      <c r="AI22" s="15">
        <f t="shared" si="39"/>
        <v>0.8214285714285714</v>
      </c>
      <c r="AJ22" s="16">
        <f t="shared" si="40"/>
        <v>7.1428571428571425E-2</v>
      </c>
      <c r="AK22" s="22"/>
      <c r="AL22" s="1">
        <f t="shared" si="41"/>
        <v>0</v>
      </c>
      <c r="AM22" s="1">
        <v>56</v>
      </c>
      <c r="AN22" s="1">
        <v>22</v>
      </c>
      <c r="AO22" s="1">
        <v>2</v>
      </c>
      <c r="AP22" s="1">
        <v>2</v>
      </c>
      <c r="AQ22" s="1">
        <v>19</v>
      </c>
      <c r="AR22" s="1">
        <v>11</v>
      </c>
      <c r="AS22" s="15">
        <f t="shared" si="42"/>
        <v>0.8035714285714286</v>
      </c>
      <c r="AT22" s="16">
        <f t="shared" si="43"/>
        <v>0.3392857142857143</v>
      </c>
      <c r="AU22" s="22"/>
      <c r="AV22" s="1">
        <f t="shared" si="44"/>
        <v>0</v>
      </c>
      <c r="AW22" s="1">
        <v>56</v>
      </c>
      <c r="AX22" s="1">
        <v>3</v>
      </c>
      <c r="AY22" s="1"/>
      <c r="AZ22" s="1"/>
      <c r="BA22" s="1">
        <v>40</v>
      </c>
      <c r="BB22" s="1">
        <v>13</v>
      </c>
      <c r="BC22" s="15">
        <f t="shared" si="45"/>
        <v>0.7678571428571429</v>
      </c>
      <c r="BD22" s="16">
        <f t="shared" si="46"/>
        <v>0.7142857142857143</v>
      </c>
      <c r="BE22" s="22"/>
      <c r="BF22" s="1">
        <f t="shared" si="47"/>
        <v>0</v>
      </c>
      <c r="BG22" s="1">
        <v>56</v>
      </c>
      <c r="BH22" s="1">
        <v>3</v>
      </c>
      <c r="BI22" s="1"/>
      <c r="BJ22" s="1">
        <v>1</v>
      </c>
      <c r="BK22" s="1">
        <v>42</v>
      </c>
      <c r="BL22" s="1">
        <v>10</v>
      </c>
      <c r="BM22" s="15">
        <f t="shared" si="48"/>
        <v>0.8214285714285714</v>
      </c>
      <c r="BN22" s="16">
        <f t="shared" si="49"/>
        <v>0.75</v>
      </c>
      <c r="BO22" s="22"/>
      <c r="BP22" s="1">
        <f t="shared" si="50"/>
        <v>0</v>
      </c>
      <c r="BQ22" s="1">
        <v>56</v>
      </c>
      <c r="BR22" s="1">
        <v>1</v>
      </c>
      <c r="BS22" s="1"/>
      <c r="BT22" s="1"/>
      <c r="BU22" s="1">
        <v>44</v>
      </c>
      <c r="BV22" s="1">
        <v>11</v>
      </c>
      <c r="BW22" s="15">
        <f t="shared" si="51"/>
        <v>0.8035714285714286</v>
      </c>
      <c r="BX22" s="16">
        <f t="shared" si="52"/>
        <v>0.7857142857142857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42</v>
      </c>
      <c r="D23" s="2"/>
      <c r="E23" s="2"/>
      <c r="F23" s="8">
        <v>42</v>
      </c>
      <c r="G23" s="22">
        <v>1</v>
      </c>
      <c r="H23" s="1">
        <f t="shared" si="32"/>
        <v>0</v>
      </c>
      <c r="I23" s="1">
        <v>43</v>
      </c>
      <c r="J23" s="1">
        <v>38</v>
      </c>
      <c r="K23" s="1"/>
      <c r="L23" s="1">
        <v>2</v>
      </c>
      <c r="M23" s="1"/>
      <c r="N23" s="1">
        <v>3</v>
      </c>
      <c r="O23" s="15">
        <f t="shared" si="33"/>
        <v>0.93023255813953487</v>
      </c>
      <c r="P23" s="16">
        <f t="shared" si="34"/>
        <v>0</v>
      </c>
      <c r="Q23" s="22"/>
      <c r="R23" s="1">
        <f t="shared" si="35"/>
        <v>0</v>
      </c>
      <c r="S23" s="1">
        <v>43</v>
      </c>
      <c r="T23" s="1">
        <v>34</v>
      </c>
      <c r="U23" s="1"/>
      <c r="V23" s="1">
        <v>2</v>
      </c>
      <c r="W23" s="1"/>
      <c r="X23" s="1">
        <v>7</v>
      </c>
      <c r="Y23" s="15">
        <f t="shared" si="36"/>
        <v>0.83720930232558144</v>
      </c>
      <c r="Z23" s="16">
        <f t="shared" si="37"/>
        <v>0</v>
      </c>
      <c r="AA23" s="22"/>
      <c r="AB23" s="1">
        <f t="shared" si="38"/>
        <v>0</v>
      </c>
      <c r="AC23" s="1">
        <v>43</v>
      </c>
      <c r="AD23" s="1">
        <v>24</v>
      </c>
      <c r="AE23" s="1"/>
      <c r="AF23" s="1">
        <v>3</v>
      </c>
      <c r="AG23" s="1">
        <v>8</v>
      </c>
      <c r="AH23" s="1">
        <v>8</v>
      </c>
      <c r="AI23" s="15">
        <f t="shared" si="39"/>
        <v>0.81395348837209303</v>
      </c>
      <c r="AJ23" s="16">
        <f t="shared" si="40"/>
        <v>0.18604651162790697</v>
      </c>
      <c r="AK23" s="22"/>
      <c r="AL23" s="1">
        <f t="shared" si="41"/>
        <v>0</v>
      </c>
      <c r="AM23" s="1">
        <v>43</v>
      </c>
      <c r="AN23" s="1">
        <v>12</v>
      </c>
      <c r="AO23" s="1"/>
      <c r="AP23" s="1"/>
      <c r="AQ23" s="1">
        <v>21</v>
      </c>
      <c r="AR23" s="1">
        <v>10</v>
      </c>
      <c r="AS23" s="15">
        <f t="shared" si="42"/>
        <v>0.76744186046511631</v>
      </c>
      <c r="AT23" s="16">
        <f t="shared" si="43"/>
        <v>0.48837209302325579</v>
      </c>
      <c r="AU23" s="22"/>
      <c r="AV23" s="1">
        <f t="shared" si="44"/>
        <v>0</v>
      </c>
      <c r="AW23" s="1">
        <v>43</v>
      </c>
      <c r="AX23" s="1">
        <v>4</v>
      </c>
      <c r="AY23" s="1"/>
      <c r="AZ23" s="1"/>
      <c r="BA23" s="1">
        <v>29</v>
      </c>
      <c r="BB23" s="1">
        <v>10</v>
      </c>
      <c r="BC23" s="15">
        <f t="shared" si="45"/>
        <v>0.76744186046511631</v>
      </c>
      <c r="BD23" s="16">
        <f t="shared" si="46"/>
        <v>0.67441860465116277</v>
      </c>
      <c r="BE23" s="22"/>
      <c r="BF23" s="1">
        <f t="shared" si="47"/>
        <v>0</v>
      </c>
      <c r="BG23" s="1">
        <v>43</v>
      </c>
      <c r="BH23" s="1">
        <v>1</v>
      </c>
      <c r="BI23" s="1"/>
      <c r="BJ23" s="1">
        <v>1</v>
      </c>
      <c r="BK23" s="1">
        <v>31</v>
      </c>
      <c r="BL23" s="1">
        <v>10</v>
      </c>
      <c r="BM23" s="15">
        <f t="shared" si="48"/>
        <v>0.76744186046511631</v>
      </c>
      <c r="BN23" s="16">
        <f t="shared" si="49"/>
        <v>0.72093023255813948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39</v>
      </c>
      <c r="D24" s="2"/>
      <c r="E24" s="2"/>
      <c r="F24" s="8">
        <v>39</v>
      </c>
      <c r="G24" s="22"/>
      <c r="H24" s="1">
        <f t="shared" si="32"/>
        <v>0</v>
      </c>
      <c r="I24" s="1">
        <v>39</v>
      </c>
      <c r="J24" s="1">
        <v>33</v>
      </c>
      <c r="K24" s="1"/>
      <c r="L24" s="1"/>
      <c r="M24" s="1"/>
      <c r="N24" s="1">
        <v>6</v>
      </c>
      <c r="O24" s="15">
        <f t="shared" si="33"/>
        <v>0.84615384615384615</v>
      </c>
      <c r="P24" s="16">
        <f t="shared" si="34"/>
        <v>0</v>
      </c>
      <c r="Q24" s="22"/>
      <c r="R24" s="1">
        <f t="shared" si="35"/>
        <v>0</v>
      </c>
      <c r="S24" s="1">
        <v>39</v>
      </c>
      <c r="T24" s="1">
        <v>32</v>
      </c>
      <c r="U24" s="1"/>
      <c r="V24" s="1">
        <v>1</v>
      </c>
      <c r="W24" s="1"/>
      <c r="X24" s="1">
        <v>6</v>
      </c>
      <c r="Y24" s="15">
        <f t="shared" si="36"/>
        <v>0.84615384615384615</v>
      </c>
      <c r="Z24" s="16">
        <f t="shared" si="37"/>
        <v>0</v>
      </c>
      <c r="AA24" s="22"/>
      <c r="AB24" s="1">
        <f t="shared" si="38"/>
        <v>0</v>
      </c>
      <c r="AC24" s="1">
        <v>39</v>
      </c>
      <c r="AD24" s="1">
        <v>24</v>
      </c>
      <c r="AE24" s="1"/>
      <c r="AF24" s="1">
        <v>1</v>
      </c>
      <c r="AG24" s="1">
        <v>5</v>
      </c>
      <c r="AH24" s="1">
        <v>9</v>
      </c>
      <c r="AI24" s="15">
        <f t="shared" si="39"/>
        <v>0.76923076923076927</v>
      </c>
      <c r="AJ24" s="16">
        <f t="shared" si="40"/>
        <v>0.12820512820512819</v>
      </c>
      <c r="AK24" s="22"/>
      <c r="AL24" s="1">
        <f t="shared" si="41"/>
        <v>0</v>
      </c>
      <c r="AM24" s="1">
        <v>39</v>
      </c>
      <c r="AN24" s="1">
        <v>6</v>
      </c>
      <c r="AO24" s="1"/>
      <c r="AP24" s="1"/>
      <c r="AQ24" s="1">
        <v>22</v>
      </c>
      <c r="AR24" s="1">
        <v>11</v>
      </c>
      <c r="AS24" s="15">
        <f t="shared" si="42"/>
        <v>0.71794871794871795</v>
      </c>
      <c r="AT24" s="16">
        <f t="shared" si="43"/>
        <v>0.5641025641025641</v>
      </c>
      <c r="AU24" s="22"/>
      <c r="AV24" s="1">
        <f t="shared" si="44"/>
        <v>1</v>
      </c>
      <c r="AW24" s="1">
        <v>38</v>
      </c>
      <c r="AX24" s="1"/>
      <c r="AY24" s="1"/>
      <c r="AZ24" s="1"/>
      <c r="BA24" s="1">
        <v>28</v>
      </c>
      <c r="BB24" s="1">
        <v>10</v>
      </c>
      <c r="BC24" s="15">
        <f t="shared" si="45"/>
        <v>0.73684210526315785</v>
      </c>
      <c r="BD24" s="16">
        <f t="shared" si="46"/>
        <v>0.73684210526315785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47</v>
      </c>
      <c r="D25" s="2"/>
      <c r="E25" s="2"/>
      <c r="F25" s="8">
        <v>47</v>
      </c>
      <c r="G25" s="22"/>
      <c r="H25" s="1">
        <f t="shared" si="32"/>
        <v>4</v>
      </c>
      <c r="I25" s="1">
        <v>43</v>
      </c>
      <c r="J25" s="1">
        <v>35</v>
      </c>
      <c r="K25" s="1"/>
      <c r="L25" s="1">
        <v>6</v>
      </c>
      <c r="M25" s="1"/>
      <c r="N25" s="1">
        <v>2</v>
      </c>
      <c r="O25" s="15">
        <f t="shared" si="33"/>
        <v>0.95348837209302328</v>
      </c>
      <c r="P25" s="16">
        <f t="shared" si="34"/>
        <v>0</v>
      </c>
      <c r="Q25" s="22"/>
      <c r="R25" s="1">
        <f t="shared" si="35"/>
        <v>4</v>
      </c>
      <c r="S25" s="1">
        <v>39</v>
      </c>
      <c r="T25" s="1">
        <v>32</v>
      </c>
      <c r="U25" s="1"/>
      <c r="V25" s="1">
        <v>2</v>
      </c>
      <c r="W25" s="1"/>
      <c r="X25" s="1">
        <v>5</v>
      </c>
      <c r="Y25" s="15">
        <f t="shared" si="36"/>
        <v>0.87179487179487181</v>
      </c>
      <c r="Z25" s="16">
        <f t="shared" si="37"/>
        <v>0</v>
      </c>
      <c r="AA25" s="22"/>
      <c r="AB25" s="1">
        <f t="shared" si="38"/>
        <v>0</v>
      </c>
      <c r="AC25" s="1">
        <v>39</v>
      </c>
      <c r="AD25" s="1">
        <v>25</v>
      </c>
      <c r="AE25" s="1"/>
      <c r="AF25" s="1">
        <v>2</v>
      </c>
      <c r="AG25" s="1">
        <v>5</v>
      </c>
      <c r="AH25" s="1">
        <v>7</v>
      </c>
      <c r="AI25" s="15">
        <f t="shared" si="39"/>
        <v>0.82051282051282048</v>
      </c>
      <c r="AJ25" s="16">
        <f t="shared" si="40"/>
        <v>0.12820512820512819</v>
      </c>
      <c r="AK25" s="22"/>
      <c r="AL25" s="1">
        <f t="shared" si="41"/>
        <v>0</v>
      </c>
      <c r="AM25" s="1">
        <v>39</v>
      </c>
      <c r="AN25" s="1">
        <v>15</v>
      </c>
      <c r="AO25" s="1"/>
      <c r="AP25" s="1"/>
      <c r="AQ25" s="1">
        <v>17</v>
      </c>
      <c r="AR25" s="1">
        <v>7</v>
      </c>
      <c r="AS25" s="15">
        <f t="shared" si="42"/>
        <v>0.82051282051282048</v>
      </c>
      <c r="AT25" s="16">
        <f t="shared" si="43"/>
        <v>0.4358974358974359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59</v>
      </c>
      <c r="D26" s="2"/>
      <c r="E26" s="2"/>
      <c r="F26" s="8">
        <v>59</v>
      </c>
      <c r="G26" s="22"/>
      <c r="H26" s="1">
        <f t="shared" si="32"/>
        <v>3</v>
      </c>
      <c r="I26" s="1">
        <v>56</v>
      </c>
      <c r="J26" s="1">
        <v>51</v>
      </c>
      <c r="K26" s="1"/>
      <c r="L26" s="1">
        <v>4</v>
      </c>
      <c r="M26" s="1"/>
      <c r="N26" s="1">
        <v>1</v>
      </c>
      <c r="O26" s="17">
        <f t="shared" si="33"/>
        <v>0.9821428571428571</v>
      </c>
      <c r="P26" s="18">
        <f t="shared" si="34"/>
        <v>0</v>
      </c>
      <c r="Q26" s="22"/>
      <c r="R26" s="1">
        <f t="shared" si="35"/>
        <v>0</v>
      </c>
      <c r="S26" s="1">
        <v>56</v>
      </c>
      <c r="T26" s="1">
        <v>47</v>
      </c>
      <c r="U26" s="1"/>
      <c r="V26" s="1"/>
      <c r="W26" s="1">
        <v>1</v>
      </c>
      <c r="X26" s="1">
        <v>8</v>
      </c>
      <c r="Y26" s="17">
        <f t="shared" si="36"/>
        <v>0.8571428571428571</v>
      </c>
      <c r="Z26" s="18">
        <f t="shared" si="37"/>
        <v>1.7857142857142856E-2</v>
      </c>
      <c r="AA26" s="22"/>
      <c r="AB26" s="1">
        <f t="shared" si="38"/>
        <v>0</v>
      </c>
      <c r="AC26" s="1">
        <v>56</v>
      </c>
      <c r="AD26" s="1">
        <v>38</v>
      </c>
      <c r="AE26" s="1"/>
      <c r="AF26" s="1">
        <v>2</v>
      </c>
      <c r="AG26" s="1">
        <v>9</v>
      </c>
      <c r="AH26" s="1">
        <v>7</v>
      </c>
      <c r="AI26" s="17">
        <f t="shared" si="39"/>
        <v>0.875</v>
      </c>
      <c r="AJ26" s="18">
        <f t="shared" si="40"/>
        <v>0.16071428571428573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47</v>
      </c>
      <c r="D27" s="2"/>
      <c r="E27" s="2"/>
      <c r="F27" s="8">
        <v>47</v>
      </c>
      <c r="G27" s="22"/>
      <c r="H27" s="1">
        <f t="shared" si="32"/>
        <v>0</v>
      </c>
      <c r="I27" s="1">
        <v>47</v>
      </c>
      <c r="J27" s="1">
        <v>44</v>
      </c>
      <c r="K27" s="1"/>
      <c r="L27" s="1">
        <v>2</v>
      </c>
      <c r="M27" s="1"/>
      <c r="N27" s="1">
        <v>1</v>
      </c>
      <c r="O27" s="17">
        <f t="shared" si="33"/>
        <v>0.97872340425531912</v>
      </c>
      <c r="P27" s="18">
        <f t="shared" si="34"/>
        <v>0</v>
      </c>
      <c r="Q27" s="22"/>
      <c r="R27" s="1">
        <f t="shared" si="35"/>
        <v>3</v>
      </c>
      <c r="S27" s="1">
        <v>44</v>
      </c>
      <c r="T27" s="1">
        <v>38</v>
      </c>
      <c r="U27" s="1"/>
      <c r="V27" s="1">
        <v>1</v>
      </c>
      <c r="W27" s="1">
        <v>3</v>
      </c>
      <c r="X27" s="1">
        <v>2</v>
      </c>
      <c r="Y27" s="17">
        <f t="shared" si="36"/>
        <v>0.95454545454545459</v>
      </c>
      <c r="Z27" s="18">
        <f t="shared" si="37"/>
        <v>6.8181818181818177E-2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58</v>
      </c>
      <c r="D28" s="2"/>
      <c r="E28" s="2"/>
      <c r="F28" s="9">
        <v>58</v>
      </c>
      <c r="G28" s="23"/>
      <c r="H28" s="24">
        <f t="shared" si="32"/>
        <v>2</v>
      </c>
      <c r="I28" s="24">
        <v>56</v>
      </c>
      <c r="J28" s="24">
        <v>49</v>
      </c>
      <c r="K28" s="10"/>
      <c r="L28" s="10">
        <v>3</v>
      </c>
      <c r="M28" s="10">
        <v>1</v>
      </c>
      <c r="N28" s="10">
        <v>3</v>
      </c>
      <c r="O28" s="19">
        <f t="shared" si="33"/>
        <v>0.9464285714285714</v>
      </c>
      <c r="P28" s="20">
        <f t="shared" si="34"/>
        <v>1.7857142857142856E-2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91</v>
      </c>
    </row>
    <row r="2" spans="1:106">
      <c r="B2" s="25" t="str">
        <f>"Freshmen Retention - "&amp;$A$1</f>
        <v>Freshmen Retention - Stuart (Undergraduate Business)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e">
        <f>#REF!</f>
        <v>#REF!</v>
      </c>
      <c r="C5" s="3">
        <f t="shared" ref="C5:C14" si="0">F5+D5+E5</f>
        <v>0</v>
      </c>
      <c r="D5" s="3"/>
      <c r="E5" s="3"/>
      <c r="F5" s="8"/>
      <c r="G5" s="21">
        <v>6</v>
      </c>
      <c r="H5" s="1">
        <f>IF(ISNUMBER(I5),F5-I5+G5,"")</f>
        <v>0</v>
      </c>
      <c r="I5" s="1">
        <v>6</v>
      </c>
      <c r="J5" s="1">
        <v>6</v>
      </c>
      <c r="K5" s="4"/>
      <c r="L5" s="4"/>
      <c r="M5" s="4"/>
      <c r="N5" s="5"/>
      <c r="O5" s="15">
        <f>IF(I5="","",((J5+K5+L5+M5)/I5))</f>
        <v>1</v>
      </c>
      <c r="P5" s="16">
        <f>IF(I5="","",(M5/I5))</f>
        <v>0</v>
      </c>
      <c r="Q5" s="21">
        <v>4</v>
      </c>
      <c r="R5" s="1">
        <f t="shared" ref="R5:R14" si="1">IF(ISNUMBER(S5),I5-S5+Q5,"")</f>
        <v>0</v>
      </c>
      <c r="S5" s="1">
        <v>10</v>
      </c>
      <c r="T5" s="1">
        <v>7</v>
      </c>
      <c r="U5" s="4">
        <v>1</v>
      </c>
      <c r="V5" s="4"/>
      <c r="W5" s="4"/>
      <c r="X5" s="5">
        <v>2</v>
      </c>
      <c r="Y5" s="15">
        <f t="shared" ref="Y5:Y14" si="2">IF(S5="","",((T5+U5+V5+W5)/S5))</f>
        <v>0.8</v>
      </c>
      <c r="Z5" s="16">
        <f t="shared" ref="Z5:Z14" si="3">IF(S5="","",(W5/S5))</f>
        <v>0</v>
      </c>
      <c r="AA5" s="21">
        <v>2</v>
      </c>
      <c r="AB5" s="1">
        <f t="shared" ref="AB5:AB14" si="4">IF(ISNUMBER(AC5),S5-AC5+AA5,"")</f>
        <v>1</v>
      </c>
      <c r="AC5" s="1">
        <v>11</v>
      </c>
      <c r="AD5" s="1">
        <v>9</v>
      </c>
      <c r="AE5" s="4"/>
      <c r="AF5" s="4"/>
      <c r="AG5" s="4"/>
      <c r="AH5" s="5">
        <v>2</v>
      </c>
      <c r="AI5" s="15">
        <f t="shared" ref="AI5:AI14" si="5">IF(AC5="","",((AD5+AE5+AF5+AG5)/AC5))</f>
        <v>0.81818181818181823</v>
      </c>
      <c r="AJ5" s="16">
        <f t="shared" ref="AJ5:AJ14" si="6">IF(AC5="","",(AG5/AC5))</f>
        <v>0</v>
      </c>
      <c r="AK5" s="21">
        <v>2</v>
      </c>
      <c r="AL5" s="1">
        <f t="shared" ref="AL5:AL14" si="7">IF(ISNUMBER(AM5),AC5-AM5+AK5,"")</f>
        <v>0</v>
      </c>
      <c r="AM5" s="1">
        <v>13</v>
      </c>
      <c r="AN5" s="1">
        <v>5</v>
      </c>
      <c r="AO5" s="4">
        <v>1</v>
      </c>
      <c r="AP5" s="4"/>
      <c r="AQ5" s="4">
        <v>5</v>
      </c>
      <c r="AR5" s="5">
        <v>2</v>
      </c>
      <c r="AS5" s="15">
        <f t="shared" ref="AS5:AS14" si="8">IF(AM5="","",((AN5+AO5+AP5+AQ5)/AM5))</f>
        <v>0.84615384615384615</v>
      </c>
      <c r="AT5" s="16">
        <f t="shared" ref="AT5:AT14" si="9">IF(AM5="","",(AQ5/AM5))</f>
        <v>0.38461538461538464</v>
      </c>
      <c r="AU5" s="21">
        <v>2</v>
      </c>
      <c r="AV5" s="1">
        <f t="shared" ref="AV5:AV14" si="10">IF(ISNUMBER(AW5),AM5-AW5+AU5,"")</f>
        <v>0</v>
      </c>
      <c r="AW5" s="1">
        <v>15</v>
      </c>
      <c r="AX5" s="1">
        <v>2</v>
      </c>
      <c r="AY5" s="4"/>
      <c r="AZ5" s="4"/>
      <c r="BA5" s="4">
        <v>10</v>
      </c>
      <c r="BB5" s="5">
        <v>3</v>
      </c>
      <c r="BC5" s="15">
        <f t="shared" ref="BC5:BC14" si="11">IF(AW5="","",((AX5+AY5+AZ5+BA5)/AW5))</f>
        <v>0.8</v>
      </c>
      <c r="BD5" s="16">
        <f t="shared" ref="BD5:BD14" si="12">IF(AW5="","",(BA5/AW5))</f>
        <v>0.66666666666666663</v>
      </c>
      <c r="BE5" s="21"/>
      <c r="BF5" s="1">
        <f t="shared" ref="BF5:BF14" si="13">IF(ISNUMBER(BG5),AW5-BG5+BE5,"")</f>
        <v>2</v>
      </c>
      <c r="BG5" s="1">
        <v>13</v>
      </c>
      <c r="BH5" s="1">
        <v>1</v>
      </c>
      <c r="BI5" s="4"/>
      <c r="BJ5" s="4">
        <v>1</v>
      </c>
      <c r="BK5" s="4">
        <v>9</v>
      </c>
      <c r="BL5" s="5">
        <v>2</v>
      </c>
      <c r="BM5" s="15">
        <f t="shared" ref="BM5:BM14" si="14">IF(BG5="","",((BH5+BI5+BJ5+BK5)/BG5))</f>
        <v>0.84615384615384615</v>
      </c>
      <c r="BN5" s="16">
        <f t="shared" ref="BN5:BN14" si="15">IF(BG5="","",(BK5/BG5))</f>
        <v>0.69230769230769229</v>
      </c>
      <c r="BO5" s="21"/>
      <c r="BP5" s="1">
        <f t="shared" ref="BP5:BP14" si="16">IF(ISNUMBER(BQ5),BG5-BQ5+BO5,"")</f>
        <v>0</v>
      </c>
      <c r="BQ5" s="1">
        <v>13</v>
      </c>
      <c r="BR5" s="1">
        <v>1</v>
      </c>
      <c r="BS5" s="4"/>
      <c r="BT5" s="4"/>
      <c r="BU5" s="4">
        <v>9</v>
      </c>
      <c r="BV5" s="5">
        <v>3</v>
      </c>
      <c r="BW5" s="15">
        <f t="shared" ref="BW5:BW14" si="17">IF(BQ5="","",((BR5+BS5+BT5+BU5)/BQ5))</f>
        <v>0.76923076923076927</v>
      </c>
      <c r="BX5" s="16">
        <f t="shared" ref="BX5:BX14" si="18">IF(BQ5="","",(BU5/BQ5))</f>
        <v>0.69230769230769229</v>
      </c>
      <c r="BY5" s="21"/>
      <c r="BZ5" s="1">
        <f t="shared" ref="BZ5:BZ14" si="19">IF(ISNUMBER(CA5),BQ5-CA5+BY5,"")</f>
        <v>0</v>
      </c>
      <c r="CA5" s="1">
        <v>13</v>
      </c>
      <c r="CB5" s="1"/>
      <c r="CC5" s="4"/>
      <c r="CD5" s="4"/>
      <c r="CE5" s="4">
        <v>10</v>
      </c>
      <c r="CF5" s="5">
        <v>3</v>
      </c>
      <c r="CG5" s="15">
        <f t="shared" ref="CG5:CG14" si="20">IF(CA5="","",((CB5+CC5+CD5+CE5)/CA5))</f>
        <v>0.76923076923076927</v>
      </c>
      <c r="CH5" s="16">
        <f t="shared" ref="CH5:CH14" si="21">IF(CA5="","",(CE5/CA5))</f>
        <v>0.76923076923076927</v>
      </c>
      <c r="CI5" s="21"/>
      <c r="CJ5" s="1">
        <f t="shared" ref="CJ5:CJ14" si="22">IF(ISNUMBER(CK5),CA5-CK5+CI5,"")</f>
        <v>0</v>
      </c>
      <c r="CK5" s="1">
        <v>13</v>
      </c>
      <c r="CL5" s="1"/>
      <c r="CM5" s="4"/>
      <c r="CN5" s="4"/>
      <c r="CO5" s="4">
        <v>10</v>
      </c>
      <c r="CP5" s="5">
        <v>3</v>
      </c>
      <c r="CQ5" s="15">
        <f t="shared" ref="CQ5:CQ14" si="23">IF(CK5="","",((CL5+CM5+CN5+CO5)/CK5))</f>
        <v>0.76923076923076927</v>
      </c>
      <c r="CR5" s="16">
        <f t="shared" ref="CR5:CR14" si="24">IF(CK5="","",(CO5/CK5))</f>
        <v>0.76923076923076927</v>
      </c>
      <c r="CS5" s="21"/>
      <c r="CT5" s="1">
        <f t="shared" ref="CT5:CT14" si="25">IF(ISNUMBER(CU5),CK5-CU5+CS5,"")</f>
        <v>0</v>
      </c>
      <c r="CU5" s="1">
        <v>13</v>
      </c>
      <c r="CV5" s="1"/>
      <c r="CW5" s="4"/>
      <c r="CX5" s="4"/>
      <c r="CY5" s="4">
        <v>11</v>
      </c>
      <c r="CZ5" s="5">
        <v>2</v>
      </c>
      <c r="DA5" s="15">
        <f t="shared" ref="DA5:DA14" si="26">IF(CU5="","",((CV5+CW5+CX5+CY5)/CU5))</f>
        <v>0.84615384615384615</v>
      </c>
      <c r="DB5" s="16">
        <f t="shared" ref="DB5:DB14" si="27">IF(CU5="","",(CY5/CU5))</f>
        <v>0.84615384615384615</v>
      </c>
    </row>
    <row r="6" spans="1:106">
      <c r="B6" s="4" t="s">
        <v>82</v>
      </c>
      <c r="C6" s="2">
        <f t="shared" si="0"/>
        <v>4</v>
      </c>
      <c r="D6" s="2"/>
      <c r="E6" s="2"/>
      <c r="F6" s="8">
        <v>4</v>
      </c>
      <c r="G6" s="22">
        <v>4</v>
      </c>
      <c r="H6" s="1">
        <f t="shared" ref="H6:H14" si="28">IF(ISNUMBER(I6),F6-I6+G6,"")</f>
        <v>0</v>
      </c>
      <c r="I6" s="1">
        <v>8</v>
      </c>
      <c r="J6" s="1">
        <v>7</v>
      </c>
      <c r="K6" s="1"/>
      <c r="L6" s="1"/>
      <c r="M6" s="1"/>
      <c r="N6" s="1">
        <v>1</v>
      </c>
      <c r="O6" s="15">
        <f t="shared" ref="O6:O14" si="29">IF(I6="","",((J6+K6+L6+M6)/I6))</f>
        <v>0.875</v>
      </c>
      <c r="P6" s="16">
        <f t="shared" ref="P6:P14" si="30">IF(I6="","",(M6/I6))</f>
        <v>0</v>
      </c>
      <c r="Q6" s="22">
        <v>3</v>
      </c>
      <c r="R6" s="1">
        <f t="shared" si="1"/>
        <v>1</v>
      </c>
      <c r="S6" s="1">
        <v>10</v>
      </c>
      <c r="T6" s="1">
        <v>9</v>
      </c>
      <c r="U6" s="1"/>
      <c r="V6" s="1"/>
      <c r="W6" s="1"/>
      <c r="X6" s="1">
        <v>1</v>
      </c>
      <c r="Y6" s="15">
        <f t="shared" si="2"/>
        <v>0.9</v>
      </c>
      <c r="Z6" s="16">
        <f t="shared" si="3"/>
        <v>0</v>
      </c>
      <c r="AA6" s="22">
        <v>3</v>
      </c>
      <c r="AB6" s="1">
        <f t="shared" si="4"/>
        <v>0</v>
      </c>
      <c r="AC6" s="1">
        <v>13</v>
      </c>
      <c r="AD6" s="1">
        <v>10</v>
      </c>
      <c r="AE6" s="1"/>
      <c r="AF6" s="1">
        <v>1</v>
      </c>
      <c r="AG6" s="1"/>
      <c r="AH6" s="1">
        <v>2</v>
      </c>
      <c r="AI6" s="15">
        <f t="shared" si="5"/>
        <v>0.84615384615384615</v>
      </c>
      <c r="AJ6" s="16">
        <f t="shared" si="6"/>
        <v>0</v>
      </c>
      <c r="AK6" s="22">
        <v>1</v>
      </c>
      <c r="AL6" s="1">
        <f t="shared" si="7"/>
        <v>0</v>
      </c>
      <c r="AM6" s="1">
        <v>14</v>
      </c>
      <c r="AN6" s="1">
        <v>5</v>
      </c>
      <c r="AO6" s="1"/>
      <c r="AP6" s="1"/>
      <c r="AQ6" s="1">
        <v>5</v>
      </c>
      <c r="AR6" s="1">
        <v>4</v>
      </c>
      <c r="AS6" s="15">
        <f t="shared" si="8"/>
        <v>0.7142857142857143</v>
      </c>
      <c r="AT6" s="16">
        <f t="shared" si="9"/>
        <v>0.35714285714285715</v>
      </c>
      <c r="AU6" s="22"/>
      <c r="AV6" s="1">
        <f t="shared" si="10"/>
        <v>-2</v>
      </c>
      <c r="AW6" s="1">
        <v>16</v>
      </c>
      <c r="AX6" s="1">
        <v>2</v>
      </c>
      <c r="AY6" s="1"/>
      <c r="AZ6" s="1"/>
      <c r="BA6" s="1">
        <v>6</v>
      </c>
      <c r="BB6" s="1">
        <v>8</v>
      </c>
      <c r="BC6" s="15">
        <f t="shared" si="11"/>
        <v>0.5</v>
      </c>
      <c r="BD6" s="16">
        <f t="shared" si="12"/>
        <v>0.375</v>
      </c>
      <c r="BE6" s="22"/>
      <c r="BF6" s="1">
        <f t="shared" si="13"/>
        <v>0</v>
      </c>
      <c r="BG6" s="1">
        <v>16</v>
      </c>
      <c r="BH6" s="1">
        <v>1</v>
      </c>
      <c r="BI6" s="1"/>
      <c r="BJ6" s="1"/>
      <c r="BK6" s="1">
        <v>7</v>
      </c>
      <c r="BL6" s="1">
        <v>8</v>
      </c>
      <c r="BM6" s="15">
        <f t="shared" si="14"/>
        <v>0.5</v>
      </c>
      <c r="BN6" s="16">
        <f t="shared" si="15"/>
        <v>0.4375</v>
      </c>
      <c r="BO6" s="22"/>
      <c r="BP6" s="1">
        <f t="shared" si="16"/>
        <v>0</v>
      </c>
      <c r="BQ6" s="1">
        <v>16</v>
      </c>
      <c r="BR6" s="1"/>
      <c r="BS6" s="1"/>
      <c r="BT6" s="1"/>
      <c r="BU6" s="1">
        <v>8</v>
      </c>
      <c r="BV6" s="1">
        <v>8</v>
      </c>
      <c r="BW6" s="15">
        <f t="shared" si="17"/>
        <v>0.5</v>
      </c>
      <c r="BX6" s="16">
        <f t="shared" si="18"/>
        <v>0.5</v>
      </c>
      <c r="BY6" s="22"/>
      <c r="BZ6" s="1">
        <f t="shared" si="19"/>
        <v>0</v>
      </c>
      <c r="CA6" s="1">
        <v>16</v>
      </c>
      <c r="CB6" s="1"/>
      <c r="CC6" s="1"/>
      <c r="CD6" s="1"/>
      <c r="CE6" s="1">
        <v>8</v>
      </c>
      <c r="CF6" s="1">
        <v>8</v>
      </c>
      <c r="CG6" s="15">
        <f t="shared" si="20"/>
        <v>0.5</v>
      </c>
      <c r="CH6" s="16">
        <f t="shared" si="21"/>
        <v>0.5</v>
      </c>
      <c r="CI6" s="22"/>
      <c r="CJ6" s="1">
        <f t="shared" si="22"/>
        <v>0</v>
      </c>
      <c r="CK6" s="1">
        <v>16</v>
      </c>
      <c r="CL6" s="1"/>
      <c r="CM6" s="1"/>
      <c r="CN6" s="1"/>
      <c r="CO6" s="1">
        <v>8</v>
      </c>
      <c r="CP6" s="1">
        <v>8</v>
      </c>
      <c r="CQ6" s="15">
        <f t="shared" si="23"/>
        <v>0.5</v>
      </c>
      <c r="CR6" s="16">
        <f t="shared" si="24"/>
        <v>0.5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16</v>
      </c>
      <c r="D7" s="2"/>
      <c r="E7" s="2"/>
      <c r="F7" s="8">
        <v>16</v>
      </c>
      <c r="G7" s="22">
        <v>2</v>
      </c>
      <c r="H7" s="1">
        <f t="shared" si="28"/>
        <v>0</v>
      </c>
      <c r="I7" s="1">
        <v>18</v>
      </c>
      <c r="J7" s="1">
        <v>11</v>
      </c>
      <c r="K7" s="1"/>
      <c r="L7" s="1">
        <v>2</v>
      </c>
      <c r="M7" s="1"/>
      <c r="N7" s="1">
        <v>5</v>
      </c>
      <c r="O7" s="15">
        <f t="shared" si="29"/>
        <v>0.72222222222222221</v>
      </c>
      <c r="P7" s="16">
        <f t="shared" si="30"/>
        <v>0</v>
      </c>
      <c r="Q7" s="22">
        <v>1</v>
      </c>
      <c r="R7" s="1">
        <f t="shared" si="1"/>
        <v>0</v>
      </c>
      <c r="S7" s="1">
        <v>19</v>
      </c>
      <c r="T7" s="1">
        <v>8</v>
      </c>
      <c r="U7" s="1">
        <v>1</v>
      </c>
      <c r="V7" s="1">
        <v>1</v>
      </c>
      <c r="W7" s="1"/>
      <c r="X7" s="1">
        <v>9</v>
      </c>
      <c r="Y7" s="15">
        <f t="shared" si="2"/>
        <v>0.52631578947368418</v>
      </c>
      <c r="Z7" s="16">
        <f t="shared" si="3"/>
        <v>0</v>
      </c>
      <c r="AA7" s="22">
        <v>2</v>
      </c>
      <c r="AB7" s="1">
        <f t="shared" si="4"/>
        <v>1</v>
      </c>
      <c r="AC7" s="1">
        <v>20</v>
      </c>
      <c r="AD7" s="1">
        <v>10</v>
      </c>
      <c r="AE7" s="1"/>
      <c r="AF7" s="1"/>
      <c r="AG7" s="1"/>
      <c r="AH7" s="1">
        <v>10</v>
      </c>
      <c r="AI7" s="15">
        <f t="shared" si="5"/>
        <v>0.5</v>
      </c>
      <c r="AJ7" s="16">
        <f t="shared" si="6"/>
        <v>0</v>
      </c>
      <c r="AK7" s="22"/>
      <c r="AL7" s="1">
        <f t="shared" si="7"/>
        <v>0</v>
      </c>
      <c r="AM7" s="1">
        <v>20</v>
      </c>
      <c r="AN7" s="1">
        <v>6</v>
      </c>
      <c r="AO7" s="1"/>
      <c r="AP7" s="1"/>
      <c r="AQ7" s="1">
        <v>3</v>
      </c>
      <c r="AR7" s="1">
        <v>11</v>
      </c>
      <c r="AS7" s="15">
        <f t="shared" si="8"/>
        <v>0.45</v>
      </c>
      <c r="AT7" s="16">
        <f t="shared" si="9"/>
        <v>0.15</v>
      </c>
      <c r="AU7" s="22"/>
      <c r="AV7" s="1">
        <f t="shared" si="10"/>
        <v>0</v>
      </c>
      <c r="AW7" s="1">
        <v>20</v>
      </c>
      <c r="AX7" s="1">
        <v>1</v>
      </c>
      <c r="AY7" s="1">
        <v>1</v>
      </c>
      <c r="AZ7" s="1"/>
      <c r="BA7" s="1">
        <v>8</v>
      </c>
      <c r="BB7" s="1">
        <v>10</v>
      </c>
      <c r="BC7" s="15">
        <f t="shared" si="11"/>
        <v>0.5</v>
      </c>
      <c r="BD7" s="16">
        <f t="shared" si="12"/>
        <v>0.4</v>
      </c>
      <c r="BE7" s="22"/>
      <c r="BF7" s="1">
        <f t="shared" si="13"/>
        <v>0</v>
      </c>
      <c r="BG7" s="1">
        <v>20</v>
      </c>
      <c r="BH7" s="1"/>
      <c r="BI7" s="1"/>
      <c r="BJ7" s="1">
        <v>1</v>
      </c>
      <c r="BK7" s="1">
        <v>9</v>
      </c>
      <c r="BL7" s="1">
        <v>10</v>
      </c>
      <c r="BM7" s="15">
        <f t="shared" si="14"/>
        <v>0.5</v>
      </c>
      <c r="BN7" s="16">
        <f t="shared" si="15"/>
        <v>0.45</v>
      </c>
      <c r="BO7" s="22"/>
      <c r="BP7" s="1">
        <f t="shared" si="16"/>
        <v>0</v>
      </c>
      <c r="BQ7" s="1">
        <v>20</v>
      </c>
      <c r="BR7" s="1"/>
      <c r="BS7" s="1"/>
      <c r="BT7" s="1"/>
      <c r="BU7" s="1">
        <v>9</v>
      </c>
      <c r="BV7" s="1">
        <v>11</v>
      </c>
      <c r="BW7" s="15">
        <f t="shared" si="17"/>
        <v>0.45</v>
      </c>
      <c r="BX7" s="16">
        <f t="shared" si="18"/>
        <v>0.45</v>
      </c>
      <c r="BY7" s="22"/>
      <c r="BZ7" s="1">
        <f t="shared" si="19"/>
        <v>0</v>
      </c>
      <c r="CA7" s="1">
        <v>20</v>
      </c>
      <c r="CB7" s="1"/>
      <c r="CC7" s="1"/>
      <c r="CD7" s="1"/>
      <c r="CE7" s="1">
        <v>9</v>
      </c>
      <c r="CF7" s="1">
        <v>11</v>
      </c>
      <c r="CG7" s="15">
        <f t="shared" si="20"/>
        <v>0.45</v>
      </c>
      <c r="CH7" s="16">
        <f t="shared" si="21"/>
        <v>0.45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13</v>
      </c>
      <c r="D8" s="2"/>
      <c r="E8" s="2"/>
      <c r="F8" s="8">
        <v>13</v>
      </c>
      <c r="G8" s="22">
        <v>13</v>
      </c>
      <c r="H8" s="1">
        <f t="shared" si="28"/>
        <v>1</v>
      </c>
      <c r="I8" s="1">
        <v>25</v>
      </c>
      <c r="J8" s="1">
        <v>21</v>
      </c>
      <c r="K8" s="1"/>
      <c r="L8" s="1"/>
      <c r="M8" s="1"/>
      <c r="N8" s="1">
        <v>4</v>
      </c>
      <c r="O8" s="15">
        <f t="shared" si="29"/>
        <v>0.84</v>
      </c>
      <c r="P8" s="16">
        <f t="shared" si="30"/>
        <v>0</v>
      </c>
      <c r="Q8" s="22">
        <v>4</v>
      </c>
      <c r="R8" s="1">
        <f t="shared" si="1"/>
        <v>1</v>
      </c>
      <c r="S8" s="1">
        <v>28</v>
      </c>
      <c r="T8" s="1">
        <v>19</v>
      </c>
      <c r="U8" s="1"/>
      <c r="V8" s="1"/>
      <c r="W8" s="1"/>
      <c r="X8" s="1">
        <v>9</v>
      </c>
      <c r="Y8" s="15">
        <f t="shared" si="2"/>
        <v>0.6785714285714286</v>
      </c>
      <c r="Z8" s="16">
        <f t="shared" si="3"/>
        <v>0</v>
      </c>
      <c r="AA8" s="22"/>
      <c r="AB8" s="1">
        <f t="shared" si="4"/>
        <v>0</v>
      </c>
      <c r="AC8" s="1">
        <v>28</v>
      </c>
      <c r="AD8" s="1">
        <v>13</v>
      </c>
      <c r="AE8" s="1"/>
      <c r="AF8" s="1">
        <v>1</v>
      </c>
      <c r="AG8" s="1">
        <v>2</v>
      </c>
      <c r="AH8" s="1">
        <v>12</v>
      </c>
      <c r="AI8" s="15">
        <f t="shared" si="5"/>
        <v>0.5714285714285714</v>
      </c>
      <c r="AJ8" s="16">
        <f t="shared" si="6"/>
        <v>7.1428571428571425E-2</v>
      </c>
      <c r="AK8" s="22">
        <v>1</v>
      </c>
      <c r="AL8" s="1">
        <f t="shared" si="7"/>
        <v>0</v>
      </c>
      <c r="AM8" s="1">
        <v>29</v>
      </c>
      <c r="AN8" s="1">
        <v>6</v>
      </c>
      <c r="AO8" s="1">
        <v>1</v>
      </c>
      <c r="AP8" s="1"/>
      <c r="AQ8" s="1">
        <v>10</v>
      </c>
      <c r="AR8" s="1">
        <v>12</v>
      </c>
      <c r="AS8" s="15">
        <f t="shared" si="8"/>
        <v>0.58620689655172409</v>
      </c>
      <c r="AT8" s="16">
        <f t="shared" si="9"/>
        <v>0.34482758620689657</v>
      </c>
      <c r="AU8" s="22"/>
      <c r="AV8" s="1">
        <f t="shared" si="10"/>
        <v>0</v>
      </c>
      <c r="AW8" s="1">
        <v>29</v>
      </c>
      <c r="AX8" s="1">
        <v>2</v>
      </c>
      <c r="AY8" s="1"/>
      <c r="AZ8" s="1"/>
      <c r="BA8" s="1">
        <v>15</v>
      </c>
      <c r="BB8" s="1">
        <v>12</v>
      </c>
      <c r="BC8" s="15">
        <f t="shared" si="11"/>
        <v>0.58620689655172409</v>
      </c>
      <c r="BD8" s="16">
        <f t="shared" si="12"/>
        <v>0.51724137931034486</v>
      </c>
      <c r="BE8" s="22"/>
      <c r="BF8" s="1">
        <f t="shared" si="13"/>
        <v>0</v>
      </c>
      <c r="BG8" s="1">
        <v>29</v>
      </c>
      <c r="BH8" s="1"/>
      <c r="BI8" s="1"/>
      <c r="BJ8" s="1"/>
      <c r="BK8" s="1">
        <v>17</v>
      </c>
      <c r="BL8" s="1">
        <v>12</v>
      </c>
      <c r="BM8" s="15">
        <f t="shared" si="14"/>
        <v>0.58620689655172409</v>
      </c>
      <c r="BN8" s="16">
        <f t="shared" si="15"/>
        <v>0.58620689655172409</v>
      </c>
      <c r="BO8" s="22"/>
      <c r="BP8" s="1">
        <f t="shared" si="16"/>
        <v>0</v>
      </c>
      <c r="BQ8" s="1">
        <v>29</v>
      </c>
      <c r="BR8" s="1"/>
      <c r="BS8" s="1"/>
      <c r="BT8" s="1"/>
      <c r="BU8" s="1">
        <v>17</v>
      </c>
      <c r="BV8" s="1">
        <v>12</v>
      </c>
      <c r="BW8" s="15">
        <f t="shared" si="17"/>
        <v>0.58620689655172409</v>
      </c>
      <c r="BX8" s="16">
        <f t="shared" si="18"/>
        <v>0.58620689655172409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17</v>
      </c>
      <c r="D9" s="2"/>
      <c r="E9" s="2"/>
      <c r="F9" s="8">
        <v>17</v>
      </c>
      <c r="G9" s="22">
        <v>8</v>
      </c>
      <c r="H9" s="1">
        <f t="shared" si="28"/>
        <v>1</v>
      </c>
      <c r="I9" s="1">
        <v>24</v>
      </c>
      <c r="J9" s="1">
        <v>18</v>
      </c>
      <c r="K9" s="1"/>
      <c r="L9" s="1">
        <v>2</v>
      </c>
      <c r="M9" s="1"/>
      <c r="N9" s="1">
        <v>4</v>
      </c>
      <c r="O9" s="15">
        <f t="shared" si="29"/>
        <v>0.83333333333333337</v>
      </c>
      <c r="P9" s="16">
        <f t="shared" si="30"/>
        <v>0</v>
      </c>
      <c r="Q9" s="22">
        <v>5</v>
      </c>
      <c r="R9" s="1">
        <f t="shared" si="1"/>
        <v>-1</v>
      </c>
      <c r="S9" s="1">
        <v>30</v>
      </c>
      <c r="T9" s="1">
        <v>19</v>
      </c>
      <c r="U9" s="1"/>
      <c r="V9" s="1"/>
      <c r="W9" s="1"/>
      <c r="X9" s="1">
        <v>11</v>
      </c>
      <c r="Y9" s="15">
        <f t="shared" si="2"/>
        <v>0.6333333333333333</v>
      </c>
      <c r="Z9" s="16">
        <f t="shared" si="3"/>
        <v>0</v>
      </c>
      <c r="AA9" s="22">
        <v>2</v>
      </c>
      <c r="AB9" s="1">
        <f t="shared" si="4"/>
        <v>-2</v>
      </c>
      <c r="AC9" s="1">
        <v>34</v>
      </c>
      <c r="AD9" s="1">
        <v>18</v>
      </c>
      <c r="AE9" s="1">
        <v>1</v>
      </c>
      <c r="AF9" s="1">
        <v>2</v>
      </c>
      <c r="AG9" s="1">
        <v>1</v>
      </c>
      <c r="AH9" s="1">
        <v>12</v>
      </c>
      <c r="AI9" s="15">
        <f t="shared" si="5"/>
        <v>0.6470588235294118</v>
      </c>
      <c r="AJ9" s="16">
        <f t="shared" si="6"/>
        <v>2.9411764705882353E-2</v>
      </c>
      <c r="AK9" s="22"/>
      <c r="AL9" s="1">
        <f t="shared" si="7"/>
        <v>0</v>
      </c>
      <c r="AM9" s="1">
        <v>34</v>
      </c>
      <c r="AN9" s="1">
        <v>7</v>
      </c>
      <c r="AO9" s="1"/>
      <c r="AP9" s="1">
        <v>1</v>
      </c>
      <c r="AQ9" s="1">
        <v>11</v>
      </c>
      <c r="AR9" s="1">
        <v>15</v>
      </c>
      <c r="AS9" s="15">
        <f t="shared" si="8"/>
        <v>0.55882352941176472</v>
      </c>
      <c r="AT9" s="16">
        <f t="shared" si="9"/>
        <v>0.3235294117647059</v>
      </c>
      <c r="AU9" s="22"/>
      <c r="AV9" s="1">
        <f t="shared" si="10"/>
        <v>0</v>
      </c>
      <c r="AW9" s="1">
        <v>34</v>
      </c>
      <c r="AX9" s="1">
        <v>2</v>
      </c>
      <c r="AY9" s="1"/>
      <c r="AZ9" s="1"/>
      <c r="BA9" s="1">
        <v>17</v>
      </c>
      <c r="BB9" s="1">
        <v>15</v>
      </c>
      <c r="BC9" s="15">
        <f t="shared" si="11"/>
        <v>0.55882352941176472</v>
      </c>
      <c r="BD9" s="16">
        <f t="shared" si="12"/>
        <v>0.5</v>
      </c>
      <c r="BE9" s="22"/>
      <c r="BF9" s="1">
        <f t="shared" si="13"/>
        <v>0</v>
      </c>
      <c r="BG9" s="1">
        <v>34</v>
      </c>
      <c r="BH9" s="1">
        <v>2</v>
      </c>
      <c r="BI9" s="1"/>
      <c r="BJ9" s="1"/>
      <c r="BK9" s="1">
        <v>17</v>
      </c>
      <c r="BL9" s="1">
        <v>15</v>
      </c>
      <c r="BM9" s="15">
        <f t="shared" si="14"/>
        <v>0.55882352941176472</v>
      </c>
      <c r="BN9" s="16">
        <f t="shared" si="15"/>
        <v>0.5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28</v>
      </c>
      <c r="D10" s="2">
        <v>1</v>
      </c>
      <c r="E10" s="2"/>
      <c r="F10" s="8">
        <v>27</v>
      </c>
      <c r="G10" s="22">
        <v>4</v>
      </c>
      <c r="H10" s="1">
        <f t="shared" si="28"/>
        <v>4</v>
      </c>
      <c r="I10" s="1">
        <v>27</v>
      </c>
      <c r="J10" s="1">
        <v>22</v>
      </c>
      <c r="K10" s="1"/>
      <c r="L10" s="1">
        <v>1</v>
      </c>
      <c r="M10" s="1"/>
      <c r="N10" s="1">
        <v>4</v>
      </c>
      <c r="O10" s="15">
        <f t="shared" si="29"/>
        <v>0.85185185185185186</v>
      </c>
      <c r="P10" s="16">
        <f t="shared" si="30"/>
        <v>0</v>
      </c>
      <c r="Q10" s="22">
        <v>1</v>
      </c>
      <c r="R10" s="1">
        <f t="shared" si="1"/>
        <v>1</v>
      </c>
      <c r="S10" s="1">
        <v>27</v>
      </c>
      <c r="T10" s="1">
        <v>18</v>
      </c>
      <c r="U10" s="1"/>
      <c r="V10" s="1">
        <v>2</v>
      </c>
      <c r="W10" s="1"/>
      <c r="X10" s="1">
        <v>7</v>
      </c>
      <c r="Y10" s="15">
        <f t="shared" si="2"/>
        <v>0.7407407407407407</v>
      </c>
      <c r="Z10" s="16">
        <f t="shared" si="3"/>
        <v>0</v>
      </c>
      <c r="AA10" s="22">
        <v>3</v>
      </c>
      <c r="AB10" s="1">
        <f t="shared" si="4"/>
        <v>0</v>
      </c>
      <c r="AC10" s="1">
        <v>30</v>
      </c>
      <c r="AD10" s="1">
        <v>20</v>
      </c>
      <c r="AE10" s="1"/>
      <c r="AF10" s="1"/>
      <c r="AG10" s="1"/>
      <c r="AH10" s="1">
        <v>10</v>
      </c>
      <c r="AI10" s="15">
        <f t="shared" si="5"/>
        <v>0.66666666666666663</v>
      </c>
      <c r="AJ10" s="16">
        <f t="shared" si="6"/>
        <v>0</v>
      </c>
      <c r="AK10" s="22">
        <v>1</v>
      </c>
      <c r="AL10" s="1">
        <f t="shared" si="7"/>
        <v>0</v>
      </c>
      <c r="AM10" s="1">
        <v>31</v>
      </c>
      <c r="AN10" s="1">
        <v>8</v>
      </c>
      <c r="AO10" s="1"/>
      <c r="AP10" s="1"/>
      <c r="AQ10" s="1">
        <v>12</v>
      </c>
      <c r="AR10" s="1">
        <v>11</v>
      </c>
      <c r="AS10" s="15">
        <f t="shared" si="8"/>
        <v>0.64516129032258063</v>
      </c>
      <c r="AT10" s="16">
        <f t="shared" si="9"/>
        <v>0.38709677419354838</v>
      </c>
      <c r="AU10" s="22"/>
      <c r="AV10" s="1">
        <f t="shared" si="10"/>
        <v>0</v>
      </c>
      <c r="AW10" s="1">
        <v>31</v>
      </c>
      <c r="AX10" s="1">
        <v>3</v>
      </c>
      <c r="AY10" s="1"/>
      <c r="AZ10" s="1"/>
      <c r="BA10" s="1">
        <v>17</v>
      </c>
      <c r="BB10" s="1">
        <v>11</v>
      </c>
      <c r="BC10" s="15">
        <f t="shared" si="11"/>
        <v>0.64516129032258063</v>
      </c>
      <c r="BD10" s="16">
        <f t="shared" si="12"/>
        <v>0.54838709677419351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13</v>
      </c>
      <c r="D11" s="2"/>
      <c r="E11" s="2"/>
      <c r="F11" s="8">
        <v>13</v>
      </c>
      <c r="G11" s="22">
        <v>4</v>
      </c>
      <c r="H11" s="1">
        <f t="shared" si="28"/>
        <v>0</v>
      </c>
      <c r="I11" s="1">
        <v>17</v>
      </c>
      <c r="J11" s="1">
        <v>15</v>
      </c>
      <c r="K11" s="1"/>
      <c r="L11" s="1"/>
      <c r="M11" s="1"/>
      <c r="N11" s="1">
        <v>2</v>
      </c>
      <c r="O11" s="15">
        <f t="shared" si="29"/>
        <v>0.88235294117647056</v>
      </c>
      <c r="P11" s="16">
        <f t="shared" si="30"/>
        <v>0</v>
      </c>
      <c r="Q11" s="22">
        <v>7</v>
      </c>
      <c r="R11" s="1">
        <f t="shared" si="1"/>
        <v>1</v>
      </c>
      <c r="S11" s="1">
        <v>23</v>
      </c>
      <c r="T11" s="1">
        <v>17</v>
      </c>
      <c r="U11" s="1"/>
      <c r="V11" s="1">
        <v>1</v>
      </c>
      <c r="W11" s="1"/>
      <c r="X11" s="1">
        <v>5</v>
      </c>
      <c r="Y11" s="15">
        <f t="shared" si="2"/>
        <v>0.78260869565217395</v>
      </c>
      <c r="Z11" s="16">
        <f t="shared" si="3"/>
        <v>0</v>
      </c>
      <c r="AA11" s="22">
        <v>3</v>
      </c>
      <c r="AB11" s="1">
        <f t="shared" si="4"/>
        <v>0</v>
      </c>
      <c r="AC11" s="1">
        <v>26</v>
      </c>
      <c r="AD11" s="1">
        <v>19</v>
      </c>
      <c r="AE11" s="1"/>
      <c r="AF11" s="1"/>
      <c r="AG11" s="1">
        <v>1</v>
      </c>
      <c r="AH11" s="1">
        <v>6</v>
      </c>
      <c r="AI11" s="15">
        <f t="shared" si="5"/>
        <v>0.76923076923076927</v>
      </c>
      <c r="AJ11" s="16">
        <f t="shared" si="6"/>
        <v>3.8461538461538464E-2</v>
      </c>
      <c r="AK11" s="22"/>
      <c r="AL11" s="1">
        <f t="shared" si="7"/>
        <v>0</v>
      </c>
      <c r="AM11" s="1">
        <v>26</v>
      </c>
      <c r="AN11" s="1">
        <v>6</v>
      </c>
      <c r="AO11" s="1"/>
      <c r="AP11" s="1"/>
      <c r="AQ11" s="1">
        <v>14</v>
      </c>
      <c r="AR11" s="1">
        <v>6</v>
      </c>
      <c r="AS11" s="15">
        <f t="shared" si="8"/>
        <v>0.76923076923076927</v>
      </c>
      <c r="AT11" s="16">
        <f t="shared" si="9"/>
        <v>0.53846153846153844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14</v>
      </c>
      <c r="D12" s="2"/>
      <c r="E12" s="2"/>
      <c r="F12" s="8">
        <v>14</v>
      </c>
      <c r="G12" s="22">
        <v>1</v>
      </c>
      <c r="H12" s="1">
        <f t="shared" si="28"/>
        <v>0</v>
      </c>
      <c r="I12" s="1">
        <v>15</v>
      </c>
      <c r="J12" s="1">
        <v>14</v>
      </c>
      <c r="K12" s="1"/>
      <c r="L12" s="1">
        <v>1</v>
      </c>
      <c r="M12" s="1"/>
      <c r="N12" s="1"/>
      <c r="O12" s="17">
        <f t="shared" si="29"/>
        <v>1</v>
      </c>
      <c r="P12" s="18">
        <f t="shared" si="30"/>
        <v>0</v>
      </c>
      <c r="Q12" s="22">
        <v>3</v>
      </c>
      <c r="R12" s="1">
        <f t="shared" si="1"/>
        <v>1</v>
      </c>
      <c r="S12" s="1">
        <v>17</v>
      </c>
      <c r="T12" s="1">
        <v>16</v>
      </c>
      <c r="U12" s="1"/>
      <c r="V12" s="1"/>
      <c r="W12" s="1"/>
      <c r="X12" s="1">
        <v>1</v>
      </c>
      <c r="Y12" s="17">
        <f t="shared" si="2"/>
        <v>0.94117647058823528</v>
      </c>
      <c r="Z12" s="18">
        <f t="shared" si="3"/>
        <v>0</v>
      </c>
      <c r="AA12" s="22">
        <v>1</v>
      </c>
      <c r="AB12" s="1">
        <f t="shared" si="4"/>
        <v>0</v>
      </c>
      <c r="AC12" s="1">
        <v>18</v>
      </c>
      <c r="AD12" s="1">
        <v>12</v>
      </c>
      <c r="AE12" s="1"/>
      <c r="AF12" s="1"/>
      <c r="AG12" s="1">
        <v>5</v>
      </c>
      <c r="AH12" s="1">
        <v>1</v>
      </c>
      <c r="AI12" s="17">
        <f t="shared" si="5"/>
        <v>0.94444444444444442</v>
      </c>
      <c r="AJ12" s="18">
        <f t="shared" si="6"/>
        <v>0.27777777777777779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30</v>
      </c>
      <c r="D13" s="2"/>
      <c r="E13" s="2"/>
      <c r="F13" s="8">
        <v>30</v>
      </c>
      <c r="G13" s="22"/>
      <c r="H13" s="1">
        <f t="shared" si="28"/>
        <v>0</v>
      </c>
      <c r="I13" s="1">
        <v>30</v>
      </c>
      <c r="J13" s="1">
        <v>24</v>
      </c>
      <c r="K13" s="1"/>
      <c r="L13" s="1">
        <v>3</v>
      </c>
      <c r="M13" s="1"/>
      <c r="N13" s="1">
        <v>3</v>
      </c>
      <c r="O13" s="17">
        <f t="shared" si="29"/>
        <v>0.9</v>
      </c>
      <c r="P13" s="18">
        <f t="shared" si="30"/>
        <v>0</v>
      </c>
      <c r="Q13" s="22">
        <v>11</v>
      </c>
      <c r="R13" s="1">
        <f t="shared" si="1"/>
        <v>2</v>
      </c>
      <c r="S13" s="1">
        <v>39</v>
      </c>
      <c r="T13" s="1">
        <v>29</v>
      </c>
      <c r="U13" s="1"/>
      <c r="V13" s="1"/>
      <c r="W13" s="1"/>
      <c r="X13" s="1">
        <v>10</v>
      </c>
      <c r="Y13" s="17">
        <f t="shared" si="2"/>
        <v>0.74358974358974361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23</v>
      </c>
      <c r="D14" s="2"/>
      <c r="E14" s="2"/>
      <c r="F14" s="9">
        <v>23</v>
      </c>
      <c r="G14" s="23">
        <v>4</v>
      </c>
      <c r="H14" s="24">
        <f t="shared" si="28"/>
        <v>2</v>
      </c>
      <c r="I14" s="24">
        <v>25</v>
      </c>
      <c r="J14" s="24">
        <v>23</v>
      </c>
      <c r="K14" s="10"/>
      <c r="L14" s="10"/>
      <c r="M14" s="10"/>
      <c r="N14" s="10">
        <v>2</v>
      </c>
      <c r="O14" s="19">
        <f t="shared" si="29"/>
        <v>0.92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Stuart (Undergraduate Business)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e">
        <f>#REF!</f>
        <v>#REF!</v>
      </c>
      <c r="C19" s="3">
        <f t="shared" ref="C19:C28" si="31">F19+D19+E19</f>
        <v>0</v>
      </c>
      <c r="D19" s="3"/>
      <c r="E19" s="3"/>
      <c r="F19" s="8"/>
      <c r="G19" s="21"/>
      <c r="H19" s="1" t="str">
        <f t="shared" ref="H19:H28" si="32">IF(ISNUMBER(I19),F19-I19+G19,"")</f>
        <v/>
      </c>
      <c r="I19" s="1"/>
      <c r="J19" s="1"/>
      <c r="K19" s="4"/>
      <c r="L19" s="4"/>
      <c r="M19" s="4"/>
      <c r="N19" s="5"/>
      <c r="O19" s="15" t="str">
        <f t="shared" ref="O19:O28" si="33">IF(I19="","",((J19+K19+L19+M19)/I19))</f>
        <v/>
      </c>
      <c r="P19" s="16" t="str">
        <f t="shared" ref="P19:P28" si="34">IF(I19="","",(M19/I19))</f>
        <v/>
      </c>
      <c r="Q19" s="21"/>
      <c r="R19" s="1" t="str">
        <f t="shared" ref="R19:R28" si="35">IF(ISNUMBER(S19),I19-S19+Q19,"")</f>
        <v/>
      </c>
      <c r="S19" s="1"/>
      <c r="T19" s="1"/>
      <c r="U19" s="4"/>
      <c r="V19" s="4"/>
      <c r="W19" s="4"/>
      <c r="X19" s="5"/>
      <c r="Y19" s="15" t="str">
        <f t="shared" ref="Y19:Y28" si="36">IF(S19="","",((T19+U19+V19+W19)/S19))</f>
        <v/>
      </c>
      <c r="Z19" s="16" t="str">
        <f t="shared" ref="Z19:Z28" si="37">IF(S19="","",(W19/S19))</f>
        <v/>
      </c>
      <c r="AA19" s="21">
        <v>1</v>
      </c>
      <c r="AB19" s="1">
        <f t="shared" ref="AB19:AB28" si="38">IF(ISNUMBER(AC19),S19-AC19+AA19,"")</f>
        <v>0</v>
      </c>
      <c r="AC19" s="1">
        <v>1</v>
      </c>
      <c r="AD19" s="1">
        <v>1</v>
      </c>
      <c r="AE19" s="4"/>
      <c r="AF19" s="4"/>
      <c r="AG19" s="4"/>
      <c r="AH19" s="5"/>
      <c r="AI19" s="15">
        <f t="shared" ref="AI19:AI28" si="39">IF(AC19="","",((AD19+AE19+AF19+AG19)/AC19))</f>
        <v>1</v>
      </c>
      <c r="AJ19" s="16">
        <f t="shared" ref="AJ19:AJ28" si="40">IF(AC19="","",(AG19/AC19))</f>
        <v>0</v>
      </c>
      <c r="AK19" s="21"/>
      <c r="AL19" s="1">
        <f t="shared" ref="AL19:AL28" si="41">IF(ISNUMBER(AM19),AC19-AM19+AK19,"")</f>
        <v>0</v>
      </c>
      <c r="AM19" s="1">
        <v>1</v>
      </c>
      <c r="AN19" s="1"/>
      <c r="AO19" s="4"/>
      <c r="AP19" s="4"/>
      <c r="AQ19" s="4">
        <v>1</v>
      </c>
      <c r="AR19" s="5"/>
      <c r="AS19" s="15">
        <f t="shared" ref="AS19:AS28" si="42">IF(AM19="","",((AN19+AO19+AP19+AQ19)/AM19))</f>
        <v>1</v>
      </c>
      <c r="AT19" s="16">
        <f t="shared" ref="AT19:AT28" si="43">IF(AM19="","",(AQ19/AM19))</f>
        <v>1</v>
      </c>
      <c r="AU19" s="21">
        <v>1</v>
      </c>
      <c r="AV19" s="1">
        <f t="shared" ref="AV19:AV28" si="44">IF(ISNUMBER(AW19),AM19-AW19+AU19,"")</f>
        <v>0</v>
      </c>
      <c r="AW19" s="1">
        <v>2</v>
      </c>
      <c r="AX19" s="1"/>
      <c r="AY19" s="4"/>
      <c r="AZ19" s="4"/>
      <c r="BA19" s="4">
        <v>2</v>
      </c>
      <c r="BB19" s="5"/>
      <c r="BC19" s="15">
        <f t="shared" ref="BC19:BC28" si="45">IF(AW19="","",((AX19+AY19+AZ19+BA19)/AW19))</f>
        <v>1</v>
      </c>
      <c r="BD19" s="16">
        <f t="shared" ref="BD19:BD28" si="46">IF(AW19="","",(BA19/AW19))</f>
        <v>1</v>
      </c>
      <c r="BE19" s="21"/>
      <c r="BF19" s="1">
        <f t="shared" ref="BF19:BF28" si="47">IF(ISNUMBER(BG19),AW19-BG19+BE19,"")</f>
        <v>0</v>
      </c>
      <c r="BG19" s="1">
        <v>2</v>
      </c>
      <c r="BH19" s="1"/>
      <c r="BI19" s="4"/>
      <c r="BJ19" s="4"/>
      <c r="BK19" s="4">
        <v>2</v>
      </c>
      <c r="BL19" s="5"/>
      <c r="BM19" s="15">
        <f t="shared" ref="BM19:BM28" si="48">IF(BG19="","",((BH19+BI19+BJ19+BK19)/BG19))</f>
        <v>1</v>
      </c>
      <c r="BN19" s="16">
        <f t="shared" ref="BN19:BN28" si="49">IF(BG19="","",(BK19/BG19))</f>
        <v>1</v>
      </c>
      <c r="BO19" s="21"/>
      <c r="BP19" s="1">
        <f t="shared" ref="BP19:BP28" si="50">IF(ISNUMBER(BQ19),BG19-BQ19+BO19,"")</f>
        <v>0</v>
      </c>
      <c r="BQ19" s="1">
        <v>2</v>
      </c>
      <c r="BR19" s="1"/>
      <c r="BS19" s="4"/>
      <c r="BT19" s="4"/>
      <c r="BU19" s="4">
        <v>2</v>
      </c>
      <c r="BV19" s="5"/>
      <c r="BW19" s="15">
        <f t="shared" ref="BW19:BW28" si="51">IF(BQ19="","",((BR19+BS19+BT19+BU19)/BQ19))</f>
        <v>1</v>
      </c>
      <c r="BX19" s="16">
        <f t="shared" ref="BX19:BX28" si="52">IF(BQ19="","",(BU19/BQ19))</f>
        <v>1</v>
      </c>
      <c r="BY19" s="21"/>
      <c r="BZ19" s="1">
        <f t="shared" ref="BZ19:BZ28" si="53">IF(ISNUMBER(CA19),BQ19-CA19+BY19,"")</f>
        <v>0</v>
      </c>
      <c r="CA19" s="1">
        <v>2</v>
      </c>
      <c r="CB19" s="1"/>
      <c r="CC19" s="4"/>
      <c r="CD19" s="4"/>
      <c r="CE19" s="4">
        <v>2</v>
      </c>
      <c r="CF19" s="5"/>
      <c r="CG19" s="15">
        <f t="shared" ref="CG19:CG28" si="54">IF(CA19="","",((CB19+CC19+CD19+CE19)/CA19))</f>
        <v>1</v>
      </c>
      <c r="CH19" s="16">
        <f t="shared" ref="CH19:CH28" si="55">IF(CA19="","",(CE19/CA19))</f>
        <v>1</v>
      </c>
      <c r="CI19" s="21"/>
      <c r="CJ19" s="1">
        <f t="shared" ref="CJ19:CJ28" si="56">IF(ISNUMBER(CK19),CA19-CK19+CI19,"")</f>
        <v>0</v>
      </c>
      <c r="CK19" s="1">
        <v>2</v>
      </c>
      <c r="CL19" s="1"/>
      <c r="CM19" s="4"/>
      <c r="CN19" s="4"/>
      <c r="CO19" s="4">
        <v>2</v>
      </c>
      <c r="CP19" s="5"/>
      <c r="CQ19" s="15">
        <f t="shared" ref="CQ19:CQ28" si="57">IF(CK19="","",((CL19+CM19+CN19+CO19)/CK19))</f>
        <v>1</v>
      </c>
      <c r="CR19" s="16">
        <f t="shared" ref="CR19:CR28" si="58">IF(CK19="","",(CO19/CK19))</f>
        <v>1</v>
      </c>
      <c r="CS19" s="21"/>
      <c r="CT19" s="1">
        <f t="shared" ref="CT19:CT28" si="59">IF(ISNUMBER(CU19),CK19-CU19+CS19,"")</f>
        <v>0</v>
      </c>
      <c r="CU19" s="1">
        <v>2</v>
      </c>
      <c r="CV19" s="1"/>
      <c r="CW19" s="4"/>
      <c r="CX19" s="4"/>
      <c r="CY19" s="4">
        <v>2</v>
      </c>
      <c r="CZ19" s="5"/>
      <c r="DA19" s="15">
        <f t="shared" ref="DA19:DA28" si="60">IF(CU19="","",((CV19+CW19+CX19+CY19)/CU19))</f>
        <v>1</v>
      </c>
      <c r="DB19" s="16">
        <f t="shared" ref="DB19:DB28" si="61">IF(CU19="","",(CY19/CU19))</f>
        <v>1</v>
      </c>
    </row>
    <row r="20" spans="2:106">
      <c r="B20" s="4" t="s">
        <v>82</v>
      </c>
      <c r="C20" s="2">
        <f t="shared" si="31"/>
        <v>6</v>
      </c>
      <c r="D20" s="2"/>
      <c r="E20" s="2"/>
      <c r="F20" s="8">
        <v>6</v>
      </c>
      <c r="G20" s="22">
        <v>2</v>
      </c>
      <c r="H20" s="1">
        <f t="shared" si="32"/>
        <v>0</v>
      </c>
      <c r="I20" s="1">
        <v>8</v>
      </c>
      <c r="J20" s="1">
        <v>6</v>
      </c>
      <c r="K20" s="1"/>
      <c r="L20" s="1"/>
      <c r="M20" s="1"/>
      <c r="N20" s="1">
        <v>2</v>
      </c>
      <c r="O20" s="15">
        <f t="shared" si="33"/>
        <v>0.75</v>
      </c>
      <c r="P20" s="16">
        <f t="shared" si="34"/>
        <v>0</v>
      </c>
      <c r="Q20" s="22"/>
      <c r="R20" s="1">
        <f t="shared" si="35"/>
        <v>0</v>
      </c>
      <c r="S20" s="1">
        <v>8</v>
      </c>
      <c r="T20" s="1">
        <v>4</v>
      </c>
      <c r="U20" s="1"/>
      <c r="V20" s="1"/>
      <c r="W20" s="1">
        <v>1</v>
      </c>
      <c r="X20" s="1">
        <v>3</v>
      </c>
      <c r="Y20" s="15">
        <f t="shared" si="36"/>
        <v>0.625</v>
      </c>
      <c r="Z20" s="16">
        <f t="shared" si="37"/>
        <v>0.125</v>
      </c>
      <c r="AA20" s="22"/>
      <c r="AB20" s="1">
        <f t="shared" si="38"/>
        <v>0</v>
      </c>
      <c r="AC20" s="1">
        <v>8</v>
      </c>
      <c r="AD20" s="1"/>
      <c r="AE20" s="1"/>
      <c r="AF20" s="1"/>
      <c r="AG20" s="1">
        <v>3</v>
      </c>
      <c r="AH20" s="1">
        <v>5</v>
      </c>
      <c r="AI20" s="15">
        <f t="shared" si="39"/>
        <v>0.375</v>
      </c>
      <c r="AJ20" s="16">
        <f t="shared" si="40"/>
        <v>0.375</v>
      </c>
      <c r="AK20" s="22"/>
      <c r="AL20" s="1">
        <f t="shared" si="41"/>
        <v>0</v>
      </c>
      <c r="AM20" s="1">
        <v>8</v>
      </c>
      <c r="AN20" s="1"/>
      <c r="AO20" s="1"/>
      <c r="AP20" s="1"/>
      <c r="AQ20" s="1">
        <v>3</v>
      </c>
      <c r="AR20" s="1">
        <v>5</v>
      </c>
      <c r="AS20" s="15">
        <f t="shared" si="42"/>
        <v>0.375</v>
      </c>
      <c r="AT20" s="16">
        <f t="shared" si="43"/>
        <v>0.375</v>
      </c>
      <c r="AU20" s="22"/>
      <c r="AV20" s="1">
        <f t="shared" si="44"/>
        <v>0</v>
      </c>
      <c r="AW20" s="1">
        <v>8</v>
      </c>
      <c r="AX20" s="1"/>
      <c r="AY20" s="1"/>
      <c r="AZ20" s="1"/>
      <c r="BA20" s="1">
        <v>3</v>
      </c>
      <c r="BB20" s="1">
        <v>5</v>
      </c>
      <c r="BC20" s="15">
        <f t="shared" si="45"/>
        <v>0.375</v>
      </c>
      <c r="BD20" s="16">
        <f t="shared" si="46"/>
        <v>0.375</v>
      </c>
      <c r="BE20" s="22"/>
      <c r="BF20" s="1">
        <f t="shared" si="47"/>
        <v>0</v>
      </c>
      <c r="BG20" s="1">
        <v>8</v>
      </c>
      <c r="BH20" s="1"/>
      <c r="BI20" s="1"/>
      <c r="BJ20" s="1"/>
      <c r="BK20" s="1">
        <v>3</v>
      </c>
      <c r="BL20" s="1">
        <v>5</v>
      </c>
      <c r="BM20" s="15">
        <f t="shared" si="48"/>
        <v>0.375</v>
      </c>
      <c r="BN20" s="16">
        <f t="shared" si="49"/>
        <v>0.375</v>
      </c>
      <c r="BO20" s="22"/>
      <c r="BP20" s="1">
        <f t="shared" si="50"/>
        <v>0</v>
      </c>
      <c r="BQ20" s="1">
        <v>8</v>
      </c>
      <c r="BR20" s="1"/>
      <c r="BS20" s="1"/>
      <c r="BT20" s="1"/>
      <c r="BU20" s="1">
        <v>3</v>
      </c>
      <c r="BV20" s="1">
        <v>5</v>
      </c>
      <c r="BW20" s="15">
        <f t="shared" si="51"/>
        <v>0.375</v>
      </c>
      <c r="BX20" s="16">
        <f t="shared" si="52"/>
        <v>0.375</v>
      </c>
      <c r="BY20" s="22"/>
      <c r="BZ20" s="1">
        <f t="shared" si="53"/>
        <v>0</v>
      </c>
      <c r="CA20" s="1">
        <v>8</v>
      </c>
      <c r="CB20" s="1"/>
      <c r="CC20" s="1"/>
      <c r="CD20" s="1"/>
      <c r="CE20" s="1">
        <v>3</v>
      </c>
      <c r="CF20" s="1">
        <v>5</v>
      </c>
      <c r="CG20" s="15">
        <f t="shared" si="54"/>
        <v>0.375</v>
      </c>
      <c r="CH20" s="16">
        <f t="shared" si="55"/>
        <v>0.375</v>
      </c>
      <c r="CI20" s="22"/>
      <c r="CJ20" s="1">
        <f t="shared" si="56"/>
        <v>0</v>
      </c>
      <c r="CK20" s="1">
        <v>8</v>
      </c>
      <c r="CL20" s="1"/>
      <c r="CM20" s="1"/>
      <c r="CN20" s="1"/>
      <c r="CO20" s="1">
        <v>3</v>
      </c>
      <c r="CP20" s="1">
        <v>5</v>
      </c>
      <c r="CQ20" s="15">
        <f t="shared" si="57"/>
        <v>0.375</v>
      </c>
      <c r="CR20" s="16">
        <f t="shared" si="58"/>
        <v>0.375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12</v>
      </c>
      <c r="D21" s="2">
        <v>1</v>
      </c>
      <c r="E21" s="2"/>
      <c r="F21" s="8">
        <v>11</v>
      </c>
      <c r="G21" s="22"/>
      <c r="H21" s="1">
        <f t="shared" si="32"/>
        <v>0</v>
      </c>
      <c r="I21" s="1">
        <v>11</v>
      </c>
      <c r="J21" s="1">
        <v>8</v>
      </c>
      <c r="K21" s="1"/>
      <c r="L21" s="1">
        <v>1</v>
      </c>
      <c r="M21" s="1"/>
      <c r="N21" s="1">
        <v>2</v>
      </c>
      <c r="O21" s="15">
        <f t="shared" si="33"/>
        <v>0.81818181818181823</v>
      </c>
      <c r="P21" s="16">
        <f t="shared" si="34"/>
        <v>0</v>
      </c>
      <c r="Q21" s="22"/>
      <c r="R21" s="1">
        <f t="shared" si="35"/>
        <v>0</v>
      </c>
      <c r="S21" s="1">
        <v>11</v>
      </c>
      <c r="T21" s="1">
        <v>5</v>
      </c>
      <c r="U21" s="1"/>
      <c r="V21" s="1"/>
      <c r="W21" s="1">
        <v>2</v>
      </c>
      <c r="X21" s="1">
        <v>4</v>
      </c>
      <c r="Y21" s="15">
        <f t="shared" si="36"/>
        <v>0.63636363636363635</v>
      </c>
      <c r="Z21" s="16">
        <f t="shared" si="37"/>
        <v>0.18181818181818182</v>
      </c>
      <c r="AA21" s="22">
        <v>1</v>
      </c>
      <c r="AB21" s="1">
        <f t="shared" si="38"/>
        <v>0</v>
      </c>
      <c r="AC21" s="1">
        <v>12</v>
      </c>
      <c r="AD21" s="1"/>
      <c r="AE21" s="1"/>
      <c r="AF21" s="1"/>
      <c r="AG21" s="1">
        <v>8</v>
      </c>
      <c r="AH21" s="1">
        <v>4</v>
      </c>
      <c r="AI21" s="15">
        <f t="shared" si="39"/>
        <v>0.66666666666666663</v>
      </c>
      <c r="AJ21" s="16">
        <f t="shared" si="40"/>
        <v>0.66666666666666663</v>
      </c>
      <c r="AK21" s="22"/>
      <c r="AL21" s="1">
        <f t="shared" si="41"/>
        <v>1</v>
      </c>
      <c r="AM21" s="1">
        <v>11</v>
      </c>
      <c r="AN21" s="1"/>
      <c r="AO21" s="1"/>
      <c r="AP21" s="1"/>
      <c r="AQ21" s="1">
        <v>7</v>
      </c>
      <c r="AR21" s="1">
        <v>4</v>
      </c>
      <c r="AS21" s="15">
        <f t="shared" si="42"/>
        <v>0.63636363636363635</v>
      </c>
      <c r="AT21" s="16">
        <f t="shared" si="43"/>
        <v>0.63636363636363635</v>
      </c>
      <c r="AU21" s="22"/>
      <c r="AV21" s="1">
        <f t="shared" si="44"/>
        <v>0</v>
      </c>
      <c r="AW21" s="1">
        <v>11</v>
      </c>
      <c r="AX21" s="1"/>
      <c r="AY21" s="1"/>
      <c r="AZ21" s="1"/>
      <c r="BA21" s="1">
        <v>7</v>
      </c>
      <c r="BB21" s="1">
        <v>4</v>
      </c>
      <c r="BC21" s="15">
        <f t="shared" si="45"/>
        <v>0.63636363636363635</v>
      </c>
      <c r="BD21" s="16">
        <f t="shared" si="46"/>
        <v>0.63636363636363635</v>
      </c>
      <c r="BE21" s="22"/>
      <c r="BF21" s="1">
        <f t="shared" si="47"/>
        <v>0</v>
      </c>
      <c r="BG21" s="1">
        <v>11</v>
      </c>
      <c r="BH21" s="1"/>
      <c r="BI21" s="1"/>
      <c r="BJ21" s="1"/>
      <c r="BK21" s="1">
        <v>7</v>
      </c>
      <c r="BL21" s="1">
        <v>4</v>
      </c>
      <c r="BM21" s="15">
        <f t="shared" si="48"/>
        <v>0.63636363636363635</v>
      </c>
      <c r="BN21" s="16">
        <f t="shared" si="49"/>
        <v>0.63636363636363635</v>
      </c>
      <c r="BO21" s="22"/>
      <c r="BP21" s="1">
        <f t="shared" si="50"/>
        <v>0</v>
      </c>
      <c r="BQ21" s="1">
        <v>11</v>
      </c>
      <c r="BR21" s="1"/>
      <c r="BS21" s="1"/>
      <c r="BT21" s="1"/>
      <c r="BU21" s="1">
        <v>7</v>
      </c>
      <c r="BV21" s="1">
        <v>4</v>
      </c>
      <c r="BW21" s="15">
        <f t="shared" si="51"/>
        <v>0.63636363636363635</v>
      </c>
      <c r="BX21" s="16">
        <f t="shared" si="52"/>
        <v>0.63636363636363635</v>
      </c>
      <c r="BY21" s="22"/>
      <c r="BZ21" s="1">
        <f t="shared" si="53"/>
        <v>0</v>
      </c>
      <c r="CA21" s="1">
        <v>11</v>
      </c>
      <c r="CB21" s="1"/>
      <c r="CC21" s="1"/>
      <c r="CD21" s="1"/>
      <c r="CE21" s="1">
        <v>7</v>
      </c>
      <c r="CF21" s="1">
        <v>4</v>
      </c>
      <c r="CG21" s="15">
        <f t="shared" si="54"/>
        <v>0.63636363636363635</v>
      </c>
      <c r="CH21" s="16">
        <f t="shared" si="55"/>
        <v>0.63636363636363635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6</v>
      </c>
      <c r="D22" s="2"/>
      <c r="E22" s="2"/>
      <c r="F22" s="8">
        <v>6</v>
      </c>
      <c r="G22" s="22">
        <v>1</v>
      </c>
      <c r="H22" s="1">
        <f t="shared" si="32"/>
        <v>0</v>
      </c>
      <c r="I22" s="1">
        <v>7</v>
      </c>
      <c r="J22" s="1">
        <v>6</v>
      </c>
      <c r="K22" s="1"/>
      <c r="L22" s="1"/>
      <c r="M22" s="1"/>
      <c r="N22" s="1">
        <v>1</v>
      </c>
      <c r="O22" s="15">
        <f t="shared" si="33"/>
        <v>0.8571428571428571</v>
      </c>
      <c r="P22" s="16">
        <f t="shared" si="34"/>
        <v>0</v>
      </c>
      <c r="Q22" s="22"/>
      <c r="R22" s="1">
        <f t="shared" si="35"/>
        <v>0</v>
      </c>
      <c r="S22" s="1">
        <v>7</v>
      </c>
      <c r="T22" s="1">
        <v>3</v>
      </c>
      <c r="U22" s="1"/>
      <c r="V22" s="1"/>
      <c r="W22" s="1">
        <v>3</v>
      </c>
      <c r="X22" s="1">
        <v>1</v>
      </c>
      <c r="Y22" s="15">
        <f t="shared" si="36"/>
        <v>0.8571428571428571</v>
      </c>
      <c r="Z22" s="16">
        <f t="shared" si="37"/>
        <v>0.42857142857142855</v>
      </c>
      <c r="AA22" s="22"/>
      <c r="AB22" s="1">
        <f t="shared" si="38"/>
        <v>0</v>
      </c>
      <c r="AC22" s="1">
        <v>7</v>
      </c>
      <c r="AD22" s="1">
        <v>1</v>
      </c>
      <c r="AE22" s="1"/>
      <c r="AF22" s="1"/>
      <c r="AG22" s="1">
        <v>5</v>
      </c>
      <c r="AH22" s="1">
        <v>1</v>
      </c>
      <c r="AI22" s="15">
        <f t="shared" si="39"/>
        <v>0.8571428571428571</v>
      </c>
      <c r="AJ22" s="16">
        <f t="shared" si="40"/>
        <v>0.7142857142857143</v>
      </c>
      <c r="AK22" s="22"/>
      <c r="AL22" s="1">
        <f t="shared" si="41"/>
        <v>0</v>
      </c>
      <c r="AM22" s="1">
        <v>7</v>
      </c>
      <c r="AN22" s="1">
        <v>1</v>
      </c>
      <c r="AO22" s="1"/>
      <c r="AP22" s="1"/>
      <c r="AQ22" s="1">
        <v>5</v>
      </c>
      <c r="AR22" s="1">
        <v>1</v>
      </c>
      <c r="AS22" s="15">
        <f t="shared" si="42"/>
        <v>0.8571428571428571</v>
      </c>
      <c r="AT22" s="16">
        <f t="shared" si="43"/>
        <v>0.7142857142857143</v>
      </c>
      <c r="AU22" s="22"/>
      <c r="AV22" s="1">
        <f t="shared" si="44"/>
        <v>0</v>
      </c>
      <c r="AW22" s="1">
        <v>7</v>
      </c>
      <c r="AX22" s="1"/>
      <c r="AY22" s="1"/>
      <c r="AZ22" s="1"/>
      <c r="BA22" s="1">
        <v>6</v>
      </c>
      <c r="BB22" s="1">
        <v>1</v>
      </c>
      <c r="BC22" s="15">
        <f t="shared" si="45"/>
        <v>0.8571428571428571</v>
      </c>
      <c r="BD22" s="16">
        <f t="shared" si="46"/>
        <v>0.8571428571428571</v>
      </c>
      <c r="BE22" s="22"/>
      <c r="BF22" s="1">
        <f t="shared" si="47"/>
        <v>0</v>
      </c>
      <c r="BG22" s="1">
        <v>7</v>
      </c>
      <c r="BH22" s="1"/>
      <c r="BI22" s="1"/>
      <c r="BJ22" s="1"/>
      <c r="BK22" s="1">
        <v>6</v>
      </c>
      <c r="BL22" s="1">
        <v>1</v>
      </c>
      <c r="BM22" s="15">
        <f t="shared" si="48"/>
        <v>0.8571428571428571</v>
      </c>
      <c r="BN22" s="16">
        <f t="shared" si="49"/>
        <v>0.8571428571428571</v>
      </c>
      <c r="BO22" s="22"/>
      <c r="BP22" s="1">
        <f t="shared" si="50"/>
        <v>0</v>
      </c>
      <c r="BQ22" s="1">
        <v>7</v>
      </c>
      <c r="BR22" s="1"/>
      <c r="BS22" s="1"/>
      <c r="BT22" s="1"/>
      <c r="BU22" s="1">
        <v>6</v>
      </c>
      <c r="BV22" s="1">
        <v>1</v>
      </c>
      <c r="BW22" s="15">
        <f t="shared" si="51"/>
        <v>0.8571428571428571</v>
      </c>
      <c r="BX22" s="16">
        <f t="shared" si="52"/>
        <v>0.8571428571428571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10</v>
      </c>
      <c r="D23" s="2"/>
      <c r="E23" s="2"/>
      <c r="F23" s="8">
        <v>10</v>
      </c>
      <c r="G23" s="22"/>
      <c r="H23" s="1">
        <f t="shared" si="32"/>
        <v>0</v>
      </c>
      <c r="I23" s="1">
        <v>10</v>
      </c>
      <c r="J23" s="1">
        <v>7</v>
      </c>
      <c r="K23" s="1"/>
      <c r="L23" s="1"/>
      <c r="M23" s="1"/>
      <c r="N23" s="1">
        <v>3</v>
      </c>
      <c r="O23" s="15">
        <f t="shared" si="33"/>
        <v>0.7</v>
      </c>
      <c r="P23" s="16">
        <f t="shared" si="34"/>
        <v>0</v>
      </c>
      <c r="Q23" s="22"/>
      <c r="R23" s="1">
        <f t="shared" si="35"/>
        <v>0</v>
      </c>
      <c r="S23" s="1">
        <v>10</v>
      </c>
      <c r="T23" s="1">
        <v>7</v>
      </c>
      <c r="U23" s="1"/>
      <c r="V23" s="1"/>
      <c r="W23" s="1"/>
      <c r="X23" s="1">
        <v>3</v>
      </c>
      <c r="Y23" s="15">
        <f t="shared" si="36"/>
        <v>0.7</v>
      </c>
      <c r="Z23" s="16">
        <f t="shared" si="37"/>
        <v>0</v>
      </c>
      <c r="AA23" s="22"/>
      <c r="AB23" s="1">
        <f t="shared" si="38"/>
        <v>0</v>
      </c>
      <c r="AC23" s="1">
        <v>10</v>
      </c>
      <c r="AD23" s="1">
        <v>3</v>
      </c>
      <c r="AE23" s="1"/>
      <c r="AF23" s="1"/>
      <c r="AG23" s="1">
        <v>4</v>
      </c>
      <c r="AH23" s="1">
        <v>3</v>
      </c>
      <c r="AI23" s="15">
        <f t="shared" si="39"/>
        <v>0.7</v>
      </c>
      <c r="AJ23" s="16">
        <f t="shared" si="40"/>
        <v>0.4</v>
      </c>
      <c r="AK23" s="22"/>
      <c r="AL23" s="1">
        <f t="shared" si="41"/>
        <v>0</v>
      </c>
      <c r="AM23" s="1">
        <v>10</v>
      </c>
      <c r="AN23" s="1"/>
      <c r="AO23" s="1"/>
      <c r="AP23" s="1"/>
      <c r="AQ23" s="1">
        <v>7</v>
      </c>
      <c r="AR23" s="1">
        <v>3</v>
      </c>
      <c r="AS23" s="15">
        <f t="shared" si="42"/>
        <v>0.7</v>
      </c>
      <c r="AT23" s="16">
        <f t="shared" si="43"/>
        <v>0.7</v>
      </c>
      <c r="AU23" s="22"/>
      <c r="AV23" s="1">
        <f t="shared" si="44"/>
        <v>0</v>
      </c>
      <c r="AW23" s="1">
        <v>10</v>
      </c>
      <c r="AX23" s="1"/>
      <c r="AY23" s="1"/>
      <c r="AZ23" s="1"/>
      <c r="BA23" s="1">
        <v>7</v>
      </c>
      <c r="BB23" s="1">
        <v>3</v>
      </c>
      <c r="BC23" s="15">
        <f t="shared" si="45"/>
        <v>0.7</v>
      </c>
      <c r="BD23" s="16">
        <f t="shared" si="46"/>
        <v>0.7</v>
      </c>
      <c r="BE23" s="22"/>
      <c r="BF23" s="1">
        <f t="shared" si="47"/>
        <v>0</v>
      </c>
      <c r="BG23" s="1">
        <v>10</v>
      </c>
      <c r="BH23" s="1"/>
      <c r="BI23" s="1"/>
      <c r="BJ23" s="1"/>
      <c r="BK23" s="1">
        <v>7</v>
      </c>
      <c r="BL23" s="1">
        <v>3</v>
      </c>
      <c r="BM23" s="15">
        <f t="shared" si="48"/>
        <v>0.7</v>
      </c>
      <c r="BN23" s="16">
        <f t="shared" si="49"/>
        <v>0.7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10</v>
      </c>
      <c r="D24" s="2"/>
      <c r="E24" s="2"/>
      <c r="F24" s="8">
        <v>10</v>
      </c>
      <c r="G24" s="22">
        <v>2</v>
      </c>
      <c r="H24" s="1">
        <f t="shared" si="32"/>
        <v>0</v>
      </c>
      <c r="I24" s="1">
        <v>12</v>
      </c>
      <c r="J24" s="1">
        <v>8</v>
      </c>
      <c r="K24" s="1"/>
      <c r="L24" s="1"/>
      <c r="M24" s="1"/>
      <c r="N24" s="1">
        <v>4</v>
      </c>
      <c r="O24" s="15">
        <f t="shared" si="33"/>
        <v>0.66666666666666663</v>
      </c>
      <c r="P24" s="16">
        <f t="shared" si="34"/>
        <v>0</v>
      </c>
      <c r="Q24" s="22"/>
      <c r="R24" s="1">
        <f t="shared" si="35"/>
        <v>0</v>
      </c>
      <c r="S24" s="1">
        <v>12</v>
      </c>
      <c r="T24" s="1">
        <v>5</v>
      </c>
      <c r="U24" s="1"/>
      <c r="V24" s="1"/>
      <c r="W24" s="1">
        <v>3</v>
      </c>
      <c r="X24" s="1">
        <v>4</v>
      </c>
      <c r="Y24" s="15">
        <f t="shared" si="36"/>
        <v>0.66666666666666663</v>
      </c>
      <c r="Z24" s="16">
        <f t="shared" si="37"/>
        <v>0.25</v>
      </c>
      <c r="AA24" s="22"/>
      <c r="AB24" s="1">
        <f t="shared" si="38"/>
        <v>0</v>
      </c>
      <c r="AC24" s="1">
        <v>12</v>
      </c>
      <c r="AD24" s="1">
        <v>1</v>
      </c>
      <c r="AE24" s="1"/>
      <c r="AF24" s="1"/>
      <c r="AG24" s="1">
        <v>7</v>
      </c>
      <c r="AH24" s="1">
        <v>4</v>
      </c>
      <c r="AI24" s="15">
        <f t="shared" si="39"/>
        <v>0.66666666666666663</v>
      </c>
      <c r="AJ24" s="16">
        <f t="shared" si="40"/>
        <v>0.58333333333333337</v>
      </c>
      <c r="AK24" s="22"/>
      <c r="AL24" s="1">
        <f t="shared" si="41"/>
        <v>0</v>
      </c>
      <c r="AM24" s="1">
        <v>12</v>
      </c>
      <c r="AN24" s="1"/>
      <c r="AO24" s="1"/>
      <c r="AP24" s="1"/>
      <c r="AQ24" s="1">
        <v>8</v>
      </c>
      <c r="AR24" s="1">
        <v>4</v>
      </c>
      <c r="AS24" s="15">
        <f t="shared" si="42"/>
        <v>0.66666666666666663</v>
      </c>
      <c r="AT24" s="16">
        <f t="shared" si="43"/>
        <v>0.66666666666666663</v>
      </c>
      <c r="AU24" s="22"/>
      <c r="AV24" s="1">
        <f t="shared" si="44"/>
        <v>0</v>
      </c>
      <c r="AW24" s="1">
        <v>12</v>
      </c>
      <c r="AX24" s="1"/>
      <c r="AY24" s="1"/>
      <c r="AZ24" s="1"/>
      <c r="BA24" s="1">
        <v>8</v>
      </c>
      <c r="BB24" s="1">
        <v>4</v>
      </c>
      <c r="BC24" s="15">
        <f t="shared" si="45"/>
        <v>0.66666666666666663</v>
      </c>
      <c r="BD24" s="16">
        <f t="shared" si="46"/>
        <v>0.66666666666666663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10</v>
      </c>
      <c r="D25" s="2"/>
      <c r="E25" s="2"/>
      <c r="F25" s="8">
        <v>10</v>
      </c>
      <c r="G25" s="22">
        <v>1</v>
      </c>
      <c r="H25" s="1">
        <f t="shared" si="32"/>
        <v>0</v>
      </c>
      <c r="I25" s="1">
        <v>11</v>
      </c>
      <c r="J25" s="1">
        <v>9</v>
      </c>
      <c r="K25" s="1"/>
      <c r="L25" s="1"/>
      <c r="M25" s="1"/>
      <c r="N25" s="1">
        <v>2</v>
      </c>
      <c r="O25" s="15">
        <f t="shared" si="33"/>
        <v>0.81818181818181823</v>
      </c>
      <c r="P25" s="16">
        <f t="shared" si="34"/>
        <v>0</v>
      </c>
      <c r="Q25" s="22">
        <v>1</v>
      </c>
      <c r="R25" s="1">
        <f t="shared" si="35"/>
        <v>1</v>
      </c>
      <c r="S25" s="1">
        <v>11</v>
      </c>
      <c r="T25" s="1">
        <v>7</v>
      </c>
      <c r="U25" s="1"/>
      <c r="V25" s="1"/>
      <c r="W25" s="1">
        <v>1</v>
      </c>
      <c r="X25" s="1">
        <v>3</v>
      </c>
      <c r="Y25" s="15">
        <f t="shared" si="36"/>
        <v>0.72727272727272729</v>
      </c>
      <c r="Z25" s="16">
        <f t="shared" si="37"/>
        <v>9.0909090909090912E-2</v>
      </c>
      <c r="AA25" s="22"/>
      <c r="AB25" s="1">
        <f t="shared" si="38"/>
        <v>0</v>
      </c>
      <c r="AC25" s="1">
        <v>11</v>
      </c>
      <c r="AD25" s="1"/>
      <c r="AE25" s="1"/>
      <c r="AF25" s="1">
        <v>2</v>
      </c>
      <c r="AG25" s="1">
        <v>4</v>
      </c>
      <c r="AH25" s="1">
        <v>5</v>
      </c>
      <c r="AI25" s="15">
        <f t="shared" si="39"/>
        <v>0.54545454545454541</v>
      </c>
      <c r="AJ25" s="16">
        <f t="shared" si="40"/>
        <v>0.36363636363636365</v>
      </c>
      <c r="AK25" s="22"/>
      <c r="AL25" s="1">
        <f t="shared" si="41"/>
        <v>0</v>
      </c>
      <c r="AM25" s="1">
        <v>11</v>
      </c>
      <c r="AN25" s="1"/>
      <c r="AO25" s="1"/>
      <c r="AP25" s="1">
        <v>1</v>
      </c>
      <c r="AQ25" s="1">
        <v>4</v>
      </c>
      <c r="AR25" s="1">
        <v>6</v>
      </c>
      <c r="AS25" s="15">
        <f t="shared" si="42"/>
        <v>0.45454545454545453</v>
      </c>
      <c r="AT25" s="16">
        <f t="shared" si="43"/>
        <v>0.36363636363636365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9</v>
      </c>
      <c r="D26" s="2"/>
      <c r="E26" s="2"/>
      <c r="F26" s="8">
        <v>9</v>
      </c>
      <c r="G26" s="22">
        <v>1</v>
      </c>
      <c r="H26" s="1">
        <f t="shared" si="32"/>
        <v>0</v>
      </c>
      <c r="I26" s="1">
        <v>10</v>
      </c>
      <c r="J26" s="1">
        <v>8</v>
      </c>
      <c r="K26" s="1"/>
      <c r="L26" s="1">
        <v>2</v>
      </c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10</v>
      </c>
      <c r="T26" s="1">
        <v>7</v>
      </c>
      <c r="U26" s="1"/>
      <c r="V26" s="1"/>
      <c r="W26" s="1"/>
      <c r="X26" s="1">
        <v>3</v>
      </c>
      <c r="Y26" s="17">
        <f t="shared" si="36"/>
        <v>0.7</v>
      </c>
      <c r="Z26" s="18">
        <f t="shared" si="37"/>
        <v>0</v>
      </c>
      <c r="AA26" s="22"/>
      <c r="AB26" s="1">
        <f t="shared" si="38"/>
        <v>0</v>
      </c>
      <c r="AC26" s="1">
        <v>10</v>
      </c>
      <c r="AD26" s="1">
        <v>3</v>
      </c>
      <c r="AE26" s="1"/>
      <c r="AF26" s="1"/>
      <c r="AG26" s="1">
        <v>3</v>
      </c>
      <c r="AH26" s="1">
        <v>4</v>
      </c>
      <c r="AI26" s="17">
        <f t="shared" si="39"/>
        <v>0.6</v>
      </c>
      <c r="AJ26" s="18">
        <f t="shared" si="40"/>
        <v>0.3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11</v>
      </c>
      <c r="D27" s="2"/>
      <c r="E27" s="2"/>
      <c r="F27" s="8">
        <v>11</v>
      </c>
      <c r="G27" s="22"/>
      <c r="H27" s="1">
        <f t="shared" si="32"/>
        <v>0</v>
      </c>
      <c r="I27" s="1">
        <v>11</v>
      </c>
      <c r="J27" s="1">
        <v>9</v>
      </c>
      <c r="K27" s="1"/>
      <c r="L27" s="1"/>
      <c r="M27" s="1">
        <v>1</v>
      </c>
      <c r="N27" s="1">
        <v>1</v>
      </c>
      <c r="O27" s="17">
        <f t="shared" si="33"/>
        <v>0.90909090909090906</v>
      </c>
      <c r="P27" s="18">
        <f t="shared" si="34"/>
        <v>9.0909090909090912E-2</v>
      </c>
      <c r="Q27" s="22"/>
      <c r="R27" s="1">
        <f t="shared" si="35"/>
        <v>0</v>
      </c>
      <c r="S27" s="1">
        <v>11</v>
      </c>
      <c r="T27" s="1">
        <v>7</v>
      </c>
      <c r="U27" s="1"/>
      <c r="V27" s="1"/>
      <c r="W27" s="1">
        <v>3</v>
      </c>
      <c r="X27" s="1">
        <v>1</v>
      </c>
      <c r="Y27" s="17">
        <f t="shared" si="36"/>
        <v>0.90909090909090906</v>
      </c>
      <c r="Z27" s="18">
        <f t="shared" si="37"/>
        <v>0.27272727272727271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21</v>
      </c>
      <c r="D28" s="2"/>
      <c r="E28" s="2"/>
      <c r="F28" s="9">
        <v>21</v>
      </c>
      <c r="G28" s="23">
        <v>1</v>
      </c>
      <c r="H28" s="24">
        <f t="shared" si="32"/>
        <v>0</v>
      </c>
      <c r="I28" s="24">
        <v>22</v>
      </c>
      <c r="J28" s="24">
        <v>18</v>
      </c>
      <c r="K28" s="10"/>
      <c r="L28" s="10"/>
      <c r="M28" s="10">
        <v>1</v>
      </c>
      <c r="N28" s="10">
        <v>3</v>
      </c>
      <c r="O28" s="19">
        <f t="shared" si="33"/>
        <v>0.86363636363636365</v>
      </c>
      <c r="P28" s="20">
        <f t="shared" si="34"/>
        <v>4.5454545454545456E-2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92</v>
      </c>
    </row>
    <row r="2" spans="1:106">
      <c r="B2" s="25" t="str">
        <f>"Freshmen Retention - "&amp;$A$1</f>
        <v>Freshmen Retention - Biological &amp; Chemical Sciences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51</v>
      </c>
      <c r="D5" s="3"/>
      <c r="E5" s="3"/>
      <c r="F5" s="8">
        <v>51</v>
      </c>
      <c r="G5" s="21">
        <v>2</v>
      </c>
      <c r="H5" s="1">
        <f>IF(ISNUMBER(I5),F5-I5+G5,"")</f>
        <v>19</v>
      </c>
      <c r="I5" s="1">
        <v>34</v>
      </c>
      <c r="J5" s="1">
        <v>26</v>
      </c>
      <c r="K5" s="4"/>
      <c r="L5" s="4"/>
      <c r="M5" s="4"/>
      <c r="N5" s="5">
        <v>8</v>
      </c>
      <c r="O5" s="15">
        <f>IF(I5="","",((J5+K5+L5+M5)/I5))</f>
        <v>0.76470588235294112</v>
      </c>
      <c r="P5" s="16">
        <f>IF(I5="","",(M5/I5))</f>
        <v>0</v>
      </c>
      <c r="Q5" s="21">
        <v>5</v>
      </c>
      <c r="R5" s="1">
        <f t="shared" ref="R5:R14" si="1">IF(ISNUMBER(S5),I5-S5+Q5,"")</f>
        <v>2</v>
      </c>
      <c r="S5" s="1">
        <v>37</v>
      </c>
      <c r="T5" s="1">
        <v>29</v>
      </c>
      <c r="U5" s="4">
        <v>1</v>
      </c>
      <c r="V5" s="4"/>
      <c r="W5" s="4"/>
      <c r="X5" s="5">
        <v>7</v>
      </c>
      <c r="Y5" s="15">
        <f t="shared" ref="Y5:Y14" si="2">IF(S5="","",((T5+U5+V5+W5)/S5))</f>
        <v>0.81081081081081086</v>
      </c>
      <c r="Z5" s="16">
        <f t="shared" ref="Z5:Z14" si="3">IF(S5="","",(W5/S5))</f>
        <v>0</v>
      </c>
      <c r="AA5" s="21">
        <v>1</v>
      </c>
      <c r="AB5" s="1">
        <f t="shared" ref="AB5:AB14" si="4">IF(ISNUMBER(AC5),S5-AC5+AA5,"")</f>
        <v>0</v>
      </c>
      <c r="AC5" s="1">
        <v>38</v>
      </c>
      <c r="AD5" s="1">
        <v>24</v>
      </c>
      <c r="AE5" s="4"/>
      <c r="AF5" s="4"/>
      <c r="AG5" s="4">
        <v>6</v>
      </c>
      <c r="AH5" s="5">
        <v>8</v>
      </c>
      <c r="AI5" s="15">
        <f t="shared" ref="AI5:AI14" si="5">IF(AC5="","",((AD5+AE5+AF5+AG5)/AC5))</f>
        <v>0.78947368421052633</v>
      </c>
      <c r="AJ5" s="16">
        <f t="shared" ref="AJ5:AJ14" si="6">IF(AC5="","",(AG5/AC5))</f>
        <v>0.15789473684210525</v>
      </c>
      <c r="AK5" s="21"/>
      <c r="AL5" s="1">
        <f t="shared" ref="AL5:AL14" si="7">IF(ISNUMBER(AM5),AC5-AM5+AK5,"")</f>
        <v>1</v>
      </c>
      <c r="AM5" s="1">
        <v>37</v>
      </c>
      <c r="AN5" s="1">
        <v>5</v>
      </c>
      <c r="AO5" s="4"/>
      <c r="AP5" s="4"/>
      <c r="AQ5" s="4">
        <v>22</v>
      </c>
      <c r="AR5" s="5">
        <v>10</v>
      </c>
      <c r="AS5" s="15">
        <f t="shared" ref="AS5:AS14" si="8">IF(AM5="","",((AN5+AO5+AP5+AQ5)/AM5))</f>
        <v>0.72972972972972971</v>
      </c>
      <c r="AT5" s="16">
        <f t="shared" ref="AT5:AT14" si="9">IF(AM5="","",(AQ5/AM5))</f>
        <v>0.59459459459459463</v>
      </c>
      <c r="AU5" s="21"/>
      <c r="AV5" s="1">
        <f t="shared" ref="AV5:AV14" si="10">IF(ISNUMBER(AW5),AM5-AW5+AU5,"")</f>
        <v>0</v>
      </c>
      <c r="AW5" s="1">
        <v>37</v>
      </c>
      <c r="AX5" s="1">
        <v>1</v>
      </c>
      <c r="AY5" s="4"/>
      <c r="AZ5" s="4"/>
      <c r="BA5" s="4">
        <v>28</v>
      </c>
      <c r="BB5" s="5">
        <v>8</v>
      </c>
      <c r="BC5" s="15">
        <f t="shared" ref="BC5:BC14" si="11">IF(AW5="","",((AX5+AY5+AZ5+BA5)/AW5))</f>
        <v>0.78378378378378377</v>
      </c>
      <c r="BD5" s="16">
        <f t="shared" ref="BD5:BD14" si="12">IF(AW5="","",(BA5/AW5))</f>
        <v>0.7567567567567568</v>
      </c>
      <c r="BE5" s="21"/>
      <c r="BF5" s="1">
        <f t="shared" ref="BF5:BF14" si="13">IF(ISNUMBER(BG5),AW5-BG5+BE5,"")</f>
        <v>-1</v>
      </c>
      <c r="BG5" s="1">
        <v>38</v>
      </c>
      <c r="BH5" s="1"/>
      <c r="BI5" s="4"/>
      <c r="BJ5" s="4"/>
      <c r="BK5" s="4">
        <v>30</v>
      </c>
      <c r="BL5" s="5">
        <v>8</v>
      </c>
      <c r="BM5" s="15">
        <f t="shared" ref="BM5:BM14" si="14">IF(BG5="","",((BH5+BI5+BJ5+BK5)/BG5))</f>
        <v>0.78947368421052633</v>
      </c>
      <c r="BN5" s="16">
        <f t="shared" ref="BN5:BN14" si="15">IF(BG5="","",(BK5/BG5))</f>
        <v>0.78947368421052633</v>
      </c>
      <c r="BO5" s="21"/>
      <c r="BP5" s="1">
        <f t="shared" ref="BP5:BP14" si="16">IF(ISNUMBER(BQ5),BG5-BQ5+BO5,"")</f>
        <v>0</v>
      </c>
      <c r="BQ5" s="1">
        <v>38</v>
      </c>
      <c r="BR5" s="1"/>
      <c r="BS5" s="4"/>
      <c r="BT5" s="4"/>
      <c r="BU5" s="4">
        <v>30</v>
      </c>
      <c r="BV5" s="5">
        <v>8</v>
      </c>
      <c r="BW5" s="15">
        <f t="shared" ref="BW5:BW14" si="17">IF(BQ5="","",((BR5+BS5+BT5+BU5)/BQ5))</f>
        <v>0.78947368421052633</v>
      </c>
      <c r="BX5" s="16">
        <f t="shared" ref="BX5:BX14" si="18">IF(BQ5="","",(BU5/BQ5))</f>
        <v>0.78947368421052633</v>
      </c>
      <c r="BY5" s="21"/>
      <c r="BZ5" s="1">
        <f t="shared" ref="BZ5:BZ14" si="19">IF(ISNUMBER(CA5),BQ5-CA5+BY5,"")</f>
        <v>0</v>
      </c>
      <c r="CA5" s="1">
        <v>38</v>
      </c>
      <c r="CB5" s="1"/>
      <c r="CC5" s="4"/>
      <c r="CD5" s="4"/>
      <c r="CE5" s="4">
        <v>30</v>
      </c>
      <c r="CF5" s="5">
        <v>8</v>
      </c>
      <c r="CG5" s="15">
        <f t="shared" ref="CG5:CG14" si="20">IF(CA5="","",((CB5+CC5+CD5+CE5)/CA5))</f>
        <v>0.78947368421052633</v>
      </c>
      <c r="CH5" s="16">
        <f t="shared" ref="CH5:CH14" si="21">IF(CA5="","",(CE5/CA5))</f>
        <v>0.78947368421052633</v>
      </c>
      <c r="CI5" s="21"/>
      <c r="CJ5" s="1">
        <f t="shared" ref="CJ5:CJ14" si="22">IF(ISNUMBER(CK5),CA5-CK5+CI5,"")</f>
        <v>0</v>
      </c>
      <c r="CK5" s="1">
        <v>38</v>
      </c>
      <c r="CL5" s="1">
        <v>1</v>
      </c>
      <c r="CM5" s="4"/>
      <c r="CN5" s="4"/>
      <c r="CO5" s="4">
        <v>30</v>
      </c>
      <c r="CP5" s="5">
        <v>7</v>
      </c>
      <c r="CQ5" s="15">
        <f t="shared" ref="CQ5:CQ14" si="23">IF(CK5="","",((CL5+CM5+CN5+CO5)/CK5))</f>
        <v>0.81578947368421051</v>
      </c>
      <c r="CR5" s="16">
        <f t="shared" ref="CR5:CR14" si="24">IF(CK5="","",(CO5/CK5))</f>
        <v>0.78947368421052633</v>
      </c>
      <c r="CS5" s="21"/>
      <c r="CT5" s="1">
        <f t="shared" ref="CT5:CT14" si="25">IF(ISNUMBER(CU5),CK5-CU5+CS5,"")</f>
        <v>0</v>
      </c>
      <c r="CU5" s="1">
        <v>38</v>
      </c>
      <c r="CV5" s="1"/>
      <c r="CW5" s="4"/>
      <c r="CX5" s="4"/>
      <c r="CY5" s="4">
        <v>31</v>
      </c>
      <c r="CZ5" s="5">
        <v>7</v>
      </c>
      <c r="DA5" s="15">
        <f t="shared" ref="DA5:DA14" si="26">IF(CU5="","",((CV5+CW5+CX5+CY5)/CU5))</f>
        <v>0.81578947368421051</v>
      </c>
      <c r="DB5" s="16">
        <f t="shared" ref="DB5:DB14" si="27">IF(CU5="","",(CY5/CU5))</f>
        <v>0.81578947368421051</v>
      </c>
    </row>
    <row r="6" spans="1:106">
      <c r="B6" s="4" t="s">
        <v>82</v>
      </c>
      <c r="C6" s="2">
        <f t="shared" si="0"/>
        <v>42</v>
      </c>
      <c r="D6" s="2"/>
      <c r="E6" s="2"/>
      <c r="F6" s="8">
        <v>42</v>
      </c>
      <c r="G6" s="22">
        <v>3</v>
      </c>
      <c r="H6" s="1">
        <f t="shared" ref="H6:H14" si="28">IF(ISNUMBER(I6),F6-I6+G6,"")</f>
        <v>-2</v>
      </c>
      <c r="I6" s="1">
        <v>47</v>
      </c>
      <c r="J6" s="1">
        <v>39</v>
      </c>
      <c r="K6" s="1"/>
      <c r="L6" s="1"/>
      <c r="M6" s="1"/>
      <c r="N6" s="1">
        <v>8</v>
      </c>
      <c r="O6" s="15">
        <f t="shared" ref="O6:O14" si="29">IF(I6="","",((J6+K6+L6+M6)/I6))</f>
        <v>0.82978723404255317</v>
      </c>
      <c r="P6" s="16">
        <f t="shared" ref="P6:P14" si="30">IF(I6="","",(M6/I6))</f>
        <v>0</v>
      </c>
      <c r="Q6" s="22">
        <v>6</v>
      </c>
      <c r="R6" s="1">
        <f t="shared" si="1"/>
        <v>5</v>
      </c>
      <c r="S6" s="1">
        <v>48</v>
      </c>
      <c r="T6" s="1">
        <v>38</v>
      </c>
      <c r="U6" s="1"/>
      <c r="V6" s="1"/>
      <c r="W6" s="1"/>
      <c r="X6" s="1">
        <v>10</v>
      </c>
      <c r="Y6" s="15">
        <f t="shared" si="2"/>
        <v>0.79166666666666663</v>
      </c>
      <c r="Z6" s="16">
        <f t="shared" si="3"/>
        <v>0</v>
      </c>
      <c r="AA6" s="22"/>
      <c r="AB6" s="1">
        <f t="shared" si="4"/>
        <v>3</v>
      </c>
      <c r="AC6" s="1">
        <v>45</v>
      </c>
      <c r="AD6" s="1">
        <v>25</v>
      </c>
      <c r="AE6" s="1">
        <v>1</v>
      </c>
      <c r="AF6" s="1">
        <v>1</v>
      </c>
      <c r="AG6" s="1">
        <v>7</v>
      </c>
      <c r="AH6" s="1">
        <v>11</v>
      </c>
      <c r="AI6" s="15">
        <f t="shared" si="5"/>
        <v>0.75555555555555554</v>
      </c>
      <c r="AJ6" s="16">
        <f t="shared" si="6"/>
        <v>0.15555555555555556</v>
      </c>
      <c r="AK6" s="22"/>
      <c r="AL6" s="1">
        <f t="shared" si="7"/>
        <v>3</v>
      </c>
      <c r="AM6" s="1">
        <v>42</v>
      </c>
      <c r="AN6" s="1">
        <v>5</v>
      </c>
      <c r="AO6" s="1"/>
      <c r="AP6" s="1"/>
      <c r="AQ6" s="1">
        <v>25</v>
      </c>
      <c r="AR6" s="1">
        <v>12</v>
      </c>
      <c r="AS6" s="15">
        <f t="shared" si="8"/>
        <v>0.7142857142857143</v>
      </c>
      <c r="AT6" s="16">
        <f t="shared" si="9"/>
        <v>0.59523809523809523</v>
      </c>
      <c r="AU6" s="22">
        <v>1</v>
      </c>
      <c r="AV6" s="1">
        <f t="shared" si="10"/>
        <v>0</v>
      </c>
      <c r="AW6" s="1">
        <v>43</v>
      </c>
      <c r="AX6" s="1">
        <v>4</v>
      </c>
      <c r="AY6" s="1"/>
      <c r="AZ6" s="1">
        <v>1</v>
      </c>
      <c r="BA6" s="1">
        <v>27</v>
      </c>
      <c r="BB6" s="1">
        <v>11</v>
      </c>
      <c r="BC6" s="15">
        <f t="shared" si="11"/>
        <v>0.7441860465116279</v>
      </c>
      <c r="BD6" s="16">
        <f t="shared" si="12"/>
        <v>0.62790697674418605</v>
      </c>
      <c r="BE6" s="22"/>
      <c r="BF6" s="1">
        <f t="shared" si="13"/>
        <v>0</v>
      </c>
      <c r="BG6" s="1">
        <v>43</v>
      </c>
      <c r="BH6" s="1">
        <v>2</v>
      </c>
      <c r="BI6" s="1"/>
      <c r="BJ6" s="1"/>
      <c r="BK6" s="1">
        <v>29</v>
      </c>
      <c r="BL6" s="1">
        <v>12</v>
      </c>
      <c r="BM6" s="15">
        <f t="shared" si="14"/>
        <v>0.72093023255813948</v>
      </c>
      <c r="BN6" s="16">
        <f t="shared" si="15"/>
        <v>0.67441860465116277</v>
      </c>
      <c r="BO6" s="22"/>
      <c r="BP6" s="1">
        <f t="shared" si="16"/>
        <v>1</v>
      </c>
      <c r="BQ6" s="1">
        <v>42</v>
      </c>
      <c r="BR6" s="1">
        <v>1</v>
      </c>
      <c r="BS6" s="1"/>
      <c r="BT6" s="1"/>
      <c r="BU6" s="1">
        <v>29</v>
      </c>
      <c r="BV6" s="1">
        <v>12</v>
      </c>
      <c r="BW6" s="15">
        <f t="shared" si="17"/>
        <v>0.7142857142857143</v>
      </c>
      <c r="BX6" s="16">
        <f t="shared" si="18"/>
        <v>0.69047619047619047</v>
      </c>
      <c r="BY6" s="22"/>
      <c r="BZ6" s="1">
        <f t="shared" si="19"/>
        <v>0</v>
      </c>
      <c r="CA6" s="1">
        <v>42</v>
      </c>
      <c r="CB6" s="1"/>
      <c r="CC6" s="1"/>
      <c r="CD6" s="1"/>
      <c r="CE6" s="1">
        <v>30</v>
      </c>
      <c r="CF6" s="1">
        <v>12</v>
      </c>
      <c r="CG6" s="15">
        <f t="shared" si="20"/>
        <v>0.7142857142857143</v>
      </c>
      <c r="CH6" s="16">
        <f t="shared" si="21"/>
        <v>0.7142857142857143</v>
      </c>
      <c r="CI6" s="22"/>
      <c r="CJ6" s="1">
        <f t="shared" si="22"/>
        <v>0</v>
      </c>
      <c r="CK6" s="1">
        <v>42</v>
      </c>
      <c r="CL6" s="1"/>
      <c r="CM6" s="1"/>
      <c r="CN6" s="1"/>
      <c r="CO6" s="1">
        <v>30</v>
      </c>
      <c r="CP6" s="1">
        <v>12</v>
      </c>
      <c r="CQ6" s="15">
        <f t="shared" si="23"/>
        <v>0.7142857142857143</v>
      </c>
      <c r="CR6" s="16">
        <f t="shared" si="24"/>
        <v>0.7142857142857143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20</v>
      </c>
      <c r="D7" s="2"/>
      <c r="E7" s="2"/>
      <c r="F7" s="8">
        <v>20</v>
      </c>
      <c r="G7" s="22">
        <v>5</v>
      </c>
      <c r="H7" s="1">
        <f t="shared" si="28"/>
        <v>-2</v>
      </c>
      <c r="I7" s="1">
        <v>27</v>
      </c>
      <c r="J7" s="1">
        <v>25</v>
      </c>
      <c r="K7" s="1"/>
      <c r="L7" s="1"/>
      <c r="M7" s="1"/>
      <c r="N7" s="1">
        <v>2</v>
      </c>
      <c r="O7" s="15">
        <f t="shared" si="29"/>
        <v>0.92592592592592593</v>
      </c>
      <c r="P7" s="16">
        <f t="shared" si="30"/>
        <v>0</v>
      </c>
      <c r="Q7" s="22">
        <v>7</v>
      </c>
      <c r="R7" s="1">
        <f t="shared" si="1"/>
        <v>4</v>
      </c>
      <c r="S7" s="1">
        <v>30</v>
      </c>
      <c r="T7" s="1">
        <v>26</v>
      </c>
      <c r="U7" s="1"/>
      <c r="V7" s="1"/>
      <c r="W7" s="1"/>
      <c r="X7" s="1">
        <v>4</v>
      </c>
      <c r="Y7" s="15">
        <f t="shared" si="2"/>
        <v>0.8666666666666667</v>
      </c>
      <c r="Z7" s="16">
        <f t="shared" si="3"/>
        <v>0</v>
      </c>
      <c r="AA7" s="22">
        <v>1</v>
      </c>
      <c r="AB7" s="1">
        <f t="shared" si="4"/>
        <v>0</v>
      </c>
      <c r="AC7" s="1">
        <v>31</v>
      </c>
      <c r="AD7" s="1">
        <v>22</v>
      </c>
      <c r="AE7" s="1"/>
      <c r="AF7" s="1"/>
      <c r="AG7" s="1">
        <v>5</v>
      </c>
      <c r="AH7" s="1">
        <v>4</v>
      </c>
      <c r="AI7" s="15">
        <f t="shared" si="5"/>
        <v>0.87096774193548387</v>
      </c>
      <c r="AJ7" s="16">
        <f t="shared" si="6"/>
        <v>0.16129032258064516</v>
      </c>
      <c r="AK7" s="22">
        <v>2</v>
      </c>
      <c r="AL7" s="1">
        <f t="shared" si="7"/>
        <v>0</v>
      </c>
      <c r="AM7" s="1">
        <v>33</v>
      </c>
      <c r="AN7" s="1">
        <v>7</v>
      </c>
      <c r="AO7" s="1"/>
      <c r="AP7" s="1"/>
      <c r="AQ7" s="1">
        <v>21</v>
      </c>
      <c r="AR7" s="1">
        <v>5</v>
      </c>
      <c r="AS7" s="15">
        <f t="shared" si="8"/>
        <v>0.84848484848484851</v>
      </c>
      <c r="AT7" s="16">
        <f t="shared" si="9"/>
        <v>0.63636363636363635</v>
      </c>
      <c r="AU7" s="22"/>
      <c r="AV7" s="1">
        <f t="shared" si="10"/>
        <v>0</v>
      </c>
      <c r="AW7" s="1">
        <v>33</v>
      </c>
      <c r="AX7" s="1">
        <v>3</v>
      </c>
      <c r="AY7" s="1"/>
      <c r="AZ7" s="1">
        <v>1</v>
      </c>
      <c r="BA7" s="1">
        <v>24</v>
      </c>
      <c r="BB7" s="1">
        <v>5</v>
      </c>
      <c r="BC7" s="15">
        <f t="shared" si="11"/>
        <v>0.84848484848484851</v>
      </c>
      <c r="BD7" s="16">
        <f t="shared" si="12"/>
        <v>0.72727272727272729</v>
      </c>
      <c r="BE7" s="22"/>
      <c r="BF7" s="1">
        <f t="shared" si="13"/>
        <v>0</v>
      </c>
      <c r="BG7" s="1">
        <v>33</v>
      </c>
      <c r="BH7" s="1">
        <v>1</v>
      </c>
      <c r="BI7" s="1"/>
      <c r="BJ7" s="1">
        <v>1</v>
      </c>
      <c r="BK7" s="1">
        <v>24</v>
      </c>
      <c r="BL7" s="1">
        <v>7</v>
      </c>
      <c r="BM7" s="15">
        <f t="shared" si="14"/>
        <v>0.78787878787878785</v>
      </c>
      <c r="BN7" s="16">
        <f t="shared" si="15"/>
        <v>0.72727272727272729</v>
      </c>
      <c r="BO7" s="22"/>
      <c r="BP7" s="1">
        <f t="shared" si="16"/>
        <v>0</v>
      </c>
      <c r="BQ7" s="1">
        <v>33</v>
      </c>
      <c r="BR7" s="1">
        <v>1</v>
      </c>
      <c r="BS7" s="1"/>
      <c r="BT7" s="1"/>
      <c r="BU7" s="1">
        <v>24</v>
      </c>
      <c r="BV7" s="1">
        <v>8</v>
      </c>
      <c r="BW7" s="15">
        <f t="shared" si="17"/>
        <v>0.75757575757575757</v>
      </c>
      <c r="BX7" s="16">
        <f t="shared" si="18"/>
        <v>0.72727272727272729</v>
      </c>
      <c r="BY7" s="22"/>
      <c r="BZ7" s="1">
        <f t="shared" si="19"/>
        <v>0</v>
      </c>
      <c r="CA7" s="1">
        <v>33</v>
      </c>
      <c r="CB7" s="1"/>
      <c r="CC7" s="1"/>
      <c r="CD7" s="1"/>
      <c r="CE7" s="1">
        <v>25</v>
      </c>
      <c r="CF7" s="1">
        <v>8</v>
      </c>
      <c r="CG7" s="15">
        <f t="shared" si="20"/>
        <v>0.75757575757575757</v>
      </c>
      <c r="CH7" s="16">
        <f t="shared" si="21"/>
        <v>0.75757575757575757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19</v>
      </c>
      <c r="D8" s="2"/>
      <c r="E8" s="2"/>
      <c r="F8" s="8">
        <v>19</v>
      </c>
      <c r="G8" s="22">
        <v>9</v>
      </c>
      <c r="H8" s="1">
        <f t="shared" si="28"/>
        <v>-5</v>
      </c>
      <c r="I8" s="1">
        <v>33</v>
      </c>
      <c r="J8" s="1">
        <v>27</v>
      </c>
      <c r="K8" s="1"/>
      <c r="L8" s="1">
        <v>2</v>
      </c>
      <c r="M8" s="1"/>
      <c r="N8" s="1">
        <v>4</v>
      </c>
      <c r="O8" s="15">
        <f t="shared" si="29"/>
        <v>0.87878787878787878</v>
      </c>
      <c r="P8" s="16">
        <f t="shared" si="30"/>
        <v>0</v>
      </c>
      <c r="Q8" s="22">
        <v>2</v>
      </c>
      <c r="R8" s="1">
        <f t="shared" si="1"/>
        <v>7</v>
      </c>
      <c r="S8" s="1">
        <v>28</v>
      </c>
      <c r="T8" s="1">
        <v>19</v>
      </c>
      <c r="U8" s="1"/>
      <c r="V8" s="1"/>
      <c r="W8" s="1"/>
      <c r="X8" s="1">
        <v>9</v>
      </c>
      <c r="Y8" s="15">
        <f t="shared" si="2"/>
        <v>0.6785714285714286</v>
      </c>
      <c r="Z8" s="16">
        <f t="shared" si="3"/>
        <v>0</v>
      </c>
      <c r="AA8" s="22">
        <v>2</v>
      </c>
      <c r="AB8" s="1">
        <f t="shared" si="4"/>
        <v>3</v>
      </c>
      <c r="AC8" s="1">
        <v>27</v>
      </c>
      <c r="AD8" s="1">
        <v>14</v>
      </c>
      <c r="AE8" s="1"/>
      <c r="AF8" s="1"/>
      <c r="AG8" s="1">
        <v>3</v>
      </c>
      <c r="AH8" s="1">
        <v>10</v>
      </c>
      <c r="AI8" s="15">
        <f t="shared" si="5"/>
        <v>0.62962962962962965</v>
      </c>
      <c r="AJ8" s="16">
        <f t="shared" si="6"/>
        <v>0.1111111111111111</v>
      </c>
      <c r="AK8" s="22"/>
      <c r="AL8" s="1">
        <f t="shared" si="7"/>
        <v>-1</v>
      </c>
      <c r="AM8" s="1">
        <v>28</v>
      </c>
      <c r="AN8" s="1">
        <v>6</v>
      </c>
      <c r="AO8" s="1"/>
      <c r="AP8" s="1"/>
      <c r="AQ8" s="1">
        <v>12</v>
      </c>
      <c r="AR8" s="1">
        <v>10</v>
      </c>
      <c r="AS8" s="15">
        <f t="shared" si="8"/>
        <v>0.6428571428571429</v>
      </c>
      <c r="AT8" s="16">
        <f t="shared" si="9"/>
        <v>0.42857142857142855</v>
      </c>
      <c r="AU8" s="22"/>
      <c r="AV8" s="1">
        <f t="shared" si="10"/>
        <v>0</v>
      </c>
      <c r="AW8" s="1">
        <v>28</v>
      </c>
      <c r="AX8" s="1">
        <v>1</v>
      </c>
      <c r="AY8" s="1"/>
      <c r="AZ8" s="1">
        <v>1</v>
      </c>
      <c r="BA8" s="1">
        <v>16</v>
      </c>
      <c r="BB8" s="1">
        <v>10</v>
      </c>
      <c r="BC8" s="15">
        <f t="shared" si="11"/>
        <v>0.6428571428571429</v>
      </c>
      <c r="BD8" s="16">
        <f t="shared" si="12"/>
        <v>0.5714285714285714</v>
      </c>
      <c r="BE8" s="22"/>
      <c r="BF8" s="1">
        <f t="shared" si="13"/>
        <v>0</v>
      </c>
      <c r="BG8" s="1">
        <v>28</v>
      </c>
      <c r="BH8" s="1">
        <v>1</v>
      </c>
      <c r="BI8" s="1"/>
      <c r="BJ8" s="1"/>
      <c r="BK8" s="1">
        <v>16</v>
      </c>
      <c r="BL8" s="1">
        <v>11</v>
      </c>
      <c r="BM8" s="15">
        <f t="shared" si="14"/>
        <v>0.6071428571428571</v>
      </c>
      <c r="BN8" s="16">
        <f t="shared" si="15"/>
        <v>0.5714285714285714</v>
      </c>
      <c r="BO8" s="22"/>
      <c r="BP8" s="1">
        <f t="shared" si="16"/>
        <v>0</v>
      </c>
      <c r="BQ8" s="1">
        <v>28</v>
      </c>
      <c r="BR8" s="1"/>
      <c r="BS8" s="1"/>
      <c r="BT8" s="1"/>
      <c r="BU8" s="1">
        <v>17</v>
      </c>
      <c r="BV8" s="1">
        <v>11</v>
      </c>
      <c r="BW8" s="15">
        <f t="shared" si="17"/>
        <v>0.6071428571428571</v>
      </c>
      <c r="BX8" s="16">
        <f t="shared" si="18"/>
        <v>0.6071428571428571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32</v>
      </c>
      <c r="D9" s="2"/>
      <c r="E9" s="2"/>
      <c r="F9" s="8">
        <v>32</v>
      </c>
      <c r="G9" s="22">
        <v>4</v>
      </c>
      <c r="H9" s="1">
        <f t="shared" si="28"/>
        <v>0</v>
      </c>
      <c r="I9" s="1">
        <v>36</v>
      </c>
      <c r="J9" s="1">
        <v>32</v>
      </c>
      <c r="K9" s="1"/>
      <c r="L9" s="1">
        <v>2</v>
      </c>
      <c r="M9" s="1"/>
      <c r="N9" s="1">
        <v>2</v>
      </c>
      <c r="O9" s="15">
        <f t="shared" si="29"/>
        <v>0.94444444444444442</v>
      </c>
      <c r="P9" s="16">
        <f t="shared" si="30"/>
        <v>0</v>
      </c>
      <c r="Q9" s="22">
        <v>3</v>
      </c>
      <c r="R9" s="1">
        <f t="shared" si="1"/>
        <v>0</v>
      </c>
      <c r="S9" s="1">
        <v>39</v>
      </c>
      <c r="T9" s="1">
        <v>33</v>
      </c>
      <c r="U9" s="1"/>
      <c r="V9" s="1"/>
      <c r="W9" s="1"/>
      <c r="X9" s="1">
        <v>6</v>
      </c>
      <c r="Y9" s="15">
        <f t="shared" si="2"/>
        <v>0.84615384615384615</v>
      </c>
      <c r="Z9" s="16">
        <f t="shared" si="3"/>
        <v>0</v>
      </c>
      <c r="AA9" s="22"/>
      <c r="AB9" s="1">
        <f t="shared" si="4"/>
        <v>7</v>
      </c>
      <c r="AC9" s="1">
        <v>32</v>
      </c>
      <c r="AD9" s="1">
        <v>21</v>
      </c>
      <c r="AE9" s="1"/>
      <c r="AF9" s="1">
        <v>2</v>
      </c>
      <c r="AG9" s="1">
        <v>1</v>
      </c>
      <c r="AH9" s="1">
        <v>8</v>
      </c>
      <c r="AI9" s="15">
        <f t="shared" si="5"/>
        <v>0.75</v>
      </c>
      <c r="AJ9" s="16">
        <f t="shared" si="6"/>
        <v>3.125E-2</v>
      </c>
      <c r="AK9" s="22"/>
      <c r="AL9" s="1">
        <f t="shared" si="7"/>
        <v>1</v>
      </c>
      <c r="AM9" s="1">
        <v>31</v>
      </c>
      <c r="AN9" s="1">
        <v>6</v>
      </c>
      <c r="AO9" s="1"/>
      <c r="AP9" s="1"/>
      <c r="AQ9" s="1">
        <v>15</v>
      </c>
      <c r="AR9" s="1">
        <v>10</v>
      </c>
      <c r="AS9" s="15">
        <f t="shared" si="8"/>
        <v>0.67741935483870963</v>
      </c>
      <c r="AT9" s="16">
        <f t="shared" si="9"/>
        <v>0.4838709677419355</v>
      </c>
      <c r="AU9" s="22"/>
      <c r="AV9" s="1">
        <f t="shared" si="10"/>
        <v>0</v>
      </c>
      <c r="AW9" s="1">
        <v>31</v>
      </c>
      <c r="AX9" s="1">
        <v>2</v>
      </c>
      <c r="AY9" s="1"/>
      <c r="AZ9" s="1"/>
      <c r="BA9" s="1">
        <v>19</v>
      </c>
      <c r="BB9" s="1">
        <v>10</v>
      </c>
      <c r="BC9" s="15">
        <f t="shared" si="11"/>
        <v>0.67741935483870963</v>
      </c>
      <c r="BD9" s="16">
        <f t="shared" si="12"/>
        <v>0.61290322580645162</v>
      </c>
      <c r="BE9" s="22"/>
      <c r="BF9" s="1">
        <f t="shared" si="13"/>
        <v>1</v>
      </c>
      <c r="BG9" s="1">
        <v>30</v>
      </c>
      <c r="BH9" s="1"/>
      <c r="BI9" s="1"/>
      <c r="BJ9" s="1"/>
      <c r="BK9" s="1">
        <v>21</v>
      </c>
      <c r="BL9" s="1">
        <v>9</v>
      </c>
      <c r="BM9" s="15">
        <f t="shared" si="14"/>
        <v>0.7</v>
      </c>
      <c r="BN9" s="16">
        <f t="shared" si="15"/>
        <v>0.7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29</v>
      </c>
      <c r="D10" s="2"/>
      <c r="E10" s="2"/>
      <c r="F10" s="8">
        <v>29</v>
      </c>
      <c r="G10" s="22">
        <v>8</v>
      </c>
      <c r="H10" s="1">
        <f t="shared" si="28"/>
        <v>-4</v>
      </c>
      <c r="I10" s="1">
        <v>41</v>
      </c>
      <c r="J10" s="1">
        <v>33</v>
      </c>
      <c r="K10" s="1"/>
      <c r="L10" s="1"/>
      <c r="M10" s="1"/>
      <c r="N10" s="1">
        <v>8</v>
      </c>
      <c r="O10" s="15">
        <f t="shared" si="29"/>
        <v>0.80487804878048785</v>
      </c>
      <c r="P10" s="16">
        <f t="shared" si="30"/>
        <v>0</v>
      </c>
      <c r="Q10" s="22">
        <v>2</v>
      </c>
      <c r="R10" s="1">
        <f t="shared" si="1"/>
        <v>5</v>
      </c>
      <c r="S10" s="1">
        <v>38</v>
      </c>
      <c r="T10" s="1">
        <v>23</v>
      </c>
      <c r="U10" s="1">
        <v>1</v>
      </c>
      <c r="V10" s="1">
        <v>2</v>
      </c>
      <c r="W10" s="1"/>
      <c r="X10" s="1">
        <v>12</v>
      </c>
      <c r="Y10" s="15">
        <f t="shared" si="2"/>
        <v>0.68421052631578949</v>
      </c>
      <c r="Z10" s="16">
        <f t="shared" si="3"/>
        <v>0</v>
      </c>
      <c r="AA10" s="22">
        <v>1</v>
      </c>
      <c r="AB10" s="1">
        <f t="shared" si="4"/>
        <v>0</v>
      </c>
      <c r="AC10" s="1">
        <v>39</v>
      </c>
      <c r="AD10" s="1">
        <v>24</v>
      </c>
      <c r="AE10" s="1"/>
      <c r="AF10" s="1"/>
      <c r="AG10" s="1">
        <v>2</v>
      </c>
      <c r="AH10" s="1">
        <v>13</v>
      </c>
      <c r="AI10" s="15">
        <f t="shared" si="5"/>
        <v>0.66666666666666663</v>
      </c>
      <c r="AJ10" s="16">
        <f t="shared" si="6"/>
        <v>5.128205128205128E-2</v>
      </c>
      <c r="AK10" s="22"/>
      <c r="AL10" s="1">
        <f t="shared" si="7"/>
        <v>0</v>
      </c>
      <c r="AM10" s="1">
        <v>39</v>
      </c>
      <c r="AN10" s="1">
        <v>4</v>
      </c>
      <c r="AO10" s="1"/>
      <c r="AP10" s="1">
        <v>1</v>
      </c>
      <c r="AQ10" s="1">
        <v>18</v>
      </c>
      <c r="AR10" s="1">
        <v>16</v>
      </c>
      <c r="AS10" s="15">
        <f t="shared" si="8"/>
        <v>0.58974358974358976</v>
      </c>
      <c r="AT10" s="16">
        <f t="shared" si="9"/>
        <v>0.46153846153846156</v>
      </c>
      <c r="AU10" s="22"/>
      <c r="AV10" s="1">
        <f t="shared" si="10"/>
        <v>2</v>
      </c>
      <c r="AW10" s="1">
        <v>37</v>
      </c>
      <c r="AX10" s="1"/>
      <c r="AY10" s="1"/>
      <c r="AZ10" s="1"/>
      <c r="BA10" s="1">
        <v>21</v>
      </c>
      <c r="BB10" s="1">
        <v>16</v>
      </c>
      <c r="BC10" s="15">
        <f t="shared" si="11"/>
        <v>0.56756756756756754</v>
      </c>
      <c r="BD10" s="16">
        <f t="shared" si="12"/>
        <v>0.56756756756756754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21</v>
      </c>
      <c r="D11" s="2"/>
      <c r="E11" s="2"/>
      <c r="F11" s="8">
        <v>21</v>
      </c>
      <c r="G11" s="22">
        <v>5</v>
      </c>
      <c r="H11" s="1">
        <f t="shared" si="28"/>
        <v>-2</v>
      </c>
      <c r="I11" s="1">
        <v>28</v>
      </c>
      <c r="J11" s="1">
        <v>24</v>
      </c>
      <c r="K11" s="1"/>
      <c r="L11" s="1"/>
      <c r="M11" s="1"/>
      <c r="N11" s="1">
        <v>4</v>
      </c>
      <c r="O11" s="15">
        <f t="shared" si="29"/>
        <v>0.8571428571428571</v>
      </c>
      <c r="P11" s="16">
        <f t="shared" si="30"/>
        <v>0</v>
      </c>
      <c r="Q11" s="22">
        <v>4</v>
      </c>
      <c r="R11" s="1">
        <f t="shared" si="1"/>
        <v>4</v>
      </c>
      <c r="S11" s="1">
        <v>28</v>
      </c>
      <c r="T11" s="1">
        <v>20</v>
      </c>
      <c r="U11" s="1"/>
      <c r="V11" s="1">
        <v>1</v>
      </c>
      <c r="W11" s="1"/>
      <c r="X11" s="1">
        <v>7</v>
      </c>
      <c r="Y11" s="15">
        <f t="shared" si="2"/>
        <v>0.75</v>
      </c>
      <c r="Z11" s="16">
        <f t="shared" si="3"/>
        <v>0</v>
      </c>
      <c r="AA11" s="22">
        <v>1</v>
      </c>
      <c r="AB11" s="1">
        <f t="shared" si="4"/>
        <v>2</v>
      </c>
      <c r="AC11" s="1">
        <v>27</v>
      </c>
      <c r="AD11" s="1">
        <v>19</v>
      </c>
      <c r="AE11" s="1"/>
      <c r="AF11" s="1"/>
      <c r="AG11" s="1"/>
      <c r="AH11" s="1">
        <v>8</v>
      </c>
      <c r="AI11" s="15">
        <f t="shared" si="5"/>
        <v>0.70370370370370372</v>
      </c>
      <c r="AJ11" s="16">
        <f t="shared" si="6"/>
        <v>0</v>
      </c>
      <c r="AK11" s="22"/>
      <c r="AL11" s="1">
        <f t="shared" si="7"/>
        <v>9</v>
      </c>
      <c r="AM11" s="1">
        <v>18</v>
      </c>
      <c r="AN11" s="1"/>
      <c r="AO11" s="1"/>
      <c r="AP11" s="1">
        <v>1</v>
      </c>
      <c r="AQ11" s="1">
        <v>9</v>
      </c>
      <c r="AR11" s="1">
        <v>8</v>
      </c>
      <c r="AS11" s="15">
        <f t="shared" si="8"/>
        <v>0.55555555555555558</v>
      </c>
      <c r="AT11" s="16">
        <f t="shared" si="9"/>
        <v>0.5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27</v>
      </c>
      <c r="D12" s="2"/>
      <c r="E12" s="2"/>
      <c r="F12" s="8">
        <v>27</v>
      </c>
      <c r="G12" s="22">
        <v>4</v>
      </c>
      <c r="H12" s="1">
        <f t="shared" si="28"/>
        <v>0</v>
      </c>
      <c r="I12" s="1">
        <v>31</v>
      </c>
      <c r="J12" s="1">
        <v>26</v>
      </c>
      <c r="K12" s="1"/>
      <c r="L12" s="1">
        <v>2</v>
      </c>
      <c r="M12" s="1"/>
      <c r="N12" s="1">
        <v>3</v>
      </c>
      <c r="O12" s="17">
        <f t="shared" si="29"/>
        <v>0.90322580645161288</v>
      </c>
      <c r="P12" s="18">
        <f t="shared" si="30"/>
        <v>0</v>
      </c>
      <c r="Q12" s="22">
        <v>1</v>
      </c>
      <c r="R12" s="1">
        <f t="shared" si="1"/>
        <v>6</v>
      </c>
      <c r="S12" s="1">
        <v>26</v>
      </c>
      <c r="T12" s="1">
        <v>17</v>
      </c>
      <c r="U12" s="1"/>
      <c r="V12" s="1">
        <v>1</v>
      </c>
      <c r="W12" s="1"/>
      <c r="X12" s="1">
        <v>8</v>
      </c>
      <c r="Y12" s="17">
        <f t="shared" si="2"/>
        <v>0.69230769230769229</v>
      </c>
      <c r="Z12" s="18">
        <f t="shared" si="3"/>
        <v>0</v>
      </c>
      <c r="AA12" s="22"/>
      <c r="AB12" s="1">
        <f t="shared" si="4"/>
        <v>17</v>
      </c>
      <c r="AC12" s="1">
        <v>9</v>
      </c>
      <c r="AD12" s="1"/>
      <c r="AE12" s="1"/>
      <c r="AF12" s="1"/>
      <c r="AG12" s="1"/>
      <c r="AH12" s="1">
        <v>9</v>
      </c>
      <c r="AI12" s="17">
        <f t="shared" si="5"/>
        <v>0</v>
      </c>
      <c r="AJ12" s="18">
        <f t="shared" si="6"/>
        <v>0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15</v>
      </c>
      <c r="D13" s="2"/>
      <c r="E13" s="2"/>
      <c r="F13" s="8">
        <v>15</v>
      </c>
      <c r="G13" s="22"/>
      <c r="H13" s="1">
        <f t="shared" si="28"/>
        <v>0</v>
      </c>
      <c r="I13" s="1">
        <v>15</v>
      </c>
      <c r="J13" s="1">
        <v>15</v>
      </c>
      <c r="K13" s="1"/>
      <c r="L13" s="1"/>
      <c r="M13" s="1"/>
      <c r="N13" s="1"/>
      <c r="O13" s="17">
        <f t="shared" si="29"/>
        <v>1</v>
      </c>
      <c r="P13" s="18">
        <f t="shared" si="30"/>
        <v>0</v>
      </c>
      <c r="Q13" s="22"/>
      <c r="R13" s="1">
        <f t="shared" si="1"/>
        <v>14</v>
      </c>
      <c r="S13" s="1">
        <v>1</v>
      </c>
      <c r="T13" s="1"/>
      <c r="U13" s="1"/>
      <c r="V13" s="1"/>
      <c r="W13" s="1"/>
      <c r="X13" s="1">
        <v>1</v>
      </c>
      <c r="Y13" s="17">
        <f t="shared" si="2"/>
        <v>0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21</v>
      </c>
      <c r="D14" s="2"/>
      <c r="E14" s="2"/>
      <c r="F14" s="9">
        <v>21</v>
      </c>
      <c r="G14" s="23"/>
      <c r="H14" s="24">
        <f t="shared" si="28"/>
        <v>16</v>
      </c>
      <c r="I14" s="24">
        <v>5</v>
      </c>
      <c r="J14" s="24"/>
      <c r="K14" s="10"/>
      <c r="L14" s="10"/>
      <c r="M14" s="10"/>
      <c r="N14" s="10">
        <v>5</v>
      </c>
      <c r="O14" s="19">
        <f t="shared" si="29"/>
        <v>0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Biological &amp; Chemical Sciences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10</v>
      </c>
      <c r="D19" s="3">
        <v>1</v>
      </c>
      <c r="E19" s="3"/>
      <c r="F19" s="8">
        <v>9</v>
      </c>
      <c r="G19" s="21"/>
      <c r="H19" s="1">
        <f t="shared" ref="H19:H28" si="32">IF(ISNUMBER(I19),F19-I19+G19,"")</f>
        <v>0</v>
      </c>
      <c r="I19" s="1">
        <v>9</v>
      </c>
      <c r="J19" s="1">
        <v>6</v>
      </c>
      <c r="K19" s="4"/>
      <c r="L19" s="4"/>
      <c r="M19" s="4"/>
      <c r="N19" s="5">
        <v>3</v>
      </c>
      <c r="O19" s="15">
        <f t="shared" ref="O19:O28" si="33">IF(I19="","",((J19+K19+L19+M19)/I19))</f>
        <v>0.66666666666666663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9</v>
      </c>
      <c r="T19" s="1">
        <v>4</v>
      </c>
      <c r="U19" s="4"/>
      <c r="V19" s="4">
        <v>1</v>
      </c>
      <c r="W19" s="4">
        <v>1</v>
      </c>
      <c r="X19" s="5">
        <v>3</v>
      </c>
      <c r="Y19" s="15">
        <f t="shared" ref="Y19:Y28" si="36">IF(S19="","",((T19+U19+V19+W19)/S19))</f>
        <v>0.66666666666666663</v>
      </c>
      <c r="Z19" s="16">
        <f t="shared" ref="Z19:Z28" si="37">IF(S19="","",(W19/S19))</f>
        <v>0.1111111111111111</v>
      </c>
      <c r="AA19" s="21"/>
      <c r="AB19" s="1">
        <f t="shared" ref="AB19:AB28" si="38">IF(ISNUMBER(AC19),S19-AC19+AA19,"")</f>
        <v>0</v>
      </c>
      <c r="AC19" s="1">
        <v>9</v>
      </c>
      <c r="AD19" s="1"/>
      <c r="AE19" s="4"/>
      <c r="AF19" s="4"/>
      <c r="AG19" s="4">
        <v>5</v>
      </c>
      <c r="AH19" s="5">
        <v>4</v>
      </c>
      <c r="AI19" s="15">
        <f t="shared" ref="AI19:AI28" si="39">IF(AC19="","",((AD19+AE19+AF19+AG19)/AC19))</f>
        <v>0.55555555555555558</v>
      </c>
      <c r="AJ19" s="16">
        <f t="shared" ref="AJ19:AJ28" si="40">IF(AC19="","",(AG19/AC19))</f>
        <v>0.55555555555555558</v>
      </c>
      <c r="AK19" s="21"/>
      <c r="AL19" s="1">
        <f t="shared" ref="AL19:AL28" si="41">IF(ISNUMBER(AM19),AC19-AM19+AK19,"")</f>
        <v>0</v>
      </c>
      <c r="AM19" s="1">
        <v>9</v>
      </c>
      <c r="AN19" s="1"/>
      <c r="AO19" s="4"/>
      <c r="AP19" s="4"/>
      <c r="AQ19" s="4">
        <v>5</v>
      </c>
      <c r="AR19" s="5">
        <v>4</v>
      </c>
      <c r="AS19" s="15">
        <f t="shared" ref="AS19:AS28" si="42">IF(AM19="","",((AN19+AO19+AP19+AQ19)/AM19))</f>
        <v>0.55555555555555558</v>
      </c>
      <c r="AT19" s="16">
        <f t="shared" ref="AT19:AT28" si="43">IF(AM19="","",(AQ19/AM19))</f>
        <v>0.55555555555555558</v>
      </c>
      <c r="AU19" s="21"/>
      <c r="AV19" s="1">
        <f t="shared" ref="AV19:AV28" si="44">IF(ISNUMBER(AW19),AM19-AW19+AU19,"")</f>
        <v>0</v>
      </c>
      <c r="AW19" s="1">
        <v>9</v>
      </c>
      <c r="AX19" s="1"/>
      <c r="AY19" s="4"/>
      <c r="AZ19" s="4"/>
      <c r="BA19" s="4">
        <v>5</v>
      </c>
      <c r="BB19" s="5">
        <v>4</v>
      </c>
      <c r="BC19" s="15">
        <f t="shared" ref="BC19:BC28" si="45">IF(AW19="","",((AX19+AY19+AZ19+BA19)/AW19))</f>
        <v>0.55555555555555558</v>
      </c>
      <c r="BD19" s="16">
        <f t="shared" ref="BD19:BD28" si="46">IF(AW19="","",(BA19/AW19))</f>
        <v>0.55555555555555558</v>
      </c>
      <c r="BE19" s="21"/>
      <c r="BF19" s="1">
        <f t="shared" ref="BF19:BF28" si="47">IF(ISNUMBER(BG19),AW19-BG19+BE19,"")</f>
        <v>1</v>
      </c>
      <c r="BG19" s="1">
        <v>8</v>
      </c>
      <c r="BH19" s="1"/>
      <c r="BI19" s="4"/>
      <c r="BJ19" s="4"/>
      <c r="BK19" s="4">
        <v>4</v>
      </c>
      <c r="BL19" s="5">
        <v>4</v>
      </c>
      <c r="BM19" s="15">
        <f t="shared" ref="BM19:BM28" si="48">IF(BG19="","",((BH19+BI19+BJ19+BK19)/BG19))</f>
        <v>0.5</v>
      </c>
      <c r="BN19" s="16">
        <f t="shared" ref="BN19:BN28" si="49">IF(BG19="","",(BK19/BG19))</f>
        <v>0.5</v>
      </c>
      <c r="BO19" s="21"/>
      <c r="BP19" s="1">
        <f t="shared" ref="BP19:BP28" si="50">IF(ISNUMBER(BQ19),BG19-BQ19+BO19,"")</f>
        <v>0</v>
      </c>
      <c r="BQ19" s="1">
        <v>8</v>
      </c>
      <c r="BR19" s="1"/>
      <c r="BS19" s="4"/>
      <c r="BT19" s="4"/>
      <c r="BU19" s="4">
        <v>4</v>
      </c>
      <c r="BV19" s="5">
        <v>4</v>
      </c>
      <c r="BW19" s="15">
        <f t="shared" ref="BW19:BW28" si="51">IF(BQ19="","",((BR19+BS19+BT19+BU19)/BQ19))</f>
        <v>0.5</v>
      </c>
      <c r="BX19" s="16">
        <f t="shared" ref="BX19:BX28" si="52">IF(BQ19="","",(BU19/BQ19))</f>
        <v>0.5</v>
      </c>
      <c r="BY19" s="21"/>
      <c r="BZ19" s="1">
        <f t="shared" ref="BZ19:BZ28" si="53">IF(ISNUMBER(CA19),BQ19-CA19+BY19,"")</f>
        <v>0</v>
      </c>
      <c r="CA19" s="1">
        <v>8</v>
      </c>
      <c r="CB19" s="1"/>
      <c r="CC19" s="4"/>
      <c r="CD19" s="4"/>
      <c r="CE19" s="4">
        <v>4</v>
      </c>
      <c r="CF19" s="5">
        <v>4</v>
      </c>
      <c r="CG19" s="15">
        <f t="shared" ref="CG19:CG28" si="54">IF(CA19="","",((CB19+CC19+CD19+CE19)/CA19))</f>
        <v>0.5</v>
      </c>
      <c r="CH19" s="16">
        <f t="shared" ref="CH19:CH28" si="55">IF(CA19="","",(CE19/CA19))</f>
        <v>0.5</v>
      </c>
      <c r="CI19" s="21"/>
      <c r="CJ19" s="1">
        <f t="shared" ref="CJ19:CJ28" si="56">IF(ISNUMBER(CK19),CA19-CK19+CI19,"")</f>
        <v>0</v>
      </c>
      <c r="CK19" s="1">
        <v>8</v>
      </c>
      <c r="CL19" s="1"/>
      <c r="CM19" s="4"/>
      <c r="CN19" s="4"/>
      <c r="CO19" s="4">
        <v>4</v>
      </c>
      <c r="CP19" s="5">
        <v>4</v>
      </c>
      <c r="CQ19" s="15">
        <f t="shared" ref="CQ19:CQ28" si="57">IF(CK19="","",((CL19+CM19+CN19+CO19)/CK19))</f>
        <v>0.5</v>
      </c>
      <c r="CR19" s="16">
        <f t="shared" ref="CR19:CR28" si="58">IF(CK19="","",(CO19/CK19))</f>
        <v>0.5</v>
      </c>
      <c r="CS19" s="21"/>
      <c r="CT19" s="1">
        <f t="shared" ref="CT19:CT28" si="59">IF(ISNUMBER(CU19),CK19-CU19+CS19,"")</f>
        <v>0</v>
      </c>
      <c r="CU19" s="1">
        <v>8</v>
      </c>
      <c r="CV19" s="1"/>
      <c r="CW19" s="4"/>
      <c r="CX19" s="4"/>
      <c r="CY19" s="4">
        <v>4</v>
      </c>
      <c r="CZ19" s="5">
        <v>4</v>
      </c>
      <c r="DA19" s="15">
        <f t="shared" ref="DA19:DA28" si="60">IF(CU19="","",((CV19+CW19+CX19+CY19)/CU19))</f>
        <v>0.5</v>
      </c>
      <c r="DB19" s="16">
        <f t="shared" ref="DB19:DB28" si="61">IF(CU19="","",(CY19/CU19))</f>
        <v>0.5</v>
      </c>
    </row>
    <row r="20" spans="2:106">
      <c r="B20" s="4" t="s">
        <v>82</v>
      </c>
      <c r="C20" s="2">
        <f t="shared" si="31"/>
        <v>3</v>
      </c>
      <c r="D20" s="2"/>
      <c r="E20" s="2"/>
      <c r="F20" s="8">
        <v>3</v>
      </c>
      <c r="G20" s="22"/>
      <c r="H20" s="1">
        <f t="shared" si="32"/>
        <v>-1</v>
      </c>
      <c r="I20" s="1">
        <v>4</v>
      </c>
      <c r="J20" s="1">
        <v>4</v>
      </c>
      <c r="K20" s="1"/>
      <c r="L20" s="1"/>
      <c r="M20" s="1"/>
      <c r="N20" s="1"/>
      <c r="O20" s="15">
        <f t="shared" si="33"/>
        <v>1</v>
      </c>
      <c r="P20" s="16">
        <f t="shared" si="34"/>
        <v>0</v>
      </c>
      <c r="Q20" s="22"/>
      <c r="R20" s="1">
        <f t="shared" si="35"/>
        <v>1</v>
      </c>
      <c r="S20" s="1">
        <v>3</v>
      </c>
      <c r="T20" s="1">
        <v>1</v>
      </c>
      <c r="U20" s="1"/>
      <c r="V20" s="1"/>
      <c r="W20" s="1">
        <v>2</v>
      </c>
      <c r="X20" s="1"/>
      <c r="Y20" s="15">
        <f t="shared" si="36"/>
        <v>1</v>
      </c>
      <c r="Z20" s="16">
        <f t="shared" si="37"/>
        <v>0.66666666666666663</v>
      </c>
      <c r="AA20" s="22"/>
      <c r="AB20" s="1">
        <f t="shared" si="38"/>
        <v>0</v>
      </c>
      <c r="AC20" s="1">
        <v>3</v>
      </c>
      <c r="AD20" s="1"/>
      <c r="AE20" s="1"/>
      <c r="AF20" s="1"/>
      <c r="AG20" s="1">
        <v>2</v>
      </c>
      <c r="AH20" s="1">
        <v>1</v>
      </c>
      <c r="AI20" s="15">
        <f t="shared" si="39"/>
        <v>0.66666666666666663</v>
      </c>
      <c r="AJ20" s="16">
        <f t="shared" si="40"/>
        <v>0.66666666666666663</v>
      </c>
      <c r="AK20" s="22"/>
      <c r="AL20" s="1">
        <f t="shared" si="41"/>
        <v>0</v>
      </c>
      <c r="AM20" s="1">
        <v>3</v>
      </c>
      <c r="AN20" s="1"/>
      <c r="AO20" s="1"/>
      <c r="AP20" s="1"/>
      <c r="AQ20" s="1">
        <v>2</v>
      </c>
      <c r="AR20" s="1">
        <v>1</v>
      </c>
      <c r="AS20" s="15">
        <f t="shared" si="42"/>
        <v>0.66666666666666663</v>
      </c>
      <c r="AT20" s="16">
        <f t="shared" si="43"/>
        <v>0.66666666666666663</v>
      </c>
      <c r="AU20" s="22"/>
      <c r="AV20" s="1">
        <f t="shared" si="44"/>
        <v>0</v>
      </c>
      <c r="AW20" s="1">
        <v>3</v>
      </c>
      <c r="AX20" s="1"/>
      <c r="AY20" s="1"/>
      <c r="AZ20" s="1"/>
      <c r="BA20" s="1">
        <v>2</v>
      </c>
      <c r="BB20" s="1">
        <v>1</v>
      </c>
      <c r="BC20" s="15">
        <f t="shared" si="45"/>
        <v>0.66666666666666663</v>
      </c>
      <c r="BD20" s="16">
        <f t="shared" si="46"/>
        <v>0.66666666666666663</v>
      </c>
      <c r="BE20" s="22"/>
      <c r="BF20" s="1">
        <f t="shared" si="47"/>
        <v>0</v>
      </c>
      <c r="BG20" s="1">
        <v>3</v>
      </c>
      <c r="BH20" s="1"/>
      <c r="BI20" s="1"/>
      <c r="BJ20" s="1"/>
      <c r="BK20" s="1">
        <v>2</v>
      </c>
      <c r="BL20" s="1">
        <v>1</v>
      </c>
      <c r="BM20" s="15">
        <f t="shared" si="48"/>
        <v>0.66666666666666663</v>
      </c>
      <c r="BN20" s="16">
        <f t="shared" si="49"/>
        <v>0.66666666666666663</v>
      </c>
      <c r="BO20" s="22"/>
      <c r="BP20" s="1">
        <f t="shared" si="50"/>
        <v>-1</v>
      </c>
      <c r="BQ20" s="1">
        <v>4</v>
      </c>
      <c r="BR20" s="1"/>
      <c r="BS20" s="1"/>
      <c r="BT20" s="1"/>
      <c r="BU20" s="1">
        <v>3</v>
      </c>
      <c r="BV20" s="1">
        <v>1</v>
      </c>
      <c r="BW20" s="15">
        <f t="shared" si="51"/>
        <v>0.75</v>
      </c>
      <c r="BX20" s="16">
        <f t="shared" si="52"/>
        <v>0.75</v>
      </c>
      <c r="BY20" s="22"/>
      <c r="BZ20" s="1">
        <f t="shared" si="53"/>
        <v>0</v>
      </c>
      <c r="CA20" s="1">
        <v>4</v>
      </c>
      <c r="CB20" s="1"/>
      <c r="CC20" s="1"/>
      <c r="CD20" s="1"/>
      <c r="CE20" s="1">
        <v>3</v>
      </c>
      <c r="CF20" s="1">
        <v>1</v>
      </c>
      <c r="CG20" s="15">
        <f t="shared" si="54"/>
        <v>0.75</v>
      </c>
      <c r="CH20" s="16">
        <f t="shared" si="55"/>
        <v>0.75</v>
      </c>
      <c r="CI20" s="22"/>
      <c r="CJ20" s="1">
        <f t="shared" si="56"/>
        <v>0</v>
      </c>
      <c r="CK20" s="1">
        <v>4</v>
      </c>
      <c r="CL20" s="1"/>
      <c r="CM20" s="1"/>
      <c r="CN20" s="1"/>
      <c r="CO20" s="1">
        <v>3</v>
      </c>
      <c r="CP20" s="1">
        <v>1</v>
      </c>
      <c r="CQ20" s="15">
        <f t="shared" si="57"/>
        <v>0.75</v>
      </c>
      <c r="CR20" s="16">
        <f t="shared" si="58"/>
        <v>0.75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e">
        <f>#REF!</f>
        <v>#REF!</v>
      </c>
      <c r="C21" s="2">
        <f t="shared" si="31"/>
        <v>0</v>
      </c>
      <c r="D21" s="2"/>
      <c r="E21" s="2"/>
      <c r="F21" s="8"/>
      <c r="G21" s="22">
        <v>3</v>
      </c>
      <c r="H21" s="1">
        <f t="shared" si="32"/>
        <v>0</v>
      </c>
      <c r="I21" s="1">
        <v>3</v>
      </c>
      <c r="J21" s="1">
        <v>3</v>
      </c>
      <c r="K21" s="1"/>
      <c r="L21" s="1"/>
      <c r="M21" s="1"/>
      <c r="N21" s="1"/>
      <c r="O21" s="15">
        <f t="shared" si="33"/>
        <v>1</v>
      </c>
      <c r="P21" s="16">
        <f t="shared" si="34"/>
        <v>0</v>
      </c>
      <c r="Q21" s="22"/>
      <c r="R21" s="1">
        <f t="shared" si="35"/>
        <v>0</v>
      </c>
      <c r="S21" s="1">
        <v>3</v>
      </c>
      <c r="T21" s="1">
        <v>3</v>
      </c>
      <c r="U21" s="1"/>
      <c r="V21" s="1"/>
      <c r="W21" s="1"/>
      <c r="X21" s="1"/>
      <c r="Y21" s="15">
        <f t="shared" si="36"/>
        <v>1</v>
      </c>
      <c r="Z21" s="16">
        <f t="shared" si="37"/>
        <v>0</v>
      </c>
      <c r="AA21" s="22"/>
      <c r="AB21" s="1">
        <f t="shared" si="38"/>
        <v>0</v>
      </c>
      <c r="AC21" s="1">
        <v>3</v>
      </c>
      <c r="AD21" s="1">
        <v>1</v>
      </c>
      <c r="AE21" s="1"/>
      <c r="AF21" s="1"/>
      <c r="AG21" s="1">
        <v>2</v>
      </c>
      <c r="AH21" s="1"/>
      <c r="AI21" s="15">
        <f t="shared" si="39"/>
        <v>1</v>
      </c>
      <c r="AJ21" s="16">
        <f t="shared" si="40"/>
        <v>0.66666666666666663</v>
      </c>
      <c r="AK21" s="22"/>
      <c r="AL21" s="1">
        <f t="shared" si="41"/>
        <v>0</v>
      </c>
      <c r="AM21" s="1">
        <v>3</v>
      </c>
      <c r="AN21" s="1"/>
      <c r="AO21" s="1"/>
      <c r="AP21" s="1"/>
      <c r="AQ21" s="1">
        <v>3</v>
      </c>
      <c r="AR21" s="1"/>
      <c r="AS21" s="15">
        <f t="shared" si="42"/>
        <v>1</v>
      </c>
      <c r="AT21" s="16">
        <f t="shared" si="43"/>
        <v>1</v>
      </c>
      <c r="AU21" s="22"/>
      <c r="AV21" s="1">
        <f t="shared" si="44"/>
        <v>0</v>
      </c>
      <c r="AW21" s="1">
        <v>3</v>
      </c>
      <c r="AX21" s="1"/>
      <c r="AY21" s="1"/>
      <c r="AZ21" s="1"/>
      <c r="BA21" s="1">
        <v>3</v>
      </c>
      <c r="BB21" s="1"/>
      <c r="BC21" s="15">
        <f t="shared" si="45"/>
        <v>1</v>
      </c>
      <c r="BD21" s="16">
        <f t="shared" si="46"/>
        <v>1</v>
      </c>
      <c r="BE21" s="22"/>
      <c r="BF21" s="1">
        <f t="shared" si="47"/>
        <v>0</v>
      </c>
      <c r="BG21" s="1">
        <v>3</v>
      </c>
      <c r="BH21" s="1"/>
      <c r="BI21" s="1"/>
      <c r="BJ21" s="1"/>
      <c r="BK21" s="1">
        <v>3</v>
      </c>
      <c r="BL21" s="1"/>
      <c r="BM21" s="15">
        <f t="shared" si="48"/>
        <v>1</v>
      </c>
      <c r="BN21" s="16">
        <f t="shared" si="49"/>
        <v>1</v>
      </c>
      <c r="BO21" s="22"/>
      <c r="BP21" s="1">
        <f t="shared" si="50"/>
        <v>0</v>
      </c>
      <c r="BQ21" s="1">
        <v>3</v>
      </c>
      <c r="BR21" s="1"/>
      <c r="BS21" s="1"/>
      <c r="BT21" s="1"/>
      <c r="BU21" s="1">
        <v>3</v>
      </c>
      <c r="BV21" s="1"/>
      <c r="BW21" s="15">
        <f t="shared" si="51"/>
        <v>1</v>
      </c>
      <c r="BX21" s="16">
        <f t="shared" si="52"/>
        <v>1</v>
      </c>
      <c r="BY21" s="22"/>
      <c r="BZ21" s="1">
        <f t="shared" si="53"/>
        <v>0</v>
      </c>
      <c r="CA21" s="1">
        <v>3</v>
      </c>
      <c r="CB21" s="1"/>
      <c r="CC21" s="1"/>
      <c r="CD21" s="1"/>
      <c r="CE21" s="1">
        <v>3</v>
      </c>
      <c r="CF21" s="1"/>
      <c r="CG21" s="15">
        <f t="shared" si="54"/>
        <v>1</v>
      </c>
      <c r="CH21" s="16">
        <f t="shared" si="55"/>
        <v>1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2</v>
      </c>
      <c r="D22" s="2"/>
      <c r="E22" s="2"/>
      <c r="F22" s="8">
        <v>2</v>
      </c>
      <c r="G22" s="22"/>
      <c r="H22" s="1">
        <f t="shared" si="32"/>
        <v>0</v>
      </c>
      <c r="I22" s="1">
        <v>2</v>
      </c>
      <c r="J22" s="1">
        <v>1</v>
      </c>
      <c r="K22" s="1"/>
      <c r="L22" s="1"/>
      <c r="M22" s="1"/>
      <c r="N22" s="1">
        <v>1</v>
      </c>
      <c r="O22" s="15">
        <f t="shared" si="33"/>
        <v>0.5</v>
      </c>
      <c r="P22" s="16">
        <f t="shared" si="34"/>
        <v>0</v>
      </c>
      <c r="Q22" s="22">
        <v>1</v>
      </c>
      <c r="R22" s="1">
        <f t="shared" si="35"/>
        <v>0</v>
      </c>
      <c r="S22" s="1">
        <v>3</v>
      </c>
      <c r="T22" s="1">
        <v>2</v>
      </c>
      <c r="U22" s="1"/>
      <c r="V22" s="1"/>
      <c r="W22" s="1"/>
      <c r="X22" s="1">
        <v>1</v>
      </c>
      <c r="Y22" s="15">
        <f t="shared" si="36"/>
        <v>0.66666666666666663</v>
      </c>
      <c r="Z22" s="16">
        <f t="shared" si="37"/>
        <v>0</v>
      </c>
      <c r="AA22" s="22"/>
      <c r="AB22" s="1">
        <f t="shared" si="38"/>
        <v>0</v>
      </c>
      <c r="AC22" s="1">
        <v>3</v>
      </c>
      <c r="AD22" s="1"/>
      <c r="AE22" s="1"/>
      <c r="AF22" s="1"/>
      <c r="AG22" s="1">
        <v>2</v>
      </c>
      <c r="AH22" s="1">
        <v>1</v>
      </c>
      <c r="AI22" s="15">
        <f t="shared" si="39"/>
        <v>0.66666666666666663</v>
      </c>
      <c r="AJ22" s="16">
        <f t="shared" si="40"/>
        <v>0.66666666666666663</v>
      </c>
      <c r="AK22" s="22"/>
      <c r="AL22" s="1">
        <f t="shared" si="41"/>
        <v>0</v>
      </c>
      <c r="AM22" s="1">
        <v>3</v>
      </c>
      <c r="AN22" s="1"/>
      <c r="AO22" s="1"/>
      <c r="AP22" s="1"/>
      <c r="AQ22" s="1">
        <v>2</v>
      </c>
      <c r="AR22" s="1">
        <v>1</v>
      </c>
      <c r="AS22" s="15">
        <f t="shared" si="42"/>
        <v>0.66666666666666663</v>
      </c>
      <c r="AT22" s="16">
        <f t="shared" si="43"/>
        <v>0.66666666666666663</v>
      </c>
      <c r="AU22" s="22"/>
      <c r="AV22" s="1">
        <f t="shared" si="44"/>
        <v>0</v>
      </c>
      <c r="AW22" s="1">
        <v>3</v>
      </c>
      <c r="AX22" s="1"/>
      <c r="AY22" s="1"/>
      <c r="AZ22" s="1"/>
      <c r="BA22" s="1">
        <v>2</v>
      </c>
      <c r="BB22" s="1">
        <v>1</v>
      </c>
      <c r="BC22" s="15">
        <f t="shared" si="45"/>
        <v>0.66666666666666663</v>
      </c>
      <c r="BD22" s="16">
        <f t="shared" si="46"/>
        <v>0.66666666666666663</v>
      </c>
      <c r="BE22" s="22"/>
      <c r="BF22" s="1">
        <f t="shared" si="47"/>
        <v>0</v>
      </c>
      <c r="BG22" s="1">
        <v>3</v>
      </c>
      <c r="BH22" s="1"/>
      <c r="BI22" s="1"/>
      <c r="BJ22" s="1"/>
      <c r="BK22" s="1">
        <v>2</v>
      </c>
      <c r="BL22" s="1">
        <v>1</v>
      </c>
      <c r="BM22" s="15">
        <f t="shared" si="48"/>
        <v>0.66666666666666663</v>
      </c>
      <c r="BN22" s="16">
        <f t="shared" si="49"/>
        <v>0.66666666666666663</v>
      </c>
      <c r="BO22" s="22"/>
      <c r="BP22" s="1">
        <f t="shared" si="50"/>
        <v>0</v>
      </c>
      <c r="BQ22" s="1">
        <v>3</v>
      </c>
      <c r="BR22" s="1"/>
      <c r="BS22" s="1"/>
      <c r="BT22" s="1"/>
      <c r="BU22" s="1">
        <v>2</v>
      </c>
      <c r="BV22" s="1">
        <v>1</v>
      </c>
      <c r="BW22" s="15">
        <f t="shared" si="51"/>
        <v>0.66666666666666663</v>
      </c>
      <c r="BX22" s="16">
        <f t="shared" si="52"/>
        <v>0.66666666666666663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10</v>
      </c>
      <c r="D23" s="2"/>
      <c r="E23" s="2"/>
      <c r="F23" s="8">
        <v>10</v>
      </c>
      <c r="G23" s="22">
        <v>1</v>
      </c>
      <c r="H23" s="1">
        <f t="shared" si="32"/>
        <v>0</v>
      </c>
      <c r="I23" s="1">
        <v>11</v>
      </c>
      <c r="J23" s="1">
        <v>8</v>
      </c>
      <c r="K23" s="1"/>
      <c r="L23" s="1">
        <v>1</v>
      </c>
      <c r="M23" s="1"/>
      <c r="N23" s="1">
        <v>2</v>
      </c>
      <c r="O23" s="15">
        <f t="shared" si="33"/>
        <v>0.81818181818181823</v>
      </c>
      <c r="P23" s="16">
        <f t="shared" si="34"/>
        <v>0</v>
      </c>
      <c r="Q23" s="22"/>
      <c r="R23" s="1">
        <f t="shared" si="35"/>
        <v>0</v>
      </c>
      <c r="S23" s="1">
        <v>11</v>
      </c>
      <c r="T23" s="1">
        <v>6</v>
      </c>
      <c r="U23" s="1"/>
      <c r="V23" s="1"/>
      <c r="W23" s="1">
        <v>2</v>
      </c>
      <c r="X23" s="1">
        <v>3</v>
      </c>
      <c r="Y23" s="15">
        <f t="shared" si="36"/>
        <v>0.72727272727272729</v>
      </c>
      <c r="Z23" s="16">
        <f t="shared" si="37"/>
        <v>0.18181818181818182</v>
      </c>
      <c r="AA23" s="22"/>
      <c r="AB23" s="1">
        <f t="shared" si="38"/>
        <v>1</v>
      </c>
      <c r="AC23" s="1">
        <v>10</v>
      </c>
      <c r="AD23" s="1">
        <v>1</v>
      </c>
      <c r="AE23" s="1"/>
      <c r="AF23" s="1"/>
      <c r="AG23" s="1">
        <v>5</v>
      </c>
      <c r="AH23" s="1">
        <v>4</v>
      </c>
      <c r="AI23" s="15">
        <f t="shared" si="39"/>
        <v>0.6</v>
      </c>
      <c r="AJ23" s="16">
        <f t="shared" si="40"/>
        <v>0.5</v>
      </c>
      <c r="AK23" s="22"/>
      <c r="AL23" s="1">
        <f t="shared" si="41"/>
        <v>0</v>
      </c>
      <c r="AM23" s="1">
        <v>10</v>
      </c>
      <c r="AN23" s="1"/>
      <c r="AO23" s="1"/>
      <c r="AP23" s="1"/>
      <c r="AQ23" s="1">
        <v>6</v>
      </c>
      <c r="AR23" s="1">
        <v>4</v>
      </c>
      <c r="AS23" s="15">
        <f t="shared" si="42"/>
        <v>0.6</v>
      </c>
      <c r="AT23" s="16">
        <f t="shared" si="43"/>
        <v>0.6</v>
      </c>
      <c r="AU23" s="22"/>
      <c r="AV23" s="1">
        <f t="shared" si="44"/>
        <v>0</v>
      </c>
      <c r="AW23" s="1">
        <v>10</v>
      </c>
      <c r="AX23" s="1"/>
      <c r="AY23" s="1"/>
      <c r="AZ23" s="1"/>
      <c r="BA23" s="1">
        <v>7</v>
      </c>
      <c r="BB23" s="1">
        <v>3</v>
      </c>
      <c r="BC23" s="15">
        <f t="shared" si="45"/>
        <v>0.7</v>
      </c>
      <c r="BD23" s="16">
        <f t="shared" si="46"/>
        <v>0.7</v>
      </c>
      <c r="BE23" s="22"/>
      <c r="BF23" s="1">
        <f t="shared" si="47"/>
        <v>0</v>
      </c>
      <c r="BG23" s="1">
        <v>10</v>
      </c>
      <c r="BH23" s="1"/>
      <c r="BI23" s="1"/>
      <c r="BJ23" s="1"/>
      <c r="BK23" s="1">
        <v>7</v>
      </c>
      <c r="BL23" s="1">
        <v>3</v>
      </c>
      <c r="BM23" s="15">
        <f t="shared" si="48"/>
        <v>0.7</v>
      </c>
      <c r="BN23" s="16">
        <f t="shared" si="49"/>
        <v>0.7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8</v>
      </c>
      <c r="D24" s="2"/>
      <c r="E24" s="2"/>
      <c r="F24" s="8">
        <v>8</v>
      </c>
      <c r="G24" s="22"/>
      <c r="H24" s="1">
        <f t="shared" si="32"/>
        <v>0</v>
      </c>
      <c r="I24" s="1">
        <v>8</v>
      </c>
      <c r="J24" s="1">
        <v>4</v>
      </c>
      <c r="K24" s="1"/>
      <c r="L24" s="1"/>
      <c r="M24" s="1"/>
      <c r="N24" s="1">
        <v>4</v>
      </c>
      <c r="O24" s="15">
        <f t="shared" si="33"/>
        <v>0.5</v>
      </c>
      <c r="P24" s="16">
        <f t="shared" si="34"/>
        <v>0</v>
      </c>
      <c r="Q24" s="22"/>
      <c r="R24" s="1">
        <f t="shared" si="35"/>
        <v>0</v>
      </c>
      <c r="S24" s="1">
        <v>8</v>
      </c>
      <c r="T24" s="1">
        <v>3</v>
      </c>
      <c r="U24" s="1"/>
      <c r="V24" s="1"/>
      <c r="W24" s="1"/>
      <c r="X24" s="1">
        <v>5</v>
      </c>
      <c r="Y24" s="15">
        <f t="shared" si="36"/>
        <v>0.375</v>
      </c>
      <c r="Z24" s="16">
        <f t="shared" si="37"/>
        <v>0</v>
      </c>
      <c r="AA24" s="22"/>
      <c r="AB24" s="1">
        <f t="shared" si="38"/>
        <v>1</v>
      </c>
      <c r="AC24" s="1">
        <v>7</v>
      </c>
      <c r="AD24" s="1">
        <v>1</v>
      </c>
      <c r="AE24" s="1"/>
      <c r="AF24" s="1"/>
      <c r="AG24" s="1">
        <v>1</v>
      </c>
      <c r="AH24" s="1">
        <v>5</v>
      </c>
      <c r="AI24" s="15">
        <f t="shared" si="39"/>
        <v>0.2857142857142857</v>
      </c>
      <c r="AJ24" s="16">
        <f t="shared" si="40"/>
        <v>0.14285714285714285</v>
      </c>
      <c r="AK24" s="22"/>
      <c r="AL24" s="1">
        <f t="shared" si="41"/>
        <v>0</v>
      </c>
      <c r="AM24" s="1">
        <v>7</v>
      </c>
      <c r="AN24" s="1">
        <v>2</v>
      </c>
      <c r="AO24" s="1"/>
      <c r="AP24" s="1"/>
      <c r="AQ24" s="1">
        <v>1</v>
      </c>
      <c r="AR24" s="1">
        <v>4</v>
      </c>
      <c r="AS24" s="15">
        <f t="shared" si="42"/>
        <v>0.42857142857142855</v>
      </c>
      <c r="AT24" s="16">
        <f t="shared" si="43"/>
        <v>0.14285714285714285</v>
      </c>
      <c r="AU24" s="22"/>
      <c r="AV24" s="1">
        <f t="shared" si="44"/>
        <v>0</v>
      </c>
      <c r="AW24" s="1">
        <v>7</v>
      </c>
      <c r="AX24" s="1"/>
      <c r="AY24" s="1"/>
      <c r="AZ24" s="1">
        <v>1</v>
      </c>
      <c r="BA24" s="1">
        <v>1</v>
      </c>
      <c r="BB24" s="1">
        <v>5</v>
      </c>
      <c r="BC24" s="15">
        <f t="shared" si="45"/>
        <v>0.2857142857142857</v>
      </c>
      <c r="BD24" s="16">
        <f t="shared" si="46"/>
        <v>0.14285714285714285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13</v>
      </c>
      <c r="D25" s="2"/>
      <c r="E25" s="2"/>
      <c r="F25" s="8">
        <v>13</v>
      </c>
      <c r="G25" s="22"/>
      <c r="H25" s="1">
        <f t="shared" si="32"/>
        <v>0</v>
      </c>
      <c r="I25" s="1">
        <v>13</v>
      </c>
      <c r="J25" s="1">
        <v>9</v>
      </c>
      <c r="K25" s="1"/>
      <c r="L25" s="1">
        <v>1</v>
      </c>
      <c r="M25" s="1"/>
      <c r="N25" s="1">
        <v>3</v>
      </c>
      <c r="O25" s="15">
        <f t="shared" si="33"/>
        <v>0.76923076923076927</v>
      </c>
      <c r="P25" s="16">
        <f t="shared" si="34"/>
        <v>0</v>
      </c>
      <c r="Q25" s="22"/>
      <c r="R25" s="1">
        <f t="shared" si="35"/>
        <v>2</v>
      </c>
      <c r="S25" s="1">
        <v>11</v>
      </c>
      <c r="T25" s="1">
        <v>4</v>
      </c>
      <c r="U25" s="1"/>
      <c r="V25" s="1">
        <v>1</v>
      </c>
      <c r="W25" s="1"/>
      <c r="X25" s="1">
        <v>6</v>
      </c>
      <c r="Y25" s="15">
        <f t="shared" si="36"/>
        <v>0.45454545454545453</v>
      </c>
      <c r="Z25" s="16">
        <f t="shared" si="37"/>
        <v>0</v>
      </c>
      <c r="AA25" s="22"/>
      <c r="AB25" s="1">
        <f t="shared" si="38"/>
        <v>1</v>
      </c>
      <c r="AC25" s="1">
        <v>10</v>
      </c>
      <c r="AD25" s="1">
        <v>2</v>
      </c>
      <c r="AE25" s="1"/>
      <c r="AF25" s="1"/>
      <c r="AG25" s="1">
        <v>1</v>
      </c>
      <c r="AH25" s="1">
        <v>7</v>
      </c>
      <c r="AI25" s="15">
        <f t="shared" si="39"/>
        <v>0.3</v>
      </c>
      <c r="AJ25" s="16">
        <f t="shared" si="40"/>
        <v>0.1</v>
      </c>
      <c r="AK25" s="22"/>
      <c r="AL25" s="1">
        <f t="shared" si="41"/>
        <v>0</v>
      </c>
      <c r="AM25" s="1">
        <v>10</v>
      </c>
      <c r="AN25" s="1"/>
      <c r="AO25" s="1"/>
      <c r="AP25" s="1"/>
      <c r="AQ25" s="1">
        <v>3</v>
      </c>
      <c r="AR25" s="1">
        <v>7</v>
      </c>
      <c r="AS25" s="15">
        <f t="shared" si="42"/>
        <v>0.3</v>
      </c>
      <c r="AT25" s="16">
        <f t="shared" si="43"/>
        <v>0.3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8</v>
      </c>
      <c r="D26" s="2"/>
      <c r="E26" s="2"/>
      <c r="F26" s="8">
        <v>8</v>
      </c>
      <c r="G26" s="22"/>
      <c r="H26" s="1">
        <f t="shared" si="32"/>
        <v>0</v>
      </c>
      <c r="I26" s="1">
        <v>8</v>
      </c>
      <c r="J26" s="1">
        <v>5</v>
      </c>
      <c r="K26" s="1"/>
      <c r="L26" s="1">
        <v>1</v>
      </c>
      <c r="M26" s="1"/>
      <c r="N26" s="1">
        <v>2</v>
      </c>
      <c r="O26" s="17">
        <f t="shared" si="33"/>
        <v>0.75</v>
      </c>
      <c r="P26" s="18">
        <f t="shared" si="34"/>
        <v>0</v>
      </c>
      <c r="Q26" s="22"/>
      <c r="R26" s="1">
        <f t="shared" si="35"/>
        <v>0</v>
      </c>
      <c r="S26" s="1">
        <v>8</v>
      </c>
      <c r="T26" s="1">
        <v>3</v>
      </c>
      <c r="U26" s="1"/>
      <c r="V26" s="1"/>
      <c r="W26" s="1">
        <v>1</v>
      </c>
      <c r="X26" s="1">
        <v>4</v>
      </c>
      <c r="Y26" s="17">
        <f t="shared" si="36"/>
        <v>0.5</v>
      </c>
      <c r="Z26" s="18">
        <f t="shared" si="37"/>
        <v>0.125</v>
      </c>
      <c r="AA26" s="22"/>
      <c r="AB26" s="1">
        <f t="shared" si="38"/>
        <v>1</v>
      </c>
      <c r="AC26" s="1">
        <v>7</v>
      </c>
      <c r="AD26" s="1"/>
      <c r="AE26" s="1"/>
      <c r="AF26" s="1"/>
      <c r="AG26" s="1">
        <v>2</v>
      </c>
      <c r="AH26" s="1">
        <v>5</v>
      </c>
      <c r="AI26" s="17">
        <f t="shared" si="39"/>
        <v>0.2857142857142857</v>
      </c>
      <c r="AJ26" s="18">
        <f t="shared" si="40"/>
        <v>0.2857142857142857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18</v>
      </c>
      <c r="D27" s="2"/>
      <c r="E27" s="2"/>
      <c r="F27" s="8">
        <v>18</v>
      </c>
      <c r="G27" s="22"/>
      <c r="H27" s="1">
        <f t="shared" si="32"/>
        <v>0</v>
      </c>
      <c r="I27" s="1">
        <v>18</v>
      </c>
      <c r="J27" s="1">
        <v>13</v>
      </c>
      <c r="K27" s="1"/>
      <c r="L27" s="1">
        <v>2</v>
      </c>
      <c r="M27" s="1"/>
      <c r="N27" s="1">
        <v>3</v>
      </c>
      <c r="O27" s="17">
        <f t="shared" si="33"/>
        <v>0.83333333333333337</v>
      </c>
      <c r="P27" s="18">
        <f t="shared" si="34"/>
        <v>0</v>
      </c>
      <c r="Q27" s="22"/>
      <c r="R27" s="1">
        <f t="shared" si="35"/>
        <v>12</v>
      </c>
      <c r="S27" s="1">
        <v>6</v>
      </c>
      <c r="T27" s="1"/>
      <c r="U27" s="1"/>
      <c r="V27" s="1"/>
      <c r="W27" s="1">
        <v>1</v>
      </c>
      <c r="X27" s="1">
        <v>5</v>
      </c>
      <c r="Y27" s="17">
        <f t="shared" si="36"/>
        <v>0.16666666666666666</v>
      </c>
      <c r="Z27" s="18">
        <f t="shared" si="37"/>
        <v>0.16666666666666666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11</v>
      </c>
      <c r="D28" s="2"/>
      <c r="E28" s="2"/>
      <c r="F28" s="9">
        <v>11</v>
      </c>
      <c r="G28" s="23"/>
      <c r="H28" s="24">
        <f t="shared" si="32"/>
        <v>9</v>
      </c>
      <c r="I28" s="24">
        <v>2</v>
      </c>
      <c r="J28" s="24"/>
      <c r="K28" s="10"/>
      <c r="L28" s="10"/>
      <c r="M28" s="10"/>
      <c r="N28" s="10">
        <v>2</v>
      </c>
      <c r="O28" s="19">
        <f t="shared" si="33"/>
        <v>0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CA111-F940-4CA9-85BC-418D0E5B2537}">
  <dimension ref="A1:BC66"/>
  <sheetViews>
    <sheetView workbookViewId="0">
      <selection activeCell="U21" sqref="U21"/>
    </sheetView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33</v>
      </c>
    </row>
    <row r="2" spans="1:55">
      <c r="B2" s="25" t="str">
        <f>"Freshmen Retention - "&amp;$A$1</f>
        <v>Freshmen Retention - College of Science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55" t="s">
        <v>20</v>
      </c>
      <c r="C5" s="73">
        <v>120</v>
      </c>
      <c r="D5" s="56"/>
      <c r="E5" s="56"/>
      <c r="F5" s="56">
        <f t="shared" ref="F5:F13" si="0">C5-D5-E5</f>
        <v>120</v>
      </c>
      <c r="G5" s="73">
        <v>95</v>
      </c>
      <c r="H5" s="56"/>
      <c r="I5" s="73">
        <v>4</v>
      </c>
      <c r="J5" s="78">
        <v>0</v>
      </c>
      <c r="K5" s="56">
        <f t="shared" ref="K5:K11" si="1">F5-(G5+I5+J5)</f>
        <v>21</v>
      </c>
      <c r="L5" s="75">
        <f t="shared" ref="L5:L11" si="2">IF($F5="","",((G5+H5+I5+J5)/$F5))</f>
        <v>0.82499999999999996</v>
      </c>
      <c r="M5" s="75">
        <f t="shared" ref="M5:M11" si="3">IF($F5="","",(J5/$F5))</f>
        <v>0</v>
      </c>
      <c r="N5" s="73">
        <v>78</v>
      </c>
      <c r="O5" s="56"/>
      <c r="P5" s="73">
        <v>2</v>
      </c>
      <c r="Q5" s="73">
        <v>0</v>
      </c>
      <c r="R5" s="56">
        <f t="shared" ref="R5:R11" si="4">F5-Q5-P5-N5</f>
        <v>40</v>
      </c>
      <c r="S5" s="76">
        <f t="shared" ref="S5:S7" si="5">IF($F5="","",((N5+O5+P5+Q5)/$F5))</f>
        <v>0.66666666666666663</v>
      </c>
      <c r="T5" s="75">
        <f t="shared" ref="T5:T11" si="6">IF($F5="","",(Q5/$F5))</f>
        <v>0</v>
      </c>
      <c r="U5" s="73">
        <v>68</v>
      </c>
      <c r="V5" s="56"/>
      <c r="W5" s="78">
        <v>0</v>
      </c>
      <c r="X5" s="73">
        <v>5</v>
      </c>
      <c r="Y5" s="56">
        <f t="shared" ref="Y5:Y10" si="7">F5-(U5+W5+X5)</f>
        <v>47</v>
      </c>
      <c r="Z5" s="75">
        <f t="shared" ref="Z5:Z10" si="8">IF($F5="","",((U5+V5+W5+X5)/$F5))</f>
        <v>0.60833333333333328</v>
      </c>
      <c r="AA5" s="75">
        <f t="shared" ref="AA5:AA10" si="9">IF($F5="","",(X5/$F5))</f>
        <v>4.1666666666666664E-2</v>
      </c>
      <c r="AB5" s="56">
        <v>0</v>
      </c>
      <c r="AC5" s="56"/>
      <c r="AD5" s="73">
        <v>1</v>
      </c>
      <c r="AE5" s="73">
        <v>49</v>
      </c>
      <c r="AF5" s="56">
        <f t="shared" ref="AF5:AF9" si="10">F5-(AB5+AD5+AE5)</f>
        <v>70</v>
      </c>
      <c r="AG5" s="76">
        <f t="shared" ref="AG5:AG9" si="11">IF($F5="","",((AB5+AC5+AD5+AE5)/$F5))</f>
        <v>0.41666666666666669</v>
      </c>
      <c r="AH5" s="75">
        <f t="shared" ref="AH5:AH9" si="12">IF($F5="","",(AE5/$F5))</f>
        <v>0.40833333333333333</v>
      </c>
      <c r="AI5" s="56">
        <v>0</v>
      </c>
      <c r="AJ5" s="56"/>
      <c r="AK5" s="73">
        <v>2</v>
      </c>
      <c r="AL5" s="73">
        <v>49</v>
      </c>
      <c r="AM5" s="56">
        <f t="shared" ref="AM5:AM7" si="13">F5-AL5-AK5-AI5</f>
        <v>69</v>
      </c>
      <c r="AN5" s="75">
        <f t="shared" ref="AN5:AN7" si="14">IF($F5="","",((AI5+AJ5+AK5+AL5)/$F5))</f>
        <v>0.42499999999999999</v>
      </c>
      <c r="AO5" s="75">
        <f t="shared" ref="AO5:AO7" si="15">IF($F5="","",(AL5/$F5))</f>
        <v>0.40833333333333333</v>
      </c>
      <c r="AP5" s="56">
        <v>0</v>
      </c>
      <c r="AQ5" s="56"/>
      <c r="AR5" s="78">
        <v>0</v>
      </c>
      <c r="AS5" s="73">
        <v>49</v>
      </c>
      <c r="AT5" s="56">
        <f t="shared" ref="AT5:AT6" si="16">F5-AP5-AR5-AS5</f>
        <v>71</v>
      </c>
      <c r="AU5" s="76">
        <f t="shared" ref="AU5:AU6" si="17">IF($F5="","",((AP5+AQ5+AR5+AS5)/$F5))</f>
        <v>0.40833333333333333</v>
      </c>
      <c r="AV5" s="75">
        <f t="shared" ref="AV5:AV6" si="18">IF($F5="","",(AS5/$F5))</f>
        <v>0.40833333333333333</v>
      </c>
      <c r="AW5" s="56">
        <v>0</v>
      </c>
      <c r="AX5" s="56"/>
      <c r="AY5" s="56">
        <v>0</v>
      </c>
      <c r="AZ5" s="73">
        <v>49</v>
      </c>
      <c r="BA5" s="56">
        <f t="shared" ref="BA5" si="19">F5-AZ5-AW5</f>
        <v>71</v>
      </c>
      <c r="BB5" s="75">
        <f t="shared" ref="BB5" si="20">IF($F5="","",((AW5+AX5+AY5+AZ5)/$F5))</f>
        <v>0.40833333333333333</v>
      </c>
      <c r="BC5" s="75">
        <f t="shared" ref="BC5" si="21">IF($F5="","",(AZ5/$F5))</f>
        <v>0.40833333333333333</v>
      </c>
    </row>
    <row r="6" spans="1:55">
      <c r="B6" s="55" t="s">
        <v>21</v>
      </c>
      <c r="C6" s="73">
        <v>134</v>
      </c>
      <c r="D6" s="56">
        <v>1</v>
      </c>
      <c r="E6" s="56"/>
      <c r="F6" s="56">
        <f t="shared" si="0"/>
        <v>133</v>
      </c>
      <c r="G6" s="73">
        <v>102</v>
      </c>
      <c r="H6" s="56"/>
      <c r="I6" s="73">
        <v>6</v>
      </c>
      <c r="J6" s="78">
        <v>0</v>
      </c>
      <c r="K6" s="56">
        <f t="shared" si="1"/>
        <v>25</v>
      </c>
      <c r="L6" s="75">
        <f t="shared" si="2"/>
        <v>0.81203007518796988</v>
      </c>
      <c r="M6" s="75">
        <f t="shared" si="3"/>
        <v>0</v>
      </c>
      <c r="N6" s="73">
        <v>92</v>
      </c>
      <c r="O6" s="56"/>
      <c r="P6" s="73">
        <v>7</v>
      </c>
      <c r="Q6" s="78">
        <v>0</v>
      </c>
      <c r="R6" s="56">
        <f t="shared" si="4"/>
        <v>34</v>
      </c>
      <c r="S6" s="76">
        <f t="shared" si="5"/>
        <v>0.74436090225563911</v>
      </c>
      <c r="T6" s="75">
        <f t="shared" si="6"/>
        <v>0</v>
      </c>
      <c r="U6" s="56">
        <v>0</v>
      </c>
      <c r="V6" s="56"/>
      <c r="W6" s="73">
        <v>2</v>
      </c>
      <c r="X6" s="78">
        <v>0</v>
      </c>
      <c r="Y6" s="56">
        <f t="shared" si="7"/>
        <v>131</v>
      </c>
      <c r="Z6" s="75">
        <f t="shared" si="8"/>
        <v>1.5037593984962405E-2</v>
      </c>
      <c r="AA6" s="75">
        <f t="shared" si="9"/>
        <v>0</v>
      </c>
      <c r="AB6" s="56">
        <v>0</v>
      </c>
      <c r="AC6" s="56"/>
      <c r="AD6" s="73">
        <v>1</v>
      </c>
      <c r="AE6" s="78">
        <v>0</v>
      </c>
      <c r="AF6" s="56">
        <f t="shared" si="10"/>
        <v>132</v>
      </c>
      <c r="AG6" s="76">
        <f t="shared" si="11"/>
        <v>7.5187969924812026E-3</v>
      </c>
      <c r="AH6" s="75">
        <f t="shared" si="12"/>
        <v>0</v>
      </c>
      <c r="AI6" s="56">
        <v>0</v>
      </c>
      <c r="AJ6" s="56"/>
      <c r="AK6" s="78">
        <v>0</v>
      </c>
      <c r="AL6" s="78">
        <v>0</v>
      </c>
      <c r="AM6" s="56">
        <f t="shared" si="13"/>
        <v>133</v>
      </c>
      <c r="AN6" s="75">
        <f t="shared" si="14"/>
        <v>0</v>
      </c>
      <c r="AO6" s="75">
        <f t="shared" si="15"/>
        <v>0</v>
      </c>
      <c r="AP6" s="56">
        <v>0</v>
      </c>
      <c r="AQ6" s="56"/>
      <c r="AR6" s="56">
        <v>0</v>
      </c>
      <c r="AS6" s="56">
        <v>0</v>
      </c>
      <c r="AT6" s="56">
        <f t="shared" si="16"/>
        <v>133</v>
      </c>
      <c r="AU6" s="76">
        <f t="shared" si="17"/>
        <v>0</v>
      </c>
      <c r="AV6" s="75">
        <f t="shared" si="18"/>
        <v>0</v>
      </c>
      <c r="AW6" s="56">
        <v>0</v>
      </c>
      <c r="AX6" s="56"/>
      <c r="AY6" s="56">
        <v>0</v>
      </c>
      <c r="AZ6" s="56">
        <v>0</v>
      </c>
      <c r="BA6" s="56">
        <f t="shared" ref="BA6" si="22">F6-AZ6-AW6</f>
        <v>133</v>
      </c>
      <c r="BB6" s="75">
        <f t="shared" ref="BB6" si="23">IF($F6="","",((AW6+AX6+AY6+AZ6)/$F6))</f>
        <v>0</v>
      </c>
      <c r="BC6" s="75">
        <f t="shared" ref="BC6" si="24">IF($F6="","",(AZ6/$F6))</f>
        <v>0</v>
      </c>
    </row>
    <row r="7" spans="1:55">
      <c r="B7" s="55" t="s">
        <v>22</v>
      </c>
      <c r="C7" s="73">
        <v>174</v>
      </c>
      <c r="D7" s="56">
        <v>1</v>
      </c>
      <c r="E7" s="56"/>
      <c r="F7" s="56">
        <f t="shared" si="0"/>
        <v>173</v>
      </c>
      <c r="G7" s="73">
        <v>143</v>
      </c>
      <c r="H7" s="56"/>
      <c r="I7" s="73">
        <v>6</v>
      </c>
      <c r="J7" s="78">
        <v>0</v>
      </c>
      <c r="K7" s="56">
        <f t="shared" si="1"/>
        <v>24</v>
      </c>
      <c r="L7" s="75">
        <f t="shared" si="2"/>
        <v>0.86127167630057799</v>
      </c>
      <c r="M7" s="75">
        <f t="shared" si="3"/>
        <v>0</v>
      </c>
      <c r="N7" s="56">
        <v>0</v>
      </c>
      <c r="O7" s="56"/>
      <c r="P7" s="73">
        <v>5</v>
      </c>
      <c r="Q7" s="78">
        <v>0</v>
      </c>
      <c r="R7" s="56">
        <f t="shared" si="4"/>
        <v>168</v>
      </c>
      <c r="S7" s="76">
        <f t="shared" si="5"/>
        <v>2.8901734104046242E-2</v>
      </c>
      <c r="T7" s="75">
        <f t="shared" si="6"/>
        <v>0</v>
      </c>
      <c r="U7" s="56">
        <v>0</v>
      </c>
      <c r="V7" s="56"/>
      <c r="W7" s="73">
        <v>2</v>
      </c>
      <c r="X7" s="78">
        <v>0</v>
      </c>
      <c r="Y7" s="56">
        <f t="shared" si="7"/>
        <v>171</v>
      </c>
      <c r="Z7" s="75">
        <f t="shared" si="8"/>
        <v>1.1560693641618497E-2</v>
      </c>
      <c r="AA7" s="75">
        <f t="shared" si="9"/>
        <v>0</v>
      </c>
      <c r="AB7" s="56">
        <v>0</v>
      </c>
      <c r="AC7" s="56"/>
      <c r="AD7" s="73">
        <v>3</v>
      </c>
      <c r="AE7" s="78">
        <v>0</v>
      </c>
      <c r="AF7" s="56">
        <f t="shared" si="10"/>
        <v>170</v>
      </c>
      <c r="AG7" s="76">
        <f t="shared" si="11"/>
        <v>1.7341040462427744E-2</v>
      </c>
      <c r="AH7" s="75">
        <f t="shared" si="12"/>
        <v>0</v>
      </c>
      <c r="AI7" s="56">
        <v>0</v>
      </c>
      <c r="AJ7" s="56"/>
      <c r="AK7" s="73">
        <v>1</v>
      </c>
      <c r="AL7" s="78">
        <v>0</v>
      </c>
      <c r="AM7" s="56">
        <f t="shared" si="13"/>
        <v>172</v>
      </c>
      <c r="AN7" s="75">
        <f t="shared" si="14"/>
        <v>5.7803468208092483E-3</v>
      </c>
      <c r="AO7" s="75">
        <f t="shared" si="15"/>
        <v>0</v>
      </c>
      <c r="AP7" s="56">
        <v>0</v>
      </c>
      <c r="AQ7" s="56"/>
      <c r="AR7" s="56">
        <v>1</v>
      </c>
      <c r="AS7" s="56">
        <v>0</v>
      </c>
      <c r="AT7" s="56">
        <f t="shared" ref="AT7" si="25">F7-AP7-AR7-AS7</f>
        <v>172</v>
      </c>
      <c r="AU7" s="76">
        <f t="shared" ref="AU7" si="26">IF($F7="","",((AP7+AQ7+AR7+AS7)/$F7))</f>
        <v>5.7803468208092483E-3</v>
      </c>
      <c r="AV7" s="75">
        <f t="shared" ref="AV7" si="27">IF($F7="","",(AS7/$F7))</f>
        <v>0</v>
      </c>
      <c r="AW7" s="56"/>
      <c r="AX7" s="56"/>
      <c r="AY7" s="56"/>
      <c r="AZ7" s="56"/>
      <c r="BA7" s="56"/>
      <c r="BB7" s="75"/>
      <c r="BC7" s="75"/>
    </row>
    <row r="8" spans="1:55">
      <c r="B8" s="55" t="s">
        <v>23</v>
      </c>
      <c r="C8" s="73">
        <v>191</v>
      </c>
      <c r="D8" s="56"/>
      <c r="E8" s="56">
        <v>1</v>
      </c>
      <c r="F8" s="56">
        <f t="shared" si="0"/>
        <v>190</v>
      </c>
      <c r="G8" s="73">
        <v>0</v>
      </c>
      <c r="H8" s="74"/>
      <c r="I8" s="73">
        <v>7</v>
      </c>
      <c r="J8" s="78">
        <v>0</v>
      </c>
      <c r="K8" s="56">
        <f t="shared" si="1"/>
        <v>183</v>
      </c>
      <c r="L8" s="75">
        <f t="shared" si="2"/>
        <v>3.6842105263157891E-2</v>
      </c>
      <c r="M8" s="75">
        <f t="shared" si="3"/>
        <v>0</v>
      </c>
      <c r="N8" s="73">
        <v>0</v>
      </c>
      <c r="O8" s="74"/>
      <c r="P8" s="73">
        <v>4</v>
      </c>
      <c r="Q8" s="78">
        <v>0</v>
      </c>
      <c r="R8" s="56">
        <f t="shared" si="4"/>
        <v>186</v>
      </c>
      <c r="S8" s="76">
        <f>IF($F8="","",((N8+O8+P8+Q8)/$F8))</f>
        <v>2.1052631578947368E-2</v>
      </c>
      <c r="T8" s="75">
        <f t="shared" si="6"/>
        <v>0</v>
      </c>
      <c r="U8" s="73">
        <v>0</v>
      </c>
      <c r="V8" s="74"/>
      <c r="W8" s="73">
        <v>5</v>
      </c>
      <c r="X8" s="78">
        <v>0</v>
      </c>
      <c r="Y8" s="56">
        <f t="shared" si="7"/>
        <v>185</v>
      </c>
      <c r="Z8" s="75">
        <f t="shared" si="8"/>
        <v>2.6315789473684209E-2</v>
      </c>
      <c r="AA8" s="75">
        <f t="shared" si="9"/>
        <v>0</v>
      </c>
      <c r="AB8" s="74">
        <v>0</v>
      </c>
      <c r="AC8" s="74"/>
      <c r="AD8" s="73">
        <v>3</v>
      </c>
      <c r="AE8" s="78">
        <v>0</v>
      </c>
      <c r="AF8" s="56">
        <f t="shared" si="10"/>
        <v>187</v>
      </c>
      <c r="AG8" s="76">
        <f t="shared" si="11"/>
        <v>1.5789473684210527E-2</v>
      </c>
      <c r="AH8" s="75">
        <f t="shared" si="12"/>
        <v>0</v>
      </c>
      <c r="AI8" s="74">
        <v>0</v>
      </c>
      <c r="AJ8" s="74"/>
      <c r="AK8" s="74">
        <v>0</v>
      </c>
      <c r="AL8" s="74">
        <v>0</v>
      </c>
      <c r="AM8" s="56">
        <f t="shared" ref="AM8" si="28">F8-AL8-AK8-AI8</f>
        <v>190</v>
      </c>
      <c r="AN8" s="75">
        <f t="shared" ref="AN8" si="29">IF($F8="","",((AI8+AJ8+AK8+AL8)/$F8))</f>
        <v>0</v>
      </c>
      <c r="AO8" s="75">
        <f t="shared" ref="AO8" si="30">IF($F8="","",(AL8/$F8))</f>
        <v>0</v>
      </c>
      <c r="AP8" s="74"/>
      <c r="AQ8" s="74"/>
      <c r="AR8" s="74"/>
      <c r="AS8" s="74"/>
      <c r="AT8" s="56"/>
      <c r="AU8" s="76"/>
      <c r="AV8" s="75"/>
      <c r="AW8" s="74"/>
      <c r="AX8" s="74"/>
      <c r="AY8" s="74"/>
      <c r="AZ8" s="74"/>
      <c r="BA8" s="56"/>
      <c r="BB8" s="75"/>
      <c r="BC8" s="75"/>
    </row>
    <row r="9" spans="1:55">
      <c r="B9" s="55" t="s">
        <v>24</v>
      </c>
      <c r="C9" s="56">
        <v>0</v>
      </c>
      <c r="D9" s="56"/>
      <c r="E9" s="56"/>
      <c r="F9" s="56">
        <f t="shared" si="0"/>
        <v>0</v>
      </c>
      <c r="G9" s="73">
        <v>0</v>
      </c>
      <c r="H9" s="74"/>
      <c r="I9" s="73">
        <v>0</v>
      </c>
      <c r="J9" s="74">
        <v>0</v>
      </c>
      <c r="K9" s="56">
        <f t="shared" si="1"/>
        <v>0</v>
      </c>
      <c r="L9" s="75" t="e">
        <f t="shared" si="2"/>
        <v>#DIV/0!</v>
      </c>
      <c r="M9" s="75" t="e">
        <f t="shared" si="3"/>
        <v>#DIV/0!</v>
      </c>
      <c r="N9" s="73">
        <v>0</v>
      </c>
      <c r="O9" s="74"/>
      <c r="P9" s="73">
        <v>0</v>
      </c>
      <c r="Q9" s="74">
        <v>0</v>
      </c>
      <c r="R9" s="56">
        <f t="shared" si="4"/>
        <v>0</v>
      </c>
      <c r="S9" s="76" t="e">
        <f>IF($F9="","",((N9+O9+P9+Q9)/$F9))</f>
        <v>#DIV/0!</v>
      </c>
      <c r="T9" s="75" t="e">
        <f t="shared" si="6"/>
        <v>#DIV/0!</v>
      </c>
      <c r="U9" s="74">
        <v>0</v>
      </c>
      <c r="V9" s="74"/>
      <c r="W9" s="74">
        <v>0</v>
      </c>
      <c r="X9" s="74">
        <v>0</v>
      </c>
      <c r="Y9" s="56">
        <f t="shared" si="7"/>
        <v>0</v>
      </c>
      <c r="Z9" s="75" t="e">
        <f t="shared" si="8"/>
        <v>#DIV/0!</v>
      </c>
      <c r="AA9" s="75" t="e">
        <f t="shared" si="9"/>
        <v>#DIV/0!</v>
      </c>
      <c r="AB9" s="74">
        <v>0</v>
      </c>
      <c r="AC9" s="74"/>
      <c r="AD9" s="74">
        <v>0</v>
      </c>
      <c r="AE9" s="74">
        <v>0</v>
      </c>
      <c r="AF9" s="56">
        <f t="shared" si="10"/>
        <v>0</v>
      </c>
      <c r="AG9" s="76" t="e">
        <f t="shared" si="11"/>
        <v>#DIV/0!</v>
      </c>
      <c r="AH9" s="75" t="e">
        <f t="shared" si="12"/>
        <v>#DIV/0!</v>
      </c>
      <c r="AI9" s="74"/>
      <c r="AJ9" s="74"/>
      <c r="AK9" s="74"/>
      <c r="AL9" s="74"/>
      <c r="AM9" s="56"/>
      <c r="AN9" s="75"/>
      <c r="AO9" s="75"/>
      <c r="AP9" s="74"/>
      <c r="AQ9" s="74"/>
      <c r="AR9" s="74"/>
      <c r="AS9" s="74"/>
      <c r="AT9" s="56"/>
      <c r="AU9" s="76"/>
      <c r="AV9" s="75"/>
      <c r="AW9" s="74"/>
      <c r="AX9" s="74"/>
      <c r="AY9" s="74"/>
      <c r="AZ9" s="74"/>
      <c r="BA9" s="56"/>
      <c r="BB9" s="75"/>
      <c r="BC9" s="75"/>
    </row>
    <row r="10" spans="1:55">
      <c r="B10" s="55" t="s">
        <v>25</v>
      </c>
      <c r="C10" s="56">
        <v>0</v>
      </c>
      <c r="D10" s="56"/>
      <c r="E10" s="56"/>
      <c r="F10" s="56">
        <f t="shared" si="0"/>
        <v>0</v>
      </c>
      <c r="G10" s="73">
        <v>0</v>
      </c>
      <c r="H10" s="74"/>
      <c r="I10" s="73">
        <v>0</v>
      </c>
      <c r="J10" s="74">
        <v>0</v>
      </c>
      <c r="K10" s="56">
        <f t="shared" si="1"/>
        <v>0</v>
      </c>
      <c r="L10" s="75" t="e">
        <f t="shared" si="2"/>
        <v>#DIV/0!</v>
      </c>
      <c r="M10" s="75" t="e">
        <f t="shared" si="3"/>
        <v>#DIV/0!</v>
      </c>
      <c r="N10" s="74">
        <v>0</v>
      </c>
      <c r="O10" s="74"/>
      <c r="P10" s="74">
        <v>0</v>
      </c>
      <c r="Q10" s="74">
        <v>0</v>
      </c>
      <c r="R10" s="56">
        <f t="shared" si="4"/>
        <v>0</v>
      </c>
      <c r="S10" s="76" t="e">
        <f>IF($F10="","",((N10+O10+P10+Q10)/$F10))</f>
        <v>#DIV/0!</v>
      </c>
      <c r="T10" s="75" t="e">
        <f t="shared" si="6"/>
        <v>#DIV/0!</v>
      </c>
      <c r="U10" s="74">
        <v>0</v>
      </c>
      <c r="V10" s="74"/>
      <c r="W10" s="74">
        <v>0</v>
      </c>
      <c r="X10" s="74">
        <v>0</v>
      </c>
      <c r="Y10" s="56">
        <f t="shared" si="7"/>
        <v>0</v>
      </c>
      <c r="Z10" s="75" t="e">
        <f t="shared" si="8"/>
        <v>#DIV/0!</v>
      </c>
      <c r="AA10" s="75" t="e">
        <f t="shared" si="9"/>
        <v>#DIV/0!</v>
      </c>
      <c r="AB10" s="74"/>
      <c r="AC10" s="74"/>
      <c r="AD10" s="74"/>
      <c r="AE10" s="74"/>
      <c r="AF10" s="56"/>
      <c r="AG10" s="76"/>
      <c r="AH10" s="75"/>
      <c r="AI10" s="74"/>
      <c r="AJ10" s="74"/>
      <c r="AK10" s="74"/>
      <c r="AL10" s="74"/>
      <c r="AM10" s="56"/>
      <c r="AN10" s="75"/>
      <c r="AO10" s="75"/>
      <c r="AP10" s="74"/>
      <c r="AQ10" s="74"/>
      <c r="AR10" s="74"/>
      <c r="AS10" s="74"/>
      <c r="AT10" s="56"/>
      <c r="AU10" s="76"/>
      <c r="AV10" s="75"/>
      <c r="AW10" s="74"/>
      <c r="AX10" s="74"/>
      <c r="AY10" s="74"/>
      <c r="AZ10" s="74"/>
      <c r="BA10" s="56"/>
      <c r="BB10" s="75"/>
      <c r="BC10" s="75"/>
    </row>
    <row r="11" spans="1:55">
      <c r="B11" s="55" t="s">
        <v>26</v>
      </c>
      <c r="C11" s="56">
        <v>0</v>
      </c>
      <c r="D11" s="56"/>
      <c r="E11" s="56"/>
      <c r="F11" s="56">
        <f t="shared" si="0"/>
        <v>0</v>
      </c>
      <c r="G11" s="56">
        <v>0</v>
      </c>
      <c r="H11" s="56"/>
      <c r="I11" s="56">
        <v>0</v>
      </c>
      <c r="J11" s="56">
        <v>0</v>
      </c>
      <c r="K11" s="56">
        <f t="shared" si="1"/>
        <v>0</v>
      </c>
      <c r="L11" s="75" t="e">
        <f t="shared" si="2"/>
        <v>#DIV/0!</v>
      </c>
      <c r="M11" s="75" t="e">
        <f t="shared" si="3"/>
        <v>#DIV/0!</v>
      </c>
      <c r="N11" s="56">
        <v>0</v>
      </c>
      <c r="O11" s="56"/>
      <c r="P11" s="56">
        <v>0</v>
      </c>
      <c r="Q11" s="56">
        <v>0</v>
      </c>
      <c r="R11" s="56">
        <f t="shared" si="4"/>
        <v>0</v>
      </c>
      <c r="S11" s="76" t="e">
        <f>IF($F11="","",((N11+O11+P11+Q11)/$F11))</f>
        <v>#DIV/0!</v>
      </c>
      <c r="T11" s="75" t="e">
        <f t="shared" si="6"/>
        <v>#DIV/0!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55" t="s">
        <v>27</v>
      </c>
      <c r="C12" s="56">
        <v>0</v>
      </c>
      <c r="D12" s="56"/>
      <c r="E12" s="56"/>
      <c r="F12" s="56">
        <f t="shared" si="0"/>
        <v>0</v>
      </c>
      <c r="G12" s="55">
        <v>0</v>
      </c>
      <c r="H12" s="55"/>
      <c r="I12" s="55">
        <v>0</v>
      </c>
      <c r="J12" s="55">
        <v>0</v>
      </c>
      <c r="K12" s="56">
        <f t="shared" ref="K12" si="31">F12-(G12+I12+J12)</f>
        <v>0</v>
      </c>
      <c r="L12" s="75" t="e">
        <f t="shared" ref="L12" si="32">IF($F12="","",((G12+H12+I12+J12)/$F12))</f>
        <v>#DIV/0!</v>
      </c>
      <c r="M12" s="75" t="e">
        <f t="shared" ref="M12" si="33">IF($F12="","",(J12/$F12))</f>
        <v>#DIV/0!</v>
      </c>
      <c r="N12" s="55"/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8"/>
      <c r="AA12" s="58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8"/>
      <c r="AO12" s="58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8"/>
      <c r="BC12" s="58"/>
    </row>
    <row r="13" spans="1:55">
      <c r="B13" s="55" t="s">
        <v>28</v>
      </c>
      <c r="C13" s="56">
        <v>0</v>
      </c>
      <c r="D13" s="56"/>
      <c r="E13" s="56"/>
      <c r="F13" s="56">
        <f t="shared" si="0"/>
        <v>0</v>
      </c>
      <c r="G13" s="55"/>
      <c r="H13" s="55"/>
      <c r="I13" s="55"/>
      <c r="J13" s="55"/>
      <c r="K13" s="55"/>
      <c r="L13" s="57"/>
      <c r="M13" s="57"/>
      <c r="N13" s="55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8"/>
      <c r="AA13" s="58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8"/>
      <c r="AO13" s="58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8"/>
      <c r="BC13" s="58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College of Science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39</v>
      </c>
      <c r="D19" s="56"/>
      <c r="E19" s="56"/>
      <c r="F19" s="56">
        <f t="shared" ref="F19:F27" si="34">C19-D19-E19</f>
        <v>39</v>
      </c>
      <c r="G19" s="73">
        <v>29</v>
      </c>
      <c r="H19" s="56"/>
      <c r="I19" s="73">
        <v>5</v>
      </c>
      <c r="J19" s="73">
        <v>0</v>
      </c>
      <c r="K19" s="56">
        <f t="shared" ref="K19:K26" si="35">F19-I19-G19-J19</f>
        <v>5</v>
      </c>
      <c r="L19" s="75">
        <f t="shared" ref="L19:L26" si="36">IF($F19="","",((G19+H19+I19+J19)/$F19))</f>
        <v>0.87179487179487181</v>
      </c>
      <c r="M19" s="75">
        <f t="shared" ref="M19:M26" si="37">IF($F19="","",(J19/$F19))</f>
        <v>0</v>
      </c>
      <c r="N19" s="73">
        <v>26</v>
      </c>
      <c r="O19" s="56"/>
      <c r="P19" s="73">
        <v>2</v>
      </c>
      <c r="Q19" s="73">
        <v>2</v>
      </c>
      <c r="R19" s="56">
        <f t="shared" ref="R19:R25" si="38">F19-N19-O19-P19-Q19</f>
        <v>9</v>
      </c>
      <c r="S19" s="76">
        <f t="shared" ref="S19:S25" si="39">IF($F19="","",((N19+O19+P19+Q19)/$F19))</f>
        <v>0.76923076923076927</v>
      </c>
      <c r="T19" s="75">
        <f t="shared" ref="T19:T25" si="40">IF($F19="","",(Q19/$F19))</f>
        <v>5.128205128205128E-2</v>
      </c>
      <c r="U19" s="73">
        <v>9</v>
      </c>
      <c r="V19" s="56"/>
      <c r="W19" s="78">
        <v>0</v>
      </c>
      <c r="X19" s="73">
        <v>16</v>
      </c>
      <c r="Y19" s="56">
        <f t="shared" ref="Y19:Y24" si="41">F19-(U19+W19+X19)</f>
        <v>14</v>
      </c>
      <c r="Z19" s="75">
        <f t="shared" ref="Z19:Z24" si="42">IF($F19="","",((U19+V19+W19+X19)/$F19))</f>
        <v>0.64102564102564108</v>
      </c>
      <c r="AA19" s="75">
        <f t="shared" ref="AA19:AA24" si="43">IF($F19="","",(X19/$F19))</f>
        <v>0.41025641025641024</v>
      </c>
      <c r="AB19" s="56">
        <v>0</v>
      </c>
      <c r="AC19" s="56"/>
      <c r="AD19" s="78">
        <v>0</v>
      </c>
      <c r="AE19" s="73">
        <v>24</v>
      </c>
      <c r="AF19" s="56">
        <f t="shared" ref="AF19:AF23" si="44">F19-(AB19+AD19+AE19)</f>
        <v>15</v>
      </c>
      <c r="AG19" s="76">
        <f t="shared" ref="AG19:AG23" si="45">IF($F19="","",((AB19+AC19+AD19+AE19)/$F19))</f>
        <v>0.61538461538461542</v>
      </c>
      <c r="AH19" s="75">
        <f t="shared" ref="AH19:AH23" si="46">IF($F19="","",(AE19/$F19))</f>
        <v>0.61538461538461542</v>
      </c>
      <c r="AI19" s="56">
        <v>0</v>
      </c>
      <c r="AJ19" s="56"/>
      <c r="AK19" s="78">
        <v>0</v>
      </c>
      <c r="AL19" s="73">
        <v>24</v>
      </c>
      <c r="AM19" s="56">
        <f t="shared" ref="AM19:AM21" si="47">F19-AL19-AK19-AI19</f>
        <v>15</v>
      </c>
      <c r="AN19" s="75">
        <f t="shared" ref="AN19:AN21" si="48">IF($F19="","",((AI19+AJ19+AK19+AL19)/$F19))</f>
        <v>0.61538461538461542</v>
      </c>
      <c r="AO19" s="75">
        <f t="shared" ref="AO19:AO21" si="49">IF($F19="","",(AL19/$F19))</f>
        <v>0.61538461538461542</v>
      </c>
      <c r="AP19" s="56">
        <v>0</v>
      </c>
      <c r="AQ19" s="56"/>
      <c r="AR19" s="56">
        <v>0</v>
      </c>
      <c r="AS19" s="73">
        <v>24</v>
      </c>
      <c r="AT19" s="56">
        <f>F19-AS19-AR19-AP19</f>
        <v>15</v>
      </c>
      <c r="AU19" s="76">
        <f>IF($F19="","",((AP19+AQ19+AR19+AS19)/$F19))</f>
        <v>0.61538461538461542</v>
      </c>
      <c r="AV19" s="75">
        <f>IF($F19="","",(AS19/$F19))</f>
        <v>0.61538461538461542</v>
      </c>
      <c r="AW19" s="56">
        <v>0</v>
      </c>
      <c r="AX19" s="56"/>
      <c r="AY19" s="56">
        <v>0</v>
      </c>
      <c r="AZ19" s="73">
        <v>24</v>
      </c>
      <c r="BA19" s="56">
        <f t="shared" ref="BA19" si="50">F19-AZ19-AW19</f>
        <v>15</v>
      </c>
      <c r="BB19" s="75">
        <f t="shared" ref="BB19" si="51">IF($F19="","",((AW19+AX19+AY19+AZ19)/$F19))</f>
        <v>0.61538461538461542</v>
      </c>
      <c r="BC19" s="75">
        <f t="shared" ref="BC19" si="52">IF($F19="","",(AZ19/$F19))</f>
        <v>0.61538461538461542</v>
      </c>
    </row>
    <row r="20" spans="2:55">
      <c r="B20" s="55" t="s">
        <v>21</v>
      </c>
      <c r="C20" s="73">
        <v>30</v>
      </c>
      <c r="D20" s="56"/>
      <c r="E20" s="56"/>
      <c r="F20" s="56">
        <f t="shared" si="34"/>
        <v>30</v>
      </c>
      <c r="G20" s="73">
        <v>26</v>
      </c>
      <c r="H20" s="56"/>
      <c r="I20" s="73">
        <v>4</v>
      </c>
      <c r="J20" s="73">
        <v>0</v>
      </c>
      <c r="K20" s="56">
        <f t="shared" si="35"/>
        <v>0</v>
      </c>
      <c r="L20" s="76">
        <f t="shared" si="36"/>
        <v>1</v>
      </c>
      <c r="M20" s="75">
        <f t="shared" si="37"/>
        <v>0</v>
      </c>
      <c r="N20" s="73">
        <v>22</v>
      </c>
      <c r="O20" s="56"/>
      <c r="P20" s="78">
        <v>0</v>
      </c>
      <c r="Q20" s="73">
        <v>2</v>
      </c>
      <c r="R20" s="56">
        <f t="shared" si="38"/>
        <v>6</v>
      </c>
      <c r="S20" s="76">
        <f t="shared" si="39"/>
        <v>0.8</v>
      </c>
      <c r="T20" s="75">
        <f t="shared" si="40"/>
        <v>6.6666666666666666E-2</v>
      </c>
      <c r="U20" s="56">
        <v>0</v>
      </c>
      <c r="V20" s="56"/>
      <c r="W20" s="73">
        <v>1</v>
      </c>
      <c r="X20" s="73">
        <v>16</v>
      </c>
      <c r="Y20" s="56">
        <f t="shared" si="41"/>
        <v>13</v>
      </c>
      <c r="Z20" s="76">
        <f t="shared" si="42"/>
        <v>0.56666666666666665</v>
      </c>
      <c r="AA20" s="75">
        <f t="shared" si="43"/>
        <v>0.53333333333333333</v>
      </c>
      <c r="AB20" s="56">
        <v>0</v>
      </c>
      <c r="AC20" s="56"/>
      <c r="AD20" s="78">
        <v>0</v>
      </c>
      <c r="AE20" s="73">
        <v>16</v>
      </c>
      <c r="AF20" s="56">
        <f t="shared" si="44"/>
        <v>14</v>
      </c>
      <c r="AG20" s="76">
        <f t="shared" si="45"/>
        <v>0.53333333333333333</v>
      </c>
      <c r="AH20" s="75">
        <f t="shared" si="46"/>
        <v>0.53333333333333333</v>
      </c>
      <c r="AI20" s="56">
        <v>0</v>
      </c>
      <c r="AJ20" s="56"/>
      <c r="AK20" s="78">
        <v>0</v>
      </c>
      <c r="AL20" s="73">
        <v>16</v>
      </c>
      <c r="AM20" s="56">
        <f t="shared" si="47"/>
        <v>14</v>
      </c>
      <c r="AN20" s="75">
        <f t="shared" si="48"/>
        <v>0.53333333333333333</v>
      </c>
      <c r="AO20" s="75">
        <f t="shared" si="49"/>
        <v>0.53333333333333333</v>
      </c>
      <c r="AP20" s="56">
        <v>0</v>
      </c>
      <c r="AQ20" s="56"/>
      <c r="AR20" s="56">
        <v>0</v>
      </c>
      <c r="AS20" s="73">
        <v>16</v>
      </c>
      <c r="AT20" s="56">
        <f>F20-AS20-AR20-AP20</f>
        <v>14</v>
      </c>
      <c r="AU20" s="76">
        <f>IF($F20="","",((AP20+AQ20+AR20+AS20)/$F20))</f>
        <v>0.53333333333333333</v>
      </c>
      <c r="AV20" s="75">
        <f>IF($F20="","",(AS20/$F20))</f>
        <v>0.53333333333333333</v>
      </c>
      <c r="AW20" s="56">
        <v>0</v>
      </c>
      <c r="AX20" s="56"/>
      <c r="AY20" s="56">
        <v>0</v>
      </c>
      <c r="AZ20" s="73">
        <v>16</v>
      </c>
      <c r="BA20" s="56">
        <f t="shared" ref="BA20" si="53">F20-AZ20-AW20</f>
        <v>14</v>
      </c>
      <c r="BB20" s="75">
        <f t="shared" ref="BB20" si="54">IF($F20="","",((AW20+AX20+AY20+AZ20)/$F20))</f>
        <v>0.53333333333333333</v>
      </c>
      <c r="BC20" s="75">
        <f t="shared" ref="BC20" si="55">IF($F20="","",(AZ20/$F20))</f>
        <v>0.53333333333333333</v>
      </c>
    </row>
    <row r="21" spans="2:55">
      <c r="B21" s="55" t="s">
        <v>22</v>
      </c>
      <c r="C21" s="73">
        <v>53</v>
      </c>
      <c r="D21" s="56"/>
      <c r="E21" s="56"/>
      <c r="F21" s="56">
        <f t="shared" si="34"/>
        <v>53</v>
      </c>
      <c r="G21" s="73">
        <v>42</v>
      </c>
      <c r="H21" s="56"/>
      <c r="I21" s="73">
        <v>3</v>
      </c>
      <c r="J21" s="73">
        <v>0</v>
      </c>
      <c r="K21" s="56">
        <f t="shared" si="35"/>
        <v>8</v>
      </c>
      <c r="L21" s="75">
        <f t="shared" si="36"/>
        <v>0.84905660377358494</v>
      </c>
      <c r="M21" s="75">
        <f t="shared" si="37"/>
        <v>0</v>
      </c>
      <c r="N21" s="56">
        <v>0</v>
      </c>
      <c r="O21" s="56"/>
      <c r="P21" s="73">
        <v>1</v>
      </c>
      <c r="Q21" s="73">
        <v>5</v>
      </c>
      <c r="R21" s="56">
        <f t="shared" si="38"/>
        <v>47</v>
      </c>
      <c r="S21" s="76">
        <f t="shared" si="39"/>
        <v>0.11320754716981132</v>
      </c>
      <c r="T21" s="75">
        <f t="shared" si="40"/>
        <v>9.4339622641509441E-2</v>
      </c>
      <c r="U21" s="56">
        <v>0</v>
      </c>
      <c r="V21" s="56"/>
      <c r="W21" s="78">
        <v>0</v>
      </c>
      <c r="X21" s="73">
        <v>5</v>
      </c>
      <c r="Y21" s="56">
        <f t="shared" si="41"/>
        <v>48</v>
      </c>
      <c r="Z21" s="76">
        <f t="shared" si="42"/>
        <v>9.4339622641509441E-2</v>
      </c>
      <c r="AA21" s="75">
        <f t="shared" si="43"/>
        <v>9.4339622641509441E-2</v>
      </c>
      <c r="AB21" s="56">
        <v>0</v>
      </c>
      <c r="AC21" s="56"/>
      <c r="AD21" s="73">
        <v>1</v>
      </c>
      <c r="AE21" s="73">
        <v>5</v>
      </c>
      <c r="AF21" s="56">
        <f t="shared" si="44"/>
        <v>47</v>
      </c>
      <c r="AG21" s="76">
        <f t="shared" si="45"/>
        <v>0.11320754716981132</v>
      </c>
      <c r="AH21" s="75">
        <f t="shared" si="46"/>
        <v>9.4339622641509441E-2</v>
      </c>
      <c r="AI21" s="56">
        <v>0</v>
      </c>
      <c r="AJ21" s="56"/>
      <c r="AK21" s="73">
        <v>1</v>
      </c>
      <c r="AL21" s="73">
        <v>5</v>
      </c>
      <c r="AM21" s="56">
        <f t="shared" si="47"/>
        <v>47</v>
      </c>
      <c r="AN21" s="75">
        <f t="shared" si="48"/>
        <v>0.11320754716981132</v>
      </c>
      <c r="AO21" s="75">
        <f t="shared" si="49"/>
        <v>9.4339622641509441E-2</v>
      </c>
      <c r="AP21" s="56">
        <v>0</v>
      </c>
      <c r="AQ21" s="56"/>
      <c r="AR21" s="56">
        <v>0</v>
      </c>
      <c r="AS21" s="73">
        <v>5</v>
      </c>
      <c r="AT21" s="56">
        <f>F21-AS21-AR21-AP21</f>
        <v>48</v>
      </c>
      <c r="AU21" s="76">
        <f>IF($F21="","",((AP21+AQ21+AR21+AS21)/$F21))</f>
        <v>9.4339622641509441E-2</v>
      </c>
      <c r="AV21" s="75">
        <f>IF($F21="","",(AS21/$F21))</f>
        <v>9.4339622641509441E-2</v>
      </c>
      <c r="AW21" s="56"/>
      <c r="AX21" s="56"/>
      <c r="AY21" s="56"/>
      <c r="AZ21" s="73"/>
      <c r="BA21" s="56"/>
      <c r="BB21" s="75"/>
      <c r="BC21" s="75"/>
    </row>
    <row r="22" spans="2:55">
      <c r="B22" s="55" t="s">
        <v>23</v>
      </c>
      <c r="C22" s="73">
        <v>45</v>
      </c>
      <c r="D22" s="56"/>
      <c r="E22" s="56"/>
      <c r="F22" s="56">
        <f t="shared" si="34"/>
        <v>45</v>
      </c>
      <c r="G22" s="73">
        <v>0</v>
      </c>
      <c r="H22" s="74"/>
      <c r="I22" s="73">
        <v>3</v>
      </c>
      <c r="J22" s="78">
        <v>0</v>
      </c>
      <c r="K22" s="56">
        <f t="shared" si="35"/>
        <v>42</v>
      </c>
      <c r="L22" s="75">
        <f t="shared" si="36"/>
        <v>6.6666666666666666E-2</v>
      </c>
      <c r="M22" s="75">
        <f t="shared" si="37"/>
        <v>0</v>
      </c>
      <c r="N22" s="73">
        <v>0</v>
      </c>
      <c r="O22" s="74"/>
      <c r="P22" s="73">
        <v>1</v>
      </c>
      <c r="Q22" s="78">
        <v>0</v>
      </c>
      <c r="R22" s="56">
        <f t="shared" si="38"/>
        <v>44</v>
      </c>
      <c r="S22" s="76">
        <f t="shared" si="39"/>
        <v>2.2222222222222223E-2</v>
      </c>
      <c r="T22" s="75">
        <f t="shared" si="40"/>
        <v>0</v>
      </c>
      <c r="U22" s="74">
        <v>0</v>
      </c>
      <c r="V22" s="74"/>
      <c r="W22" s="74">
        <v>0</v>
      </c>
      <c r="X22" s="73">
        <v>0</v>
      </c>
      <c r="Y22" s="56">
        <f t="shared" si="41"/>
        <v>45</v>
      </c>
      <c r="Z22" s="76">
        <f t="shared" si="42"/>
        <v>0</v>
      </c>
      <c r="AA22" s="75">
        <f t="shared" si="43"/>
        <v>0</v>
      </c>
      <c r="AB22" s="74">
        <v>0</v>
      </c>
      <c r="AC22" s="74"/>
      <c r="AD22" s="73">
        <v>1</v>
      </c>
      <c r="AE22" s="78">
        <v>0</v>
      </c>
      <c r="AF22" s="56">
        <f t="shared" si="44"/>
        <v>44</v>
      </c>
      <c r="AG22" s="76">
        <f t="shared" si="45"/>
        <v>2.2222222222222223E-2</v>
      </c>
      <c r="AH22" s="75">
        <f t="shared" si="46"/>
        <v>0</v>
      </c>
      <c r="AI22" s="74">
        <v>0</v>
      </c>
      <c r="AJ22" s="74"/>
      <c r="AK22" s="74">
        <v>1</v>
      </c>
      <c r="AL22" s="74">
        <v>0</v>
      </c>
      <c r="AM22" s="56">
        <f t="shared" ref="AM22" si="56">F22-AL22-AK22-AI22</f>
        <v>44</v>
      </c>
      <c r="AN22" s="75">
        <f t="shared" ref="AN22" si="57">IF($F22="","",((AI22+AJ22+AK22+AL22)/$F22))</f>
        <v>2.2222222222222223E-2</v>
      </c>
      <c r="AO22" s="75">
        <f t="shared" ref="AO22" si="58">IF($F22="","",(AL22/$F22))</f>
        <v>0</v>
      </c>
      <c r="AP22" s="74"/>
      <c r="AQ22" s="74"/>
      <c r="AR22" s="74"/>
      <c r="AS22" s="74"/>
      <c r="AT22" s="56"/>
      <c r="AU22" s="76"/>
      <c r="AV22" s="75"/>
      <c r="AW22" s="74"/>
      <c r="AX22" s="74"/>
      <c r="AY22" s="74"/>
      <c r="AZ22" s="74"/>
      <c r="BA22" s="56"/>
      <c r="BB22" s="75"/>
      <c r="BC22" s="75"/>
    </row>
    <row r="23" spans="2:55">
      <c r="B23" s="55" t="s">
        <v>24</v>
      </c>
      <c r="C23" s="56">
        <v>0</v>
      </c>
      <c r="D23" s="56"/>
      <c r="E23" s="56"/>
      <c r="F23" s="56">
        <f t="shared" si="34"/>
        <v>0</v>
      </c>
      <c r="G23" s="73">
        <v>0</v>
      </c>
      <c r="H23" s="74"/>
      <c r="I23" s="73">
        <v>0</v>
      </c>
      <c r="J23" s="73">
        <v>0</v>
      </c>
      <c r="K23" s="56">
        <f t="shared" si="35"/>
        <v>0</v>
      </c>
      <c r="L23" s="75" t="e">
        <f t="shared" si="36"/>
        <v>#DIV/0!</v>
      </c>
      <c r="M23" s="75" t="e">
        <f t="shared" si="37"/>
        <v>#DIV/0!</v>
      </c>
      <c r="N23" s="73">
        <v>0</v>
      </c>
      <c r="O23" s="74"/>
      <c r="P23" s="73">
        <v>0</v>
      </c>
      <c r="Q23" s="73">
        <v>0</v>
      </c>
      <c r="R23" s="56">
        <f t="shared" si="38"/>
        <v>0</v>
      </c>
      <c r="S23" s="76" t="e">
        <f t="shared" si="39"/>
        <v>#DIV/0!</v>
      </c>
      <c r="T23" s="75" t="e">
        <f t="shared" si="40"/>
        <v>#DIV/0!</v>
      </c>
      <c r="U23" s="74">
        <v>0</v>
      </c>
      <c r="V23" s="74"/>
      <c r="W23" s="74">
        <v>0</v>
      </c>
      <c r="X23" s="74">
        <v>0</v>
      </c>
      <c r="Y23" s="56">
        <f t="shared" si="41"/>
        <v>0</v>
      </c>
      <c r="Z23" s="76" t="e">
        <f t="shared" si="42"/>
        <v>#DIV/0!</v>
      </c>
      <c r="AA23" s="75" t="e">
        <f t="shared" si="43"/>
        <v>#DIV/0!</v>
      </c>
      <c r="AB23" s="74">
        <v>0</v>
      </c>
      <c r="AC23" s="74"/>
      <c r="AD23" s="74">
        <v>0</v>
      </c>
      <c r="AE23" s="74">
        <v>0</v>
      </c>
      <c r="AF23" s="56">
        <f t="shared" si="44"/>
        <v>0</v>
      </c>
      <c r="AG23" s="76" t="e">
        <f t="shared" si="45"/>
        <v>#DIV/0!</v>
      </c>
      <c r="AH23" s="75" t="e">
        <f t="shared" si="46"/>
        <v>#DIV/0!</v>
      </c>
      <c r="AI23" s="74"/>
      <c r="AJ23" s="74"/>
      <c r="AK23" s="74"/>
      <c r="AL23" s="74"/>
      <c r="AM23" s="56"/>
      <c r="AN23" s="75"/>
      <c r="AO23" s="75"/>
      <c r="AP23" s="74"/>
      <c r="AQ23" s="74"/>
      <c r="AR23" s="74"/>
      <c r="AS23" s="74"/>
      <c r="AT23" s="56"/>
      <c r="AU23" s="76"/>
      <c r="AV23" s="75"/>
      <c r="AW23" s="74"/>
      <c r="AX23" s="74"/>
      <c r="AY23" s="74"/>
      <c r="AZ23" s="74"/>
      <c r="BA23" s="56"/>
      <c r="BB23" s="75"/>
      <c r="BC23" s="75"/>
    </row>
    <row r="24" spans="2:55">
      <c r="B24" s="55" t="s">
        <v>25</v>
      </c>
      <c r="C24" s="56">
        <v>0</v>
      </c>
      <c r="D24" s="56"/>
      <c r="E24" s="56"/>
      <c r="F24" s="56">
        <f t="shared" si="34"/>
        <v>0</v>
      </c>
      <c r="G24" s="73">
        <v>0</v>
      </c>
      <c r="H24" s="74"/>
      <c r="I24" s="73">
        <v>0</v>
      </c>
      <c r="J24" s="73">
        <v>0</v>
      </c>
      <c r="K24" s="56">
        <f t="shared" si="35"/>
        <v>0</v>
      </c>
      <c r="L24" s="75" t="e">
        <f t="shared" si="36"/>
        <v>#DIV/0!</v>
      </c>
      <c r="M24" s="75" t="e">
        <f t="shared" si="37"/>
        <v>#DIV/0!</v>
      </c>
      <c r="N24" s="74">
        <v>0</v>
      </c>
      <c r="O24" s="74"/>
      <c r="P24" s="74">
        <v>0</v>
      </c>
      <c r="Q24" s="74">
        <v>0</v>
      </c>
      <c r="R24" s="56">
        <f t="shared" si="38"/>
        <v>0</v>
      </c>
      <c r="S24" s="76" t="e">
        <f t="shared" si="39"/>
        <v>#DIV/0!</v>
      </c>
      <c r="T24" s="75" t="e">
        <f t="shared" si="40"/>
        <v>#DIV/0!</v>
      </c>
      <c r="U24" s="74">
        <v>0</v>
      </c>
      <c r="V24" s="74"/>
      <c r="W24" s="74">
        <v>0</v>
      </c>
      <c r="X24" s="74">
        <v>0</v>
      </c>
      <c r="Y24" s="56">
        <f t="shared" si="41"/>
        <v>0</v>
      </c>
      <c r="Z24" s="76" t="e">
        <f t="shared" si="42"/>
        <v>#DIV/0!</v>
      </c>
      <c r="AA24" s="75" t="e">
        <f t="shared" si="43"/>
        <v>#DIV/0!</v>
      </c>
      <c r="AB24" s="74"/>
      <c r="AC24" s="74"/>
      <c r="AD24" s="74"/>
      <c r="AE24" s="74"/>
      <c r="AF24" s="56"/>
      <c r="AG24" s="76"/>
      <c r="AH24" s="75"/>
      <c r="AI24" s="74"/>
      <c r="AJ24" s="74"/>
      <c r="AK24" s="74"/>
      <c r="AL24" s="74"/>
      <c r="AM24" s="56"/>
      <c r="AN24" s="75"/>
      <c r="AO24" s="75"/>
      <c r="AP24" s="74"/>
      <c r="AQ24" s="74"/>
      <c r="AR24" s="74"/>
      <c r="AS24" s="74"/>
      <c r="AT24" s="56"/>
      <c r="AU24" s="76"/>
      <c r="AV24" s="75"/>
      <c r="AW24" s="74"/>
      <c r="AX24" s="74"/>
      <c r="AY24" s="74"/>
      <c r="AZ24" s="74"/>
      <c r="BA24" s="56"/>
      <c r="BB24" s="75"/>
      <c r="BC24" s="75"/>
    </row>
    <row r="25" spans="2:55">
      <c r="B25" s="55" t="s">
        <v>26</v>
      </c>
      <c r="C25" s="56">
        <v>0</v>
      </c>
      <c r="D25" s="56"/>
      <c r="E25" s="56"/>
      <c r="F25" s="56">
        <f t="shared" si="34"/>
        <v>0</v>
      </c>
      <c r="G25" s="56">
        <v>0</v>
      </c>
      <c r="H25" s="56"/>
      <c r="I25" s="56">
        <v>0</v>
      </c>
      <c r="J25" s="56">
        <v>0</v>
      </c>
      <c r="K25" s="56">
        <f t="shared" si="35"/>
        <v>0</v>
      </c>
      <c r="L25" s="75" t="e">
        <f t="shared" si="36"/>
        <v>#DIV/0!</v>
      </c>
      <c r="M25" s="75" t="e">
        <f t="shared" si="37"/>
        <v>#DIV/0!</v>
      </c>
      <c r="N25" s="56">
        <v>0</v>
      </c>
      <c r="O25" s="56"/>
      <c r="P25" s="56">
        <v>0</v>
      </c>
      <c r="Q25" s="56">
        <v>0</v>
      </c>
      <c r="R25" s="56">
        <f t="shared" si="38"/>
        <v>0</v>
      </c>
      <c r="S25" s="76" t="e">
        <f t="shared" si="39"/>
        <v>#DIV/0!</v>
      </c>
      <c r="T25" s="75" t="e">
        <f t="shared" si="40"/>
        <v>#DIV/0!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56">
        <v>0</v>
      </c>
      <c r="F26" s="56">
        <f t="shared" si="34"/>
        <v>0</v>
      </c>
      <c r="G26" s="73">
        <v>0</v>
      </c>
      <c r="I26" s="73">
        <v>0</v>
      </c>
      <c r="J26" s="73">
        <v>0</v>
      </c>
      <c r="K26" s="56">
        <f t="shared" si="35"/>
        <v>0</v>
      </c>
      <c r="L26" s="75" t="e">
        <f t="shared" si="36"/>
        <v>#DIV/0!</v>
      </c>
      <c r="M26" s="75" t="e">
        <f t="shared" si="37"/>
        <v>#DIV/0!</v>
      </c>
    </row>
    <row r="27" spans="2:55">
      <c r="B27" s="55" t="s">
        <v>28</v>
      </c>
      <c r="C27" s="56">
        <v>0</v>
      </c>
      <c r="F27" s="56">
        <f t="shared" si="34"/>
        <v>0</v>
      </c>
    </row>
    <row r="30" spans="2:55">
      <c r="B30" s="25" t="str">
        <f>"Graduate  Retention - "&amp;$A$1</f>
        <v>Graduate  Retention - College of Science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6"/>
      <c r="H33" s="36"/>
      <c r="I33" s="36"/>
      <c r="J33" s="36"/>
      <c r="K33" s="36">
        <f>$F33-(G33+I33+J33)</f>
        <v>0</v>
      </c>
      <c r="L33" s="49" t="e">
        <f t="shared" ref="L33:L39" si="59">IF($F33="","",((G33+H33+I33+J33)/$F33))</f>
        <v>#DIV/0!</v>
      </c>
      <c r="M33" s="50" t="e">
        <f t="shared" ref="M33:M39" si="60">IF($F33="","",(J33/$F33))</f>
        <v>#DIV/0!</v>
      </c>
      <c r="N33" s="36"/>
      <c r="O33" s="36"/>
      <c r="P33" s="36"/>
      <c r="Q33" s="36"/>
      <c r="R33" s="36">
        <f t="shared" ref="R33:R38" si="61">$F33-(N33+P33+Q33)</f>
        <v>0</v>
      </c>
      <c r="S33" s="37" t="e">
        <f t="shared" ref="S33:S37" si="62">IF($F33="","",((N33+O33+P33+Q33)/$F33))</f>
        <v>#DIV/0!</v>
      </c>
      <c r="T33" s="44" t="e">
        <f t="shared" ref="T33:T38" si="63">IF($F33="","",(Q33/$F33))</f>
        <v>#DIV/0!</v>
      </c>
      <c r="U33" s="36"/>
      <c r="V33" s="36"/>
      <c r="W33" s="36"/>
      <c r="X33" s="36"/>
      <c r="Y33" s="36">
        <f t="shared" ref="Y33:Y37" si="64">$F33-(U33+W33+X33)</f>
        <v>0</v>
      </c>
      <c r="Z33" s="49" t="e">
        <f t="shared" ref="Z33:Z40" si="65">IF($F33="","",((U33+V33+W33+X33)/$F33))</f>
        <v>#DIV/0!</v>
      </c>
      <c r="AA33" s="51" t="e">
        <f t="shared" ref="AA33:AA40" si="66">IF($F33="","",(X33/$F33))</f>
        <v>#DIV/0!</v>
      </c>
      <c r="AB33" s="36"/>
      <c r="AC33" s="36"/>
      <c r="AD33" s="36"/>
      <c r="AE33" s="36"/>
      <c r="AF33" s="36">
        <f t="shared" ref="AF33:AF36" si="67">$F33-(AB33+AD33+AE33)</f>
        <v>0</v>
      </c>
      <c r="AG33" s="37" t="e">
        <f t="shared" ref="AG33:AG40" si="68">IF($F33="","",((AB33+AC33+AD33+AE33)/$F33))</f>
        <v>#DIV/0!</v>
      </c>
      <c r="AH33" s="44" t="e">
        <f t="shared" ref="AH33:AH40" si="69">IF($F33="","",(AE33/$F33))</f>
        <v>#DIV/0!</v>
      </c>
      <c r="AI33" s="36"/>
      <c r="AJ33" s="36"/>
      <c r="AK33" s="36"/>
      <c r="AL33" s="36"/>
      <c r="AM33" s="36">
        <f t="shared" ref="AM33:AM36" si="70">$F33-(AI33+AK33+AL33)</f>
        <v>0</v>
      </c>
      <c r="AN33" s="49" t="e">
        <f t="shared" ref="AN33:AN40" si="71">IF($F33="","",((AI33+AJ33+AK33+AL33)/$F33))</f>
        <v>#DIV/0!</v>
      </c>
      <c r="AO33" s="51" t="e">
        <f t="shared" ref="AO33:AO40" si="72">IF($F33="","",(AL33/$F33))</f>
        <v>#DIV/0!</v>
      </c>
      <c r="AP33" s="36"/>
      <c r="AQ33" s="36"/>
      <c r="AR33" s="36"/>
      <c r="AS33" s="36"/>
      <c r="AT33" s="36">
        <f t="shared" ref="AT33:AT36" si="73">$F33-(AP33+AR33+AS33)</f>
        <v>0</v>
      </c>
      <c r="AU33" s="37" t="e">
        <f t="shared" ref="AU33:AU40" si="74">IF($F33="","",((AP33+AQ33+AR33+AS33)/$F33))</f>
        <v>#DIV/0!</v>
      </c>
      <c r="AV33" s="44" t="e">
        <f t="shared" ref="AV33:AV40" si="75">IF($F33="","",(AS33/$F33))</f>
        <v>#DIV/0!</v>
      </c>
      <c r="AW33" s="36"/>
      <c r="AX33" s="36"/>
      <c r="AY33" s="36"/>
      <c r="AZ33" s="36"/>
      <c r="BA33" s="36">
        <f t="shared" ref="BA33:BA36" si="76">$F33-(AW33+AY33+AZ33)</f>
        <v>0</v>
      </c>
      <c r="BB33" s="49" t="e">
        <f t="shared" ref="BB33:BB40" si="77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78">C34-D34-E34</f>
        <v>0</v>
      </c>
      <c r="G34" s="36"/>
      <c r="H34" s="36"/>
      <c r="I34" s="36"/>
      <c r="J34" s="36"/>
      <c r="K34" s="36">
        <f t="shared" ref="K34:K39" si="79">$F34-(G34+I34+J34)</f>
        <v>0</v>
      </c>
      <c r="L34" s="49" t="e">
        <f t="shared" si="59"/>
        <v>#DIV/0!</v>
      </c>
      <c r="M34" s="50" t="e">
        <f t="shared" si="60"/>
        <v>#DIV/0!</v>
      </c>
      <c r="N34" s="36"/>
      <c r="O34" s="36"/>
      <c r="P34" s="36"/>
      <c r="Q34" s="36"/>
      <c r="R34" s="36">
        <f t="shared" si="61"/>
        <v>0</v>
      </c>
      <c r="S34" s="37" t="e">
        <f t="shared" si="62"/>
        <v>#DIV/0!</v>
      </c>
      <c r="T34" s="44" t="e">
        <f t="shared" si="63"/>
        <v>#DIV/0!</v>
      </c>
      <c r="U34" s="36"/>
      <c r="V34" s="36"/>
      <c r="W34" s="36"/>
      <c r="X34" s="36"/>
      <c r="Y34" s="36">
        <f t="shared" si="64"/>
        <v>0</v>
      </c>
      <c r="Z34" s="49" t="e">
        <f t="shared" si="65"/>
        <v>#DIV/0!</v>
      </c>
      <c r="AA34" s="51" t="e">
        <f t="shared" si="66"/>
        <v>#DIV/0!</v>
      </c>
      <c r="AB34" s="36"/>
      <c r="AC34" s="36"/>
      <c r="AD34" s="36"/>
      <c r="AE34" s="36"/>
      <c r="AF34" s="36">
        <f t="shared" si="67"/>
        <v>0</v>
      </c>
      <c r="AG34" s="37" t="e">
        <f t="shared" si="68"/>
        <v>#DIV/0!</v>
      </c>
      <c r="AH34" s="44" t="e">
        <f t="shared" si="69"/>
        <v>#DIV/0!</v>
      </c>
      <c r="AI34" s="36"/>
      <c r="AJ34" s="36"/>
      <c r="AK34" s="36"/>
      <c r="AL34" s="36"/>
      <c r="AM34" s="36">
        <f t="shared" si="70"/>
        <v>0</v>
      </c>
      <c r="AN34" s="49" t="e">
        <f t="shared" si="71"/>
        <v>#DIV/0!</v>
      </c>
      <c r="AO34" s="51" t="e">
        <f t="shared" si="72"/>
        <v>#DIV/0!</v>
      </c>
      <c r="AP34" s="36"/>
      <c r="AQ34" s="36"/>
      <c r="AR34" s="36"/>
      <c r="AS34" s="36"/>
      <c r="AT34" s="36">
        <f t="shared" si="73"/>
        <v>0</v>
      </c>
      <c r="AU34" s="37" t="e">
        <f t="shared" si="74"/>
        <v>#DIV/0!</v>
      </c>
      <c r="AV34" s="44" t="e">
        <f t="shared" si="75"/>
        <v>#DIV/0!</v>
      </c>
      <c r="AW34" s="36"/>
      <c r="AX34" s="36"/>
      <c r="AY34" s="36"/>
      <c r="AZ34" s="36"/>
      <c r="BA34" s="36">
        <f t="shared" si="76"/>
        <v>0</v>
      </c>
      <c r="BB34" s="49" t="e">
        <f t="shared" si="77"/>
        <v>#DIV/0!</v>
      </c>
      <c r="BC34" s="51" t="e">
        <f t="shared" ref="BC34:BC40" si="80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78"/>
        <v>0</v>
      </c>
      <c r="G35" s="36"/>
      <c r="H35" s="36"/>
      <c r="I35" s="36"/>
      <c r="J35" s="36"/>
      <c r="K35" s="36">
        <f t="shared" si="79"/>
        <v>0</v>
      </c>
      <c r="L35" s="47" t="e">
        <f t="shared" si="59"/>
        <v>#DIV/0!</v>
      </c>
      <c r="M35" s="48" t="e">
        <f t="shared" si="60"/>
        <v>#DIV/0!</v>
      </c>
      <c r="N35" s="36"/>
      <c r="O35" s="36"/>
      <c r="P35" s="36"/>
      <c r="Q35" s="36"/>
      <c r="R35" s="36">
        <f t="shared" si="61"/>
        <v>0</v>
      </c>
      <c r="S35" s="37" t="e">
        <f t="shared" si="62"/>
        <v>#DIV/0!</v>
      </c>
      <c r="T35" s="44" t="e">
        <f t="shared" si="63"/>
        <v>#DIV/0!</v>
      </c>
      <c r="U35" s="36"/>
      <c r="V35" s="36"/>
      <c r="W35" s="36"/>
      <c r="X35" s="36"/>
      <c r="Y35" s="36">
        <f t="shared" si="64"/>
        <v>0</v>
      </c>
      <c r="Z35" s="47" t="e">
        <f t="shared" si="65"/>
        <v>#DIV/0!</v>
      </c>
      <c r="AA35" s="48" t="e">
        <f t="shared" si="66"/>
        <v>#DIV/0!</v>
      </c>
      <c r="AB35" s="36"/>
      <c r="AC35" s="36"/>
      <c r="AD35" s="36"/>
      <c r="AE35" s="36"/>
      <c r="AF35" s="36">
        <f t="shared" si="67"/>
        <v>0</v>
      </c>
      <c r="AG35" s="37" t="e">
        <f t="shared" si="68"/>
        <v>#DIV/0!</v>
      </c>
      <c r="AH35" s="44" t="e">
        <f t="shared" si="69"/>
        <v>#DIV/0!</v>
      </c>
      <c r="AI35" s="36"/>
      <c r="AJ35" s="36"/>
      <c r="AK35" s="36"/>
      <c r="AL35" s="36"/>
      <c r="AM35" s="36">
        <f t="shared" si="70"/>
        <v>0</v>
      </c>
      <c r="AN35" s="47" t="e">
        <f t="shared" si="71"/>
        <v>#DIV/0!</v>
      </c>
      <c r="AO35" s="48" t="e">
        <f t="shared" si="72"/>
        <v>#DIV/0!</v>
      </c>
      <c r="AP35" s="36"/>
      <c r="AQ35" s="36"/>
      <c r="AR35" s="36"/>
      <c r="AS35" s="36"/>
      <c r="AT35" s="36">
        <f t="shared" si="73"/>
        <v>0</v>
      </c>
      <c r="AU35" s="37" t="e">
        <f t="shared" si="74"/>
        <v>#DIV/0!</v>
      </c>
      <c r="AV35" s="46" t="e">
        <f t="shared" si="75"/>
        <v>#DIV/0!</v>
      </c>
      <c r="AW35" s="36"/>
      <c r="AX35" s="36"/>
      <c r="AY35" s="36"/>
      <c r="AZ35" s="36"/>
      <c r="BA35" s="36">
        <f t="shared" si="76"/>
        <v>0</v>
      </c>
      <c r="BB35" s="47" t="e">
        <f t="shared" si="77"/>
        <v>#DIV/0!</v>
      </c>
      <c r="BC35" s="48" t="e">
        <f t="shared" si="80"/>
        <v>#DIV/0!</v>
      </c>
    </row>
    <row r="36" spans="2:55">
      <c r="B36" s="41" t="s">
        <v>22</v>
      </c>
      <c r="C36" s="35"/>
      <c r="D36" s="35"/>
      <c r="E36" s="35"/>
      <c r="F36" s="42">
        <f t="shared" si="78"/>
        <v>0</v>
      </c>
      <c r="G36" s="36"/>
      <c r="H36" s="36"/>
      <c r="I36" s="36"/>
      <c r="J36" s="36"/>
      <c r="K36" s="36">
        <f t="shared" si="79"/>
        <v>0</v>
      </c>
      <c r="L36" s="47" t="e">
        <f t="shared" si="59"/>
        <v>#DIV/0!</v>
      </c>
      <c r="M36" s="48" t="e">
        <f t="shared" si="60"/>
        <v>#DIV/0!</v>
      </c>
      <c r="N36" s="36"/>
      <c r="O36" s="36"/>
      <c r="P36" s="36"/>
      <c r="Q36" s="36"/>
      <c r="R36" s="36">
        <f t="shared" si="61"/>
        <v>0</v>
      </c>
      <c r="S36" s="37" t="e">
        <f t="shared" si="62"/>
        <v>#DIV/0!</v>
      </c>
      <c r="T36" s="44" t="e">
        <f t="shared" si="63"/>
        <v>#DIV/0!</v>
      </c>
      <c r="U36" s="36"/>
      <c r="V36" s="36"/>
      <c r="W36" s="36"/>
      <c r="X36" s="36"/>
      <c r="Y36" s="36">
        <f t="shared" si="64"/>
        <v>0</v>
      </c>
      <c r="Z36" s="47" t="e">
        <f t="shared" si="65"/>
        <v>#DIV/0!</v>
      </c>
      <c r="AA36" s="48" t="e">
        <f t="shared" si="66"/>
        <v>#DIV/0!</v>
      </c>
      <c r="AB36" s="36"/>
      <c r="AC36" s="36"/>
      <c r="AD36" s="36"/>
      <c r="AE36" s="36"/>
      <c r="AF36" s="36">
        <f t="shared" si="67"/>
        <v>0</v>
      </c>
      <c r="AG36" s="37" t="e">
        <f t="shared" si="68"/>
        <v>#DIV/0!</v>
      </c>
      <c r="AH36" s="44" t="e">
        <f t="shared" si="69"/>
        <v>#DIV/0!</v>
      </c>
      <c r="AI36" s="36"/>
      <c r="AJ36" s="36"/>
      <c r="AK36" s="36"/>
      <c r="AL36" s="36"/>
      <c r="AM36" s="36">
        <f t="shared" si="70"/>
        <v>0</v>
      </c>
      <c r="AN36" s="47" t="e">
        <f t="shared" si="71"/>
        <v>#DIV/0!</v>
      </c>
      <c r="AO36" s="48" t="e">
        <f t="shared" si="72"/>
        <v>#DIV/0!</v>
      </c>
      <c r="AP36" s="36"/>
      <c r="AQ36" s="36"/>
      <c r="AR36" s="36"/>
      <c r="AS36" s="36"/>
      <c r="AT36" s="36">
        <f t="shared" si="73"/>
        <v>0</v>
      </c>
      <c r="AU36" s="37" t="e">
        <f t="shared" si="74"/>
        <v>#DIV/0!</v>
      </c>
      <c r="AV36" s="46" t="e">
        <f t="shared" si="75"/>
        <v>#DIV/0!</v>
      </c>
      <c r="AW36" s="36"/>
      <c r="AX36" s="36"/>
      <c r="AY36" s="36"/>
      <c r="AZ36" s="36"/>
      <c r="BA36" s="36">
        <f t="shared" si="76"/>
        <v>0</v>
      </c>
      <c r="BB36" s="47" t="e">
        <f t="shared" si="77"/>
        <v>#DIV/0!</v>
      </c>
      <c r="BC36" s="48" t="e">
        <f t="shared" si="80"/>
        <v>#DIV/0!</v>
      </c>
    </row>
    <row r="37" spans="2:55">
      <c r="B37" s="41" t="s">
        <v>23</v>
      </c>
      <c r="C37" s="35"/>
      <c r="D37" s="35"/>
      <c r="E37" s="35"/>
      <c r="F37" s="42">
        <f t="shared" si="78"/>
        <v>0</v>
      </c>
      <c r="G37" s="36"/>
      <c r="H37" s="36"/>
      <c r="I37" s="36"/>
      <c r="J37" s="36"/>
      <c r="K37" s="36">
        <f t="shared" si="79"/>
        <v>0</v>
      </c>
      <c r="L37" s="53" t="e">
        <f t="shared" si="59"/>
        <v>#DIV/0!</v>
      </c>
      <c r="M37" s="54" t="e">
        <f t="shared" si="60"/>
        <v>#DIV/0!</v>
      </c>
      <c r="N37" s="36"/>
      <c r="O37" s="36"/>
      <c r="P37" s="36"/>
      <c r="Q37" s="36"/>
      <c r="R37" s="36">
        <f t="shared" si="61"/>
        <v>0</v>
      </c>
      <c r="S37" s="37" t="e">
        <f t="shared" si="62"/>
        <v>#DIV/0!</v>
      </c>
      <c r="T37" s="44" t="e">
        <f t="shared" si="63"/>
        <v>#DIV/0!</v>
      </c>
      <c r="U37" s="36"/>
      <c r="V37" s="36"/>
      <c r="W37" s="36"/>
      <c r="X37" s="36"/>
      <c r="Y37" s="40">
        <f t="shared" si="64"/>
        <v>0</v>
      </c>
      <c r="Z37" s="53" t="e">
        <f t="shared" si="65"/>
        <v>#DIV/0!</v>
      </c>
      <c r="AA37" s="54" t="e">
        <f t="shared" si="66"/>
        <v>#DIV/0!</v>
      </c>
      <c r="AB37" s="36"/>
      <c r="AC37" s="36"/>
      <c r="AD37" s="36"/>
      <c r="AE37" s="36"/>
      <c r="AF37" s="36"/>
      <c r="AG37" s="37" t="e">
        <f t="shared" si="68"/>
        <v>#DIV/0!</v>
      </c>
      <c r="AH37" s="44" t="e">
        <f t="shared" si="69"/>
        <v>#DIV/0!</v>
      </c>
      <c r="AI37" s="36"/>
      <c r="AJ37" s="36"/>
      <c r="AK37" s="36"/>
      <c r="AL37" s="36"/>
      <c r="AM37" s="40"/>
      <c r="AN37" s="53" t="e">
        <f t="shared" si="71"/>
        <v>#DIV/0!</v>
      </c>
      <c r="AO37" s="54" t="e">
        <f t="shared" si="72"/>
        <v>#DIV/0!</v>
      </c>
      <c r="AP37" s="36"/>
      <c r="AQ37" s="36"/>
      <c r="AR37" s="36"/>
      <c r="AS37" s="36"/>
      <c r="AT37" s="36"/>
      <c r="AU37" s="37" t="e">
        <f t="shared" si="74"/>
        <v>#DIV/0!</v>
      </c>
      <c r="AV37" s="46" t="e">
        <f t="shared" si="75"/>
        <v>#DIV/0!</v>
      </c>
      <c r="AW37" s="36"/>
      <c r="AX37" s="36"/>
      <c r="AY37" s="36"/>
      <c r="AZ37" s="36"/>
      <c r="BA37" s="40"/>
      <c r="BB37" s="53" t="e">
        <f t="shared" si="77"/>
        <v>#DIV/0!</v>
      </c>
      <c r="BC37" s="54" t="e">
        <f t="shared" si="80"/>
        <v>#DIV/0!</v>
      </c>
    </row>
    <row r="38" spans="2:55">
      <c r="B38" s="55" t="s">
        <v>24</v>
      </c>
      <c r="C38" s="56"/>
      <c r="D38" s="56"/>
      <c r="E38" s="56"/>
      <c r="F38" s="56">
        <f t="shared" si="78"/>
        <v>0</v>
      </c>
      <c r="K38" s="36">
        <f t="shared" si="79"/>
        <v>0</v>
      </c>
      <c r="L38" s="53" t="e">
        <f t="shared" si="59"/>
        <v>#DIV/0!</v>
      </c>
      <c r="M38" s="54" t="e">
        <f t="shared" si="60"/>
        <v>#DIV/0!</v>
      </c>
      <c r="R38" s="36">
        <f t="shared" si="61"/>
        <v>0</v>
      </c>
      <c r="S38" s="37" t="e">
        <f>IF($F38="","",((N38+O38+P38+Q38)/$F38))</f>
        <v>#DIV/0!</v>
      </c>
      <c r="T38" s="57" t="e">
        <f t="shared" si="63"/>
        <v>#DIV/0!</v>
      </c>
      <c r="Y38" s="55"/>
      <c r="Z38" s="57" t="e">
        <f t="shared" si="65"/>
        <v>#DIV/0!</v>
      </c>
      <c r="AA38" s="57" t="e">
        <f t="shared" si="66"/>
        <v>#DIV/0!</v>
      </c>
      <c r="AF38" s="55"/>
      <c r="AG38" s="58" t="e">
        <f t="shared" si="68"/>
        <v>#DIV/0!</v>
      </c>
      <c r="AH38" s="57" t="e">
        <f t="shared" si="69"/>
        <v>#DIV/0!</v>
      </c>
      <c r="AM38" s="55"/>
      <c r="AN38" s="57" t="e">
        <f t="shared" si="71"/>
        <v>#DIV/0!</v>
      </c>
      <c r="AO38" s="57" t="e">
        <f t="shared" si="72"/>
        <v>#DIV/0!</v>
      </c>
      <c r="AT38" s="55"/>
      <c r="AU38" s="58" t="e">
        <f t="shared" si="74"/>
        <v>#DIV/0!</v>
      </c>
      <c r="AV38" s="57" t="e">
        <f t="shared" si="75"/>
        <v>#DIV/0!</v>
      </c>
      <c r="BA38" s="55"/>
      <c r="BB38" s="57" t="e">
        <f t="shared" si="77"/>
        <v>#DIV/0!</v>
      </c>
      <c r="BC38" s="57" t="e">
        <f t="shared" si="80"/>
        <v>#DIV/0!</v>
      </c>
    </row>
    <row r="39" spans="2:55">
      <c r="B39" s="55" t="s">
        <v>25</v>
      </c>
      <c r="C39" s="56"/>
      <c r="D39" s="56"/>
      <c r="E39" s="56"/>
      <c r="F39" s="56">
        <f t="shared" si="78"/>
        <v>0</v>
      </c>
      <c r="K39" s="36">
        <f t="shared" si="79"/>
        <v>0</v>
      </c>
      <c r="L39" s="53" t="e">
        <f t="shared" si="59"/>
        <v>#DIV/0!</v>
      </c>
      <c r="M39" s="54" t="e">
        <f t="shared" si="60"/>
        <v>#DIV/0!</v>
      </c>
      <c r="R39" s="55"/>
      <c r="S39" s="58"/>
      <c r="T39" s="57"/>
      <c r="Y39" s="55"/>
      <c r="Z39" s="57" t="e">
        <f t="shared" si="65"/>
        <v>#DIV/0!</v>
      </c>
      <c r="AA39" s="57" t="e">
        <f t="shared" si="66"/>
        <v>#DIV/0!</v>
      </c>
      <c r="AF39" s="55"/>
      <c r="AG39" s="58" t="e">
        <f t="shared" si="68"/>
        <v>#DIV/0!</v>
      </c>
      <c r="AH39" s="57" t="e">
        <f t="shared" si="69"/>
        <v>#DIV/0!</v>
      </c>
      <c r="AM39" s="55"/>
      <c r="AN39" s="57" t="e">
        <f t="shared" si="71"/>
        <v>#DIV/0!</v>
      </c>
      <c r="AO39" s="57" t="e">
        <f t="shared" si="72"/>
        <v>#DIV/0!</v>
      </c>
      <c r="AT39" s="55"/>
      <c r="AU39" s="58" t="e">
        <f t="shared" si="74"/>
        <v>#DIV/0!</v>
      </c>
      <c r="AV39" s="57" t="e">
        <f t="shared" si="75"/>
        <v>#DIV/0!</v>
      </c>
      <c r="BA39" s="55"/>
      <c r="BB39" s="57" t="e">
        <f t="shared" si="77"/>
        <v>#DIV/0!</v>
      </c>
      <c r="BC39" s="57" t="e">
        <f t="shared" si="80"/>
        <v>#DIV/0!</v>
      </c>
    </row>
    <row r="40" spans="2:55">
      <c r="B40" s="55" t="s">
        <v>26</v>
      </c>
      <c r="C40" s="56"/>
      <c r="F40" s="56">
        <f t="shared" si="78"/>
        <v>0</v>
      </c>
      <c r="Z40" s="57" t="e">
        <f t="shared" si="65"/>
        <v>#DIV/0!</v>
      </c>
      <c r="AA40" s="57" t="e">
        <f t="shared" si="66"/>
        <v>#DIV/0!</v>
      </c>
      <c r="AG40" s="58" t="e">
        <f t="shared" si="68"/>
        <v>#DIV/0!</v>
      </c>
      <c r="AH40" s="57" t="e">
        <f t="shared" si="69"/>
        <v>#DIV/0!</v>
      </c>
      <c r="AN40" s="57" t="e">
        <f t="shared" si="71"/>
        <v>#DIV/0!</v>
      </c>
      <c r="AO40" s="57" t="e">
        <f t="shared" si="72"/>
        <v>#DIV/0!</v>
      </c>
      <c r="AU40" s="58" t="e">
        <f t="shared" si="74"/>
        <v>#DIV/0!</v>
      </c>
      <c r="AV40" s="57" t="e">
        <f t="shared" si="75"/>
        <v>#DIV/0!</v>
      </c>
      <c r="BB40" s="57" t="e">
        <f t="shared" si="77"/>
        <v>#DIV/0!</v>
      </c>
      <c r="BC40" s="57" t="e">
        <f t="shared" si="80"/>
        <v>#DIV/0!</v>
      </c>
    </row>
    <row r="43" spans="2:55">
      <c r="B43" s="25" t="str">
        <f>"Graduate PHD/JD Retention - "&amp;$A$1</f>
        <v>Graduate PHD/JD Retention - College of Science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81">C46-D46-E46</f>
        <v>0</v>
      </c>
      <c r="G46" s="36"/>
      <c r="H46" s="36"/>
      <c r="I46" s="36"/>
      <c r="J46" s="36"/>
      <c r="K46" s="36">
        <f t="shared" ref="K46:K52" si="82">$F46-(G46+I46+J46)</f>
        <v>0</v>
      </c>
      <c r="L46" s="49" t="e">
        <f t="shared" ref="L46:L52" si="83">IF($F46="","",((G46+H46+I46+J46)/$F46))</f>
        <v>#DIV/0!</v>
      </c>
      <c r="M46" s="50" t="e">
        <f t="shared" ref="M46:M52" si="84">IF($F46="","",(J46/$F46))</f>
        <v>#DIV/0!</v>
      </c>
      <c r="N46" s="36"/>
      <c r="O46" s="36"/>
      <c r="P46" s="36"/>
      <c r="Q46" s="36"/>
      <c r="R46" s="36">
        <f t="shared" ref="R46:R51" si="85">$F46-(N46+P46+Q46)</f>
        <v>0</v>
      </c>
      <c r="S46" s="37" t="e">
        <f t="shared" ref="S46:S51" si="86">IF($F46="","",((N46+O46+P46+Q46)/$F46))</f>
        <v>#DIV/0!</v>
      </c>
      <c r="T46" s="44" t="e">
        <f t="shared" ref="T46:T51" si="87">IF($F46="","",(Q46/$F46))</f>
        <v>#DIV/0!</v>
      </c>
      <c r="U46" s="36"/>
      <c r="V46" s="36"/>
      <c r="W46" s="36"/>
      <c r="X46" s="36"/>
      <c r="Y46" s="36">
        <f t="shared" ref="Y46:Y50" si="88">$F46-(U46+W46+X46)</f>
        <v>0</v>
      </c>
      <c r="Z46" s="49" t="e">
        <f t="shared" ref="Z46:Z51" si="89">IF($F46="","",((U46+V46+W46+X46)/$F46))</f>
        <v>#DIV/0!</v>
      </c>
      <c r="AA46" s="51" t="e">
        <f t="shared" ref="AA46:AA51" si="90">IF($F46="","",(X46/$F46))</f>
        <v>#DIV/0!</v>
      </c>
      <c r="AB46" s="36"/>
      <c r="AC46" s="36"/>
      <c r="AD46" s="36"/>
      <c r="AE46" s="36"/>
      <c r="AF46" s="36">
        <f t="shared" ref="AF46:AF49" si="91">$F46-(AB46+AD46+AE46)</f>
        <v>0</v>
      </c>
      <c r="AG46" s="37" t="e">
        <f t="shared" ref="AG46:AG51" si="92">IF($F46="","",((AB46+AC46+AD46+AE46)/$F46))</f>
        <v>#DIV/0!</v>
      </c>
      <c r="AH46" s="44" t="e">
        <f t="shared" ref="AH46:AH51" si="93">IF($F46="","",(AE46/$F46))</f>
        <v>#DIV/0!</v>
      </c>
      <c r="AI46" s="36"/>
      <c r="AJ46" s="36"/>
      <c r="AK46" s="36"/>
      <c r="AL46" s="36"/>
      <c r="AM46" s="36">
        <f t="shared" ref="AM46:AM49" si="94">$F46-(AI46+AK46+AL46)</f>
        <v>0</v>
      </c>
      <c r="AN46" s="49" t="e">
        <f t="shared" ref="AN46:AN51" si="95">IF($F46="","",((AI46+AJ46+AK46+AL46)/$F46))</f>
        <v>#DIV/0!</v>
      </c>
      <c r="AO46" s="51" t="e">
        <f t="shared" ref="AO46:AO51" si="96">IF($F46="","",(AL46/$F46))</f>
        <v>#DIV/0!</v>
      </c>
      <c r="AP46" s="36"/>
      <c r="AQ46" s="36"/>
      <c r="AR46" s="36"/>
      <c r="AS46" s="36"/>
      <c r="AT46" s="36">
        <f t="shared" ref="AT46:AT49" si="97">$F46-(AP46+AR46+AS46)</f>
        <v>0</v>
      </c>
      <c r="AU46" s="37" t="e">
        <f t="shared" ref="AU46:AU51" si="98">IF($F46="","",((AP46+AQ46+AR46+AS46)/$F46))</f>
        <v>#DIV/0!</v>
      </c>
      <c r="AV46" s="44" t="e">
        <f t="shared" ref="AV46:AV51" si="99">IF($F46="","",(AS46/$F46))</f>
        <v>#DIV/0!</v>
      </c>
      <c r="AW46" s="36"/>
      <c r="AX46" s="36"/>
      <c r="AY46" s="36"/>
      <c r="AZ46" s="36"/>
      <c r="BA46" s="36">
        <f t="shared" ref="BA46:BA49" si="100">$F46-(AW46+AY46+AZ46)</f>
        <v>0</v>
      </c>
      <c r="BB46" s="49" t="e">
        <f t="shared" ref="BB46:BB51" si="101">IF($F46="","",((AW46+AX46+AY46+AZ46)/$F46))</f>
        <v>#DIV/0!</v>
      </c>
      <c r="BC46" s="51" t="e">
        <f t="shared" ref="BC46:BC51" si="102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81"/>
        <v>0</v>
      </c>
      <c r="G47" s="36"/>
      <c r="H47" s="36"/>
      <c r="I47" s="36"/>
      <c r="J47" s="36"/>
      <c r="K47" s="36">
        <f t="shared" si="82"/>
        <v>0</v>
      </c>
      <c r="L47" s="49" t="e">
        <f t="shared" si="83"/>
        <v>#DIV/0!</v>
      </c>
      <c r="M47" s="50" t="e">
        <f t="shared" si="84"/>
        <v>#DIV/0!</v>
      </c>
      <c r="N47" s="36"/>
      <c r="O47" s="36"/>
      <c r="P47" s="36"/>
      <c r="Q47" s="36"/>
      <c r="R47" s="36">
        <f t="shared" si="85"/>
        <v>0</v>
      </c>
      <c r="S47" s="37" t="e">
        <f t="shared" si="86"/>
        <v>#DIV/0!</v>
      </c>
      <c r="T47" s="44" t="e">
        <f t="shared" si="87"/>
        <v>#DIV/0!</v>
      </c>
      <c r="U47" s="36"/>
      <c r="V47" s="36"/>
      <c r="W47" s="36"/>
      <c r="X47" s="36"/>
      <c r="Y47" s="36">
        <f t="shared" si="88"/>
        <v>0</v>
      </c>
      <c r="Z47" s="49" t="e">
        <f t="shared" si="89"/>
        <v>#DIV/0!</v>
      </c>
      <c r="AA47" s="51" t="e">
        <f t="shared" si="90"/>
        <v>#DIV/0!</v>
      </c>
      <c r="AB47" s="36"/>
      <c r="AC47" s="36"/>
      <c r="AD47" s="36"/>
      <c r="AE47" s="36"/>
      <c r="AF47" s="36">
        <f t="shared" si="91"/>
        <v>0</v>
      </c>
      <c r="AG47" s="37" t="e">
        <f t="shared" si="92"/>
        <v>#DIV/0!</v>
      </c>
      <c r="AH47" s="44" t="e">
        <f t="shared" si="93"/>
        <v>#DIV/0!</v>
      </c>
      <c r="AI47" s="36"/>
      <c r="AJ47" s="36"/>
      <c r="AK47" s="36"/>
      <c r="AL47" s="36"/>
      <c r="AM47" s="36">
        <f t="shared" si="94"/>
        <v>0</v>
      </c>
      <c r="AN47" s="49" t="e">
        <f t="shared" si="95"/>
        <v>#DIV/0!</v>
      </c>
      <c r="AO47" s="51" t="e">
        <f t="shared" si="96"/>
        <v>#DIV/0!</v>
      </c>
      <c r="AP47" s="36"/>
      <c r="AQ47" s="36"/>
      <c r="AR47" s="36"/>
      <c r="AS47" s="36"/>
      <c r="AT47" s="36">
        <f t="shared" si="97"/>
        <v>0</v>
      </c>
      <c r="AU47" s="37" t="e">
        <f t="shared" si="98"/>
        <v>#DIV/0!</v>
      </c>
      <c r="AV47" s="44" t="e">
        <f t="shared" si="99"/>
        <v>#DIV/0!</v>
      </c>
      <c r="AW47" s="36"/>
      <c r="AX47" s="36"/>
      <c r="AY47" s="36"/>
      <c r="AZ47" s="36"/>
      <c r="BA47" s="36">
        <f t="shared" si="100"/>
        <v>0</v>
      </c>
      <c r="BB47" s="49" t="e">
        <f t="shared" si="101"/>
        <v>#DIV/0!</v>
      </c>
      <c r="BC47" s="51" t="e">
        <f t="shared" si="102"/>
        <v>#DIV/0!</v>
      </c>
    </row>
    <row r="48" spans="2:55">
      <c r="B48" s="41" t="s">
        <v>21</v>
      </c>
      <c r="C48" s="35"/>
      <c r="D48" s="35"/>
      <c r="E48" s="35"/>
      <c r="F48" s="42">
        <f t="shared" si="81"/>
        <v>0</v>
      </c>
      <c r="G48" s="36"/>
      <c r="H48" s="36"/>
      <c r="I48" s="36"/>
      <c r="J48" s="36"/>
      <c r="K48" s="36">
        <f t="shared" si="82"/>
        <v>0</v>
      </c>
      <c r="L48" s="47" t="e">
        <f t="shared" si="83"/>
        <v>#DIV/0!</v>
      </c>
      <c r="M48" s="48" t="e">
        <f t="shared" si="84"/>
        <v>#DIV/0!</v>
      </c>
      <c r="N48" s="36"/>
      <c r="O48" s="36"/>
      <c r="P48" s="36"/>
      <c r="Q48" s="36"/>
      <c r="R48" s="36">
        <f t="shared" si="85"/>
        <v>0</v>
      </c>
      <c r="S48" s="37" t="e">
        <f t="shared" si="86"/>
        <v>#DIV/0!</v>
      </c>
      <c r="T48" s="44" t="e">
        <f t="shared" si="87"/>
        <v>#DIV/0!</v>
      </c>
      <c r="U48" s="36"/>
      <c r="V48" s="36"/>
      <c r="W48" s="36"/>
      <c r="X48" s="36"/>
      <c r="Y48" s="36">
        <f t="shared" si="88"/>
        <v>0</v>
      </c>
      <c r="Z48" s="47" t="e">
        <f t="shared" si="89"/>
        <v>#DIV/0!</v>
      </c>
      <c r="AA48" s="48" t="e">
        <f t="shared" si="90"/>
        <v>#DIV/0!</v>
      </c>
      <c r="AB48" s="36"/>
      <c r="AC48" s="36"/>
      <c r="AD48" s="36"/>
      <c r="AE48" s="36"/>
      <c r="AF48" s="36">
        <f t="shared" si="91"/>
        <v>0</v>
      </c>
      <c r="AG48" s="37" t="e">
        <f t="shared" si="92"/>
        <v>#DIV/0!</v>
      </c>
      <c r="AH48" s="44" t="e">
        <f t="shared" si="93"/>
        <v>#DIV/0!</v>
      </c>
      <c r="AI48" s="36"/>
      <c r="AJ48" s="36"/>
      <c r="AK48" s="36"/>
      <c r="AL48" s="36"/>
      <c r="AM48" s="36">
        <f t="shared" si="94"/>
        <v>0</v>
      </c>
      <c r="AN48" s="47" t="e">
        <f t="shared" si="95"/>
        <v>#DIV/0!</v>
      </c>
      <c r="AO48" s="48" t="e">
        <f t="shared" si="96"/>
        <v>#DIV/0!</v>
      </c>
      <c r="AP48" s="36"/>
      <c r="AQ48" s="36"/>
      <c r="AR48" s="36"/>
      <c r="AS48" s="36"/>
      <c r="AT48" s="36">
        <f t="shared" si="97"/>
        <v>0</v>
      </c>
      <c r="AU48" s="37" t="e">
        <f t="shared" si="98"/>
        <v>#DIV/0!</v>
      </c>
      <c r="AV48" s="46" t="e">
        <f t="shared" si="99"/>
        <v>#DIV/0!</v>
      </c>
      <c r="AW48" s="36"/>
      <c r="AX48" s="36"/>
      <c r="AY48" s="36"/>
      <c r="AZ48" s="36"/>
      <c r="BA48" s="36">
        <f t="shared" si="100"/>
        <v>0</v>
      </c>
      <c r="BB48" s="47" t="e">
        <f t="shared" si="101"/>
        <v>#DIV/0!</v>
      </c>
      <c r="BC48" s="48" t="e">
        <f t="shared" si="102"/>
        <v>#DIV/0!</v>
      </c>
    </row>
    <row r="49" spans="2:55">
      <c r="B49" s="41" t="s">
        <v>22</v>
      </c>
      <c r="C49" s="35"/>
      <c r="D49" s="35"/>
      <c r="E49" s="35"/>
      <c r="F49" s="42">
        <f t="shared" si="81"/>
        <v>0</v>
      </c>
      <c r="G49" s="36"/>
      <c r="H49" s="36"/>
      <c r="I49" s="36"/>
      <c r="J49" s="36"/>
      <c r="K49" s="36">
        <f t="shared" si="82"/>
        <v>0</v>
      </c>
      <c r="L49" s="47" t="e">
        <f t="shared" si="83"/>
        <v>#DIV/0!</v>
      </c>
      <c r="M49" s="48" t="e">
        <f t="shared" si="84"/>
        <v>#DIV/0!</v>
      </c>
      <c r="N49" s="36"/>
      <c r="O49" s="36"/>
      <c r="P49" s="36"/>
      <c r="Q49" s="36"/>
      <c r="R49" s="36">
        <f t="shared" si="85"/>
        <v>0</v>
      </c>
      <c r="S49" s="37" t="e">
        <f t="shared" si="86"/>
        <v>#DIV/0!</v>
      </c>
      <c r="T49" s="44" t="e">
        <f t="shared" si="87"/>
        <v>#DIV/0!</v>
      </c>
      <c r="U49" s="36"/>
      <c r="V49" s="36"/>
      <c r="W49" s="36"/>
      <c r="X49" s="36"/>
      <c r="Y49" s="36">
        <f t="shared" si="88"/>
        <v>0</v>
      </c>
      <c r="Z49" s="47" t="e">
        <f t="shared" si="89"/>
        <v>#DIV/0!</v>
      </c>
      <c r="AA49" s="48" t="e">
        <f t="shared" si="90"/>
        <v>#DIV/0!</v>
      </c>
      <c r="AB49" s="36"/>
      <c r="AC49" s="36"/>
      <c r="AD49" s="36"/>
      <c r="AE49" s="36"/>
      <c r="AF49" s="36">
        <f t="shared" si="91"/>
        <v>0</v>
      </c>
      <c r="AG49" s="37" t="e">
        <f t="shared" si="92"/>
        <v>#DIV/0!</v>
      </c>
      <c r="AH49" s="44" t="e">
        <f t="shared" si="93"/>
        <v>#DIV/0!</v>
      </c>
      <c r="AI49" s="36"/>
      <c r="AJ49" s="36"/>
      <c r="AK49" s="36"/>
      <c r="AL49" s="36"/>
      <c r="AM49" s="36">
        <f t="shared" si="94"/>
        <v>0</v>
      </c>
      <c r="AN49" s="47" t="e">
        <f t="shared" si="95"/>
        <v>#DIV/0!</v>
      </c>
      <c r="AO49" s="48" t="e">
        <f t="shared" si="96"/>
        <v>#DIV/0!</v>
      </c>
      <c r="AP49" s="36"/>
      <c r="AQ49" s="36"/>
      <c r="AR49" s="36"/>
      <c r="AS49" s="36"/>
      <c r="AT49" s="36">
        <f t="shared" si="97"/>
        <v>0</v>
      </c>
      <c r="AU49" s="37" t="e">
        <f t="shared" si="98"/>
        <v>#DIV/0!</v>
      </c>
      <c r="AV49" s="46" t="e">
        <f t="shared" si="99"/>
        <v>#DIV/0!</v>
      </c>
      <c r="AW49" s="36"/>
      <c r="AX49" s="36"/>
      <c r="AY49" s="36"/>
      <c r="AZ49" s="36"/>
      <c r="BA49" s="36">
        <f t="shared" si="100"/>
        <v>0</v>
      </c>
      <c r="BB49" s="47" t="e">
        <f t="shared" si="101"/>
        <v>#DIV/0!</v>
      </c>
      <c r="BC49" s="48" t="e">
        <f t="shared" si="102"/>
        <v>#DIV/0!</v>
      </c>
    </row>
    <row r="50" spans="2:55">
      <c r="B50" s="41" t="s">
        <v>23</v>
      </c>
      <c r="C50" s="35"/>
      <c r="D50" s="35"/>
      <c r="E50" s="35"/>
      <c r="F50" s="42">
        <f t="shared" si="81"/>
        <v>0</v>
      </c>
      <c r="G50" s="36"/>
      <c r="H50" s="36"/>
      <c r="I50" s="36"/>
      <c r="J50" s="36"/>
      <c r="K50" s="36">
        <f t="shared" si="82"/>
        <v>0</v>
      </c>
      <c r="L50" s="53" t="e">
        <f t="shared" si="83"/>
        <v>#DIV/0!</v>
      </c>
      <c r="M50" s="54" t="e">
        <f t="shared" si="84"/>
        <v>#DIV/0!</v>
      </c>
      <c r="N50" s="36"/>
      <c r="O50" s="36"/>
      <c r="P50" s="36"/>
      <c r="Q50" s="36"/>
      <c r="R50" s="36">
        <f t="shared" si="85"/>
        <v>0</v>
      </c>
      <c r="S50" s="37" t="e">
        <f t="shared" si="86"/>
        <v>#DIV/0!</v>
      </c>
      <c r="T50" s="44" t="e">
        <f t="shared" si="87"/>
        <v>#DIV/0!</v>
      </c>
      <c r="U50" s="36"/>
      <c r="V50" s="36"/>
      <c r="W50" s="36"/>
      <c r="X50" s="36"/>
      <c r="Y50" s="36">
        <f t="shared" si="88"/>
        <v>0</v>
      </c>
      <c r="Z50" s="53" t="e">
        <f t="shared" si="89"/>
        <v>#DIV/0!</v>
      </c>
      <c r="AA50" s="54" t="e">
        <f t="shared" si="90"/>
        <v>#DIV/0!</v>
      </c>
      <c r="AB50" s="36"/>
      <c r="AC50" s="36"/>
      <c r="AD50" s="36"/>
      <c r="AE50" s="36"/>
      <c r="AF50" s="36"/>
      <c r="AG50" s="37" t="e">
        <f t="shared" si="92"/>
        <v>#DIV/0!</v>
      </c>
      <c r="AH50" s="44" t="e">
        <f t="shared" si="93"/>
        <v>#DIV/0!</v>
      </c>
      <c r="AI50" s="36"/>
      <c r="AJ50" s="36"/>
      <c r="AK50" s="36"/>
      <c r="AL50" s="36"/>
      <c r="AM50" s="40"/>
      <c r="AN50" s="53" t="e">
        <f t="shared" si="95"/>
        <v>#DIV/0!</v>
      </c>
      <c r="AO50" s="54" t="e">
        <f t="shared" si="96"/>
        <v>#DIV/0!</v>
      </c>
      <c r="AP50" s="36"/>
      <c r="AQ50" s="36"/>
      <c r="AR50" s="36"/>
      <c r="AS50" s="36"/>
      <c r="AT50" s="36"/>
      <c r="AU50" s="37" t="e">
        <f t="shared" si="98"/>
        <v>#DIV/0!</v>
      </c>
      <c r="AV50" s="46" t="e">
        <f t="shared" si="99"/>
        <v>#DIV/0!</v>
      </c>
      <c r="AW50" s="36"/>
      <c r="AX50" s="36"/>
      <c r="AY50" s="36"/>
      <c r="AZ50" s="36"/>
      <c r="BA50" s="40"/>
      <c r="BB50" s="53" t="e">
        <f t="shared" si="101"/>
        <v>#DIV/0!</v>
      </c>
      <c r="BC50" s="54" t="e">
        <f t="shared" si="102"/>
        <v>#DIV/0!</v>
      </c>
    </row>
    <row r="51" spans="2:55">
      <c r="B51" s="55" t="s">
        <v>24</v>
      </c>
      <c r="C51" s="59"/>
      <c r="F51" s="60">
        <f t="shared" si="81"/>
        <v>0</v>
      </c>
      <c r="K51" s="39">
        <f t="shared" si="82"/>
        <v>0</v>
      </c>
      <c r="L51" s="49" t="e">
        <f t="shared" si="83"/>
        <v>#DIV/0!</v>
      </c>
      <c r="M51" s="50" t="e">
        <f t="shared" si="84"/>
        <v>#DIV/0!</v>
      </c>
      <c r="R51" s="36">
        <f t="shared" si="85"/>
        <v>0</v>
      </c>
      <c r="S51" s="61" t="e">
        <f t="shared" si="86"/>
        <v>#DIV/0!</v>
      </c>
      <c r="T51" s="50" t="e">
        <f t="shared" si="87"/>
        <v>#DIV/0!</v>
      </c>
      <c r="Z51" s="49" t="e">
        <f t="shared" si="89"/>
        <v>#DIV/0!</v>
      </c>
      <c r="AA51" s="62" t="e">
        <f t="shared" si="90"/>
        <v>#DIV/0!</v>
      </c>
      <c r="AG51" s="61" t="e">
        <f t="shared" si="92"/>
        <v>#DIV/0!</v>
      </c>
      <c r="AH51" s="50" t="e">
        <f t="shared" si="93"/>
        <v>#DIV/0!</v>
      </c>
      <c r="AN51" s="49" t="e">
        <f t="shared" si="95"/>
        <v>#DIV/0!</v>
      </c>
      <c r="AO51" s="62" t="e">
        <f t="shared" si="96"/>
        <v>#DIV/0!</v>
      </c>
      <c r="AU51" s="61" t="e">
        <f t="shared" si="98"/>
        <v>#DIV/0!</v>
      </c>
      <c r="AV51" s="62" t="e">
        <f t="shared" si="99"/>
        <v>#DIV/0!</v>
      </c>
      <c r="BB51" s="49" t="e">
        <f t="shared" si="101"/>
        <v>#DIV/0!</v>
      </c>
      <c r="BC51" s="62" t="e">
        <f t="shared" si="102"/>
        <v>#DIV/0!</v>
      </c>
    </row>
    <row r="52" spans="2:55">
      <c r="B52" s="55" t="s">
        <v>25</v>
      </c>
      <c r="C52" s="56"/>
      <c r="F52" s="60">
        <f t="shared" si="81"/>
        <v>0</v>
      </c>
      <c r="K52" s="39">
        <f t="shared" si="82"/>
        <v>0</v>
      </c>
      <c r="L52" s="49" t="e">
        <f t="shared" si="83"/>
        <v>#DIV/0!</v>
      </c>
      <c r="M52" s="50" t="e">
        <f t="shared" si="84"/>
        <v>#DIV/0!</v>
      </c>
    </row>
    <row r="53" spans="2:55">
      <c r="B53" s="55" t="s">
        <v>26</v>
      </c>
      <c r="C53" s="56"/>
      <c r="F53" s="60">
        <f t="shared" si="81"/>
        <v>0</v>
      </c>
    </row>
    <row r="54" spans="2:55">
      <c r="B54" s="55"/>
    </row>
    <row r="56" spans="2:55">
      <c r="B56" s="25" t="str">
        <f>"Graduate MASTER Retention - "&amp;$A$1</f>
        <v>Graduate MASTER Retention - College of Science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03">C59-D59-E59</f>
        <v>0</v>
      </c>
      <c r="G59" s="36"/>
      <c r="H59" s="36"/>
      <c r="I59" s="36"/>
      <c r="J59" s="36"/>
      <c r="K59" s="36">
        <f t="shared" ref="K59:K64" si="104">$F59-(G59+I59+J59)</f>
        <v>0</v>
      </c>
      <c r="L59" s="49" t="e">
        <f t="shared" ref="L59:L65" si="105">IF($F59="","",((G59+H59+I59+J59)/$F59))</f>
        <v>#DIV/0!</v>
      </c>
      <c r="M59" s="50" t="e">
        <f t="shared" ref="M59:M65" si="106">IF($F59="","",(J59/$F59))</f>
        <v>#DIV/0!</v>
      </c>
      <c r="N59" s="36"/>
      <c r="O59" s="36"/>
      <c r="P59" s="36"/>
      <c r="Q59" s="36"/>
      <c r="R59" s="36">
        <f t="shared" ref="R59:R64" si="107">$F59-(N59+P59+Q59)</f>
        <v>0</v>
      </c>
      <c r="S59" s="37" t="e">
        <f t="shared" ref="S59:S64" si="108">IF($F59="","",((N59+O59+P59+Q59)/$F59))</f>
        <v>#DIV/0!</v>
      </c>
      <c r="T59" s="44" t="e">
        <f t="shared" ref="T59:T64" si="109">IF($F59="","",(Q59/$F59))</f>
        <v>#DIV/0!</v>
      </c>
      <c r="U59" s="36"/>
      <c r="V59" s="36"/>
      <c r="W59" s="36"/>
      <c r="X59" s="36"/>
      <c r="Y59" s="36">
        <f t="shared" ref="Y59:Y63" si="110">$F59-(U59+W59+X59)</f>
        <v>0</v>
      </c>
      <c r="Z59" s="49" t="e">
        <f t="shared" ref="Z59:Z64" si="111">IF($F59="","",((U59+V59+W59+X59)/$F59))</f>
        <v>#DIV/0!</v>
      </c>
      <c r="AA59" s="51" t="e">
        <f t="shared" ref="AA59:AA64" si="112">IF($F59="","",(X59/$F59))</f>
        <v>#DIV/0!</v>
      </c>
      <c r="AB59" s="36"/>
      <c r="AC59" s="36"/>
      <c r="AD59" s="36"/>
      <c r="AE59" s="36"/>
      <c r="AF59" s="36">
        <f t="shared" ref="AF59:AF62" si="113">$F59-(AB59+AD59+AE59)</f>
        <v>0</v>
      </c>
      <c r="AG59" s="37" t="e">
        <f t="shared" ref="AG59:AG64" si="114">IF($F59="","",((AB59+AC59+AD59+AE59)/$F59))</f>
        <v>#DIV/0!</v>
      </c>
      <c r="AH59" s="44" t="e">
        <f t="shared" ref="AH59:AH64" si="115">IF($F59="","",(AE59/$F59))</f>
        <v>#DIV/0!</v>
      </c>
      <c r="AI59" s="36"/>
      <c r="AJ59" s="36"/>
      <c r="AK59" s="36"/>
      <c r="AL59" s="36"/>
      <c r="AM59" s="36">
        <f t="shared" ref="AM59:AM62" si="116">$F59-(AI59+AK59+AL59)</f>
        <v>0</v>
      </c>
      <c r="AN59" s="49" t="e">
        <f t="shared" ref="AN59:AN64" si="117">IF($F59="","",((AI59+AJ59+AK59+AL59)/$F59))</f>
        <v>#DIV/0!</v>
      </c>
      <c r="AO59" s="51" t="e">
        <f t="shared" ref="AO59:AO64" si="118">IF($F59="","",(AL59/$F59))</f>
        <v>#DIV/0!</v>
      </c>
      <c r="AP59" s="36"/>
      <c r="AQ59" s="36"/>
      <c r="AR59" s="36"/>
      <c r="AS59" s="36"/>
      <c r="AT59" s="36">
        <f>$F59-(AP59+AR59+AS59)</f>
        <v>0</v>
      </c>
      <c r="AU59" s="37" t="e">
        <f t="shared" ref="AU59:AU64" si="119">IF($F59="","",((AP59+AQ59+AR59+AS59)/$F59))</f>
        <v>#DIV/0!</v>
      </c>
      <c r="AV59" s="44" t="e">
        <f t="shared" ref="AV59:AV64" si="120">IF($F59="","",(AS59/$F59))</f>
        <v>#DIV/0!</v>
      </c>
      <c r="AW59" s="36"/>
      <c r="AX59" s="36"/>
      <c r="AY59" s="36"/>
      <c r="AZ59" s="36"/>
      <c r="BA59" s="36">
        <f t="shared" ref="BA59:BA62" si="121">$F59-(AW59+AY59+AZ59)</f>
        <v>0</v>
      </c>
      <c r="BB59" s="49" t="e">
        <f t="shared" ref="BB59:BB64" si="122">IF($F59="","",((AW59+AX59+AY59+AZ59)/$F59))</f>
        <v>#DIV/0!</v>
      </c>
      <c r="BC59" s="51" t="e">
        <f t="shared" ref="BC59:BC64" si="123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03"/>
        <v>0</v>
      </c>
      <c r="G60" s="36"/>
      <c r="H60" s="36"/>
      <c r="I60" s="36"/>
      <c r="J60" s="36"/>
      <c r="K60" s="36">
        <f t="shared" si="104"/>
        <v>0</v>
      </c>
      <c r="L60" s="49" t="e">
        <f t="shared" si="105"/>
        <v>#DIV/0!</v>
      </c>
      <c r="M60" s="50" t="e">
        <f t="shared" si="106"/>
        <v>#DIV/0!</v>
      </c>
      <c r="N60" s="36"/>
      <c r="O60" s="36"/>
      <c r="P60" s="36"/>
      <c r="Q60" s="36"/>
      <c r="R60" s="36">
        <f t="shared" si="107"/>
        <v>0</v>
      </c>
      <c r="S60" s="37" t="e">
        <f t="shared" si="108"/>
        <v>#DIV/0!</v>
      </c>
      <c r="T60" s="44" t="e">
        <f t="shared" si="109"/>
        <v>#DIV/0!</v>
      </c>
      <c r="U60" s="36"/>
      <c r="V60" s="36"/>
      <c r="W60" s="36"/>
      <c r="X60" s="36"/>
      <c r="Y60" s="36">
        <f t="shared" si="110"/>
        <v>0</v>
      </c>
      <c r="Z60" s="49" t="e">
        <f t="shared" si="111"/>
        <v>#DIV/0!</v>
      </c>
      <c r="AA60" s="51" t="e">
        <f t="shared" si="112"/>
        <v>#DIV/0!</v>
      </c>
      <c r="AB60" s="36"/>
      <c r="AC60" s="36"/>
      <c r="AD60" s="36"/>
      <c r="AE60" s="36"/>
      <c r="AF60" s="36">
        <f t="shared" si="113"/>
        <v>0</v>
      </c>
      <c r="AG60" s="37" t="e">
        <f t="shared" si="114"/>
        <v>#DIV/0!</v>
      </c>
      <c r="AH60" s="44" t="e">
        <f t="shared" si="115"/>
        <v>#DIV/0!</v>
      </c>
      <c r="AI60" s="36"/>
      <c r="AJ60" s="36"/>
      <c r="AK60" s="36"/>
      <c r="AL60" s="36"/>
      <c r="AM60" s="36">
        <f t="shared" si="116"/>
        <v>0</v>
      </c>
      <c r="AN60" s="49" t="e">
        <f t="shared" si="117"/>
        <v>#DIV/0!</v>
      </c>
      <c r="AO60" s="51" t="e">
        <f t="shared" si="118"/>
        <v>#DIV/0!</v>
      </c>
      <c r="AP60" s="36"/>
      <c r="AQ60" s="36"/>
      <c r="AR60" s="36"/>
      <c r="AS60" s="36"/>
      <c r="AT60" s="36">
        <f>$F60-(AP60+AR60+AS60)</f>
        <v>0</v>
      </c>
      <c r="AU60" s="37" t="e">
        <f t="shared" si="119"/>
        <v>#DIV/0!</v>
      </c>
      <c r="AV60" s="44" t="e">
        <f t="shared" si="120"/>
        <v>#DIV/0!</v>
      </c>
      <c r="AW60" s="36"/>
      <c r="AX60" s="36"/>
      <c r="AY60" s="36"/>
      <c r="AZ60" s="36"/>
      <c r="BA60" s="36">
        <f t="shared" si="121"/>
        <v>0</v>
      </c>
      <c r="BB60" s="49" t="e">
        <f t="shared" si="122"/>
        <v>#DIV/0!</v>
      </c>
      <c r="BC60" s="51" t="e">
        <f t="shared" si="123"/>
        <v>#DIV/0!</v>
      </c>
    </row>
    <row r="61" spans="2:55">
      <c r="B61" s="41" t="s">
        <v>21</v>
      </c>
      <c r="C61" s="35"/>
      <c r="D61" s="35"/>
      <c r="E61" s="35"/>
      <c r="F61" s="42">
        <f t="shared" si="103"/>
        <v>0</v>
      </c>
      <c r="G61" s="36"/>
      <c r="H61" s="36"/>
      <c r="I61" s="36"/>
      <c r="J61" s="36"/>
      <c r="K61" s="36">
        <f t="shared" si="104"/>
        <v>0</v>
      </c>
      <c r="L61" s="47" t="e">
        <f t="shared" si="105"/>
        <v>#DIV/0!</v>
      </c>
      <c r="M61" s="48" t="e">
        <f t="shared" si="106"/>
        <v>#DIV/0!</v>
      </c>
      <c r="N61" s="36"/>
      <c r="O61" s="36"/>
      <c r="P61" s="36"/>
      <c r="Q61" s="36"/>
      <c r="R61" s="36">
        <f t="shared" si="107"/>
        <v>0</v>
      </c>
      <c r="S61" s="37" t="e">
        <f t="shared" si="108"/>
        <v>#DIV/0!</v>
      </c>
      <c r="T61" s="44" t="e">
        <f t="shared" si="109"/>
        <v>#DIV/0!</v>
      </c>
      <c r="U61" s="36"/>
      <c r="V61" s="36"/>
      <c r="W61" s="36"/>
      <c r="X61" s="36"/>
      <c r="Y61" s="36">
        <f t="shared" si="110"/>
        <v>0</v>
      </c>
      <c r="Z61" s="47" t="e">
        <f t="shared" si="111"/>
        <v>#DIV/0!</v>
      </c>
      <c r="AA61" s="48" t="e">
        <f t="shared" si="112"/>
        <v>#DIV/0!</v>
      </c>
      <c r="AB61" s="36"/>
      <c r="AC61" s="36"/>
      <c r="AD61" s="36"/>
      <c r="AE61" s="36"/>
      <c r="AF61" s="36">
        <f t="shared" si="113"/>
        <v>0</v>
      </c>
      <c r="AG61" s="37" t="e">
        <f t="shared" si="114"/>
        <v>#DIV/0!</v>
      </c>
      <c r="AH61" s="44" t="e">
        <f t="shared" si="115"/>
        <v>#DIV/0!</v>
      </c>
      <c r="AI61" s="36"/>
      <c r="AJ61" s="36"/>
      <c r="AK61" s="36"/>
      <c r="AL61" s="36"/>
      <c r="AM61" s="36">
        <f t="shared" si="116"/>
        <v>0</v>
      </c>
      <c r="AN61" s="47" t="e">
        <f t="shared" si="117"/>
        <v>#DIV/0!</v>
      </c>
      <c r="AO61" s="48" t="e">
        <f t="shared" si="118"/>
        <v>#DIV/0!</v>
      </c>
      <c r="AP61" s="36"/>
      <c r="AQ61" s="36"/>
      <c r="AR61" s="36"/>
      <c r="AS61" s="36"/>
      <c r="AT61" s="36">
        <f t="shared" ref="AT61:AT62" si="124">$F61-(AP61+AR61+AS61)</f>
        <v>0</v>
      </c>
      <c r="AU61" s="37" t="e">
        <f t="shared" si="119"/>
        <v>#DIV/0!</v>
      </c>
      <c r="AV61" s="46" t="e">
        <f t="shared" si="120"/>
        <v>#DIV/0!</v>
      </c>
      <c r="AW61" s="36"/>
      <c r="AX61" s="36"/>
      <c r="AY61" s="36"/>
      <c r="AZ61" s="36"/>
      <c r="BA61" s="36">
        <f t="shared" si="121"/>
        <v>0</v>
      </c>
      <c r="BB61" s="47" t="e">
        <f t="shared" si="122"/>
        <v>#DIV/0!</v>
      </c>
      <c r="BC61" s="48" t="e">
        <f t="shared" si="123"/>
        <v>#DIV/0!</v>
      </c>
    </row>
    <row r="62" spans="2:55">
      <c r="B62" s="41" t="s">
        <v>22</v>
      </c>
      <c r="C62" s="35"/>
      <c r="D62" s="35"/>
      <c r="E62" s="35"/>
      <c r="F62" s="42">
        <f t="shared" si="103"/>
        <v>0</v>
      </c>
      <c r="G62" s="36"/>
      <c r="H62" s="36"/>
      <c r="I62" s="36"/>
      <c r="J62" s="36"/>
      <c r="K62" s="36">
        <f t="shared" si="104"/>
        <v>0</v>
      </c>
      <c r="L62" s="47" t="e">
        <f t="shared" si="105"/>
        <v>#DIV/0!</v>
      </c>
      <c r="M62" s="48" t="e">
        <f t="shared" si="106"/>
        <v>#DIV/0!</v>
      </c>
      <c r="N62" s="36"/>
      <c r="O62" s="36"/>
      <c r="P62" s="36"/>
      <c r="Q62" s="36"/>
      <c r="R62" s="36">
        <f t="shared" si="107"/>
        <v>0</v>
      </c>
      <c r="S62" s="37" t="e">
        <f t="shared" si="108"/>
        <v>#DIV/0!</v>
      </c>
      <c r="T62" s="44" t="e">
        <f t="shared" si="109"/>
        <v>#DIV/0!</v>
      </c>
      <c r="U62" s="36"/>
      <c r="V62" s="36"/>
      <c r="W62" s="36"/>
      <c r="X62" s="36"/>
      <c r="Y62" s="36">
        <f t="shared" si="110"/>
        <v>0</v>
      </c>
      <c r="Z62" s="47" t="e">
        <f t="shared" si="111"/>
        <v>#DIV/0!</v>
      </c>
      <c r="AA62" s="48" t="e">
        <f t="shared" si="112"/>
        <v>#DIV/0!</v>
      </c>
      <c r="AB62" s="36"/>
      <c r="AC62" s="36"/>
      <c r="AD62" s="36"/>
      <c r="AE62" s="36"/>
      <c r="AF62" s="36">
        <f t="shared" si="113"/>
        <v>0</v>
      </c>
      <c r="AG62" s="37" t="e">
        <f t="shared" si="114"/>
        <v>#DIV/0!</v>
      </c>
      <c r="AH62" s="44" t="e">
        <f t="shared" si="115"/>
        <v>#DIV/0!</v>
      </c>
      <c r="AI62" s="36"/>
      <c r="AJ62" s="36"/>
      <c r="AK62" s="36"/>
      <c r="AL62" s="36"/>
      <c r="AM62" s="36">
        <f t="shared" si="116"/>
        <v>0</v>
      </c>
      <c r="AN62" s="47" t="e">
        <f t="shared" si="117"/>
        <v>#DIV/0!</v>
      </c>
      <c r="AO62" s="48" t="e">
        <f t="shared" si="118"/>
        <v>#DIV/0!</v>
      </c>
      <c r="AP62" s="36"/>
      <c r="AQ62" s="36"/>
      <c r="AR62" s="36"/>
      <c r="AS62" s="36"/>
      <c r="AT62" s="36">
        <f t="shared" si="124"/>
        <v>0</v>
      </c>
      <c r="AU62" s="37" t="e">
        <f t="shared" si="119"/>
        <v>#DIV/0!</v>
      </c>
      <c r="AV62" s="46" t="e">
        <f t="shared" si="120"/>
        <v>#DIV/0!</v>
      </c>
      <c r="AW62" s="36"/>
      <c r="AX62" s="36"/>
      <c r="AY62" s="36"/>
      <c r="AZ62" s="36"/>
      <c r="BA62" s="36">
        <f t="shared" si="121"/>
        <v>0</v>
      </c>
      <c r="BB62" s="47" t="e">
        <f t="shared" si="122"/>
        <v>#DIV/0!</v>
      </c>
      <c r="BC62" s="48" t="e">
        <f t="shared" si="123"/>
        <v>#DIV/0!</v>
      </c>
    </row>
    <row r="63" spans="2:55">
      <c r="B63" s="41" t="s">
        <v>23</v>
      </c>
      <c r="C63" s="35"/>
      <c r="D63" s="35"/>
      <c r="E63" s="35"/>
      <c r="F63" s="42">
        <f t="shared" si="103"/>
        <v>0</v>
      </c>
      <c r="G63" s="36"/>
      <c r="H63" s="36"/>
      <c r="I63" s="36"/>
      <c r="J63" s="36"/>
      <c r="K63" s="36">
        <f t="shared" si="104"/>
        <v>0</v>
      </c>
      <c r="L63" s="53" t="e">
        <f t="shared" si="105"/>
        <v>#DIV/0!</v>
      </c>
      <c r="M63" s="54" t="e">
        <f t="shared" si="106"/>
        <v>#DIV/0!</v>
      </c>
      <c r="N63" s="36"/>
      <c r="O63" s="36"/>
      <c r="P63" s="36"/>
      <c r="Q63" s="36"/>
      <c r="R63" s="36">
        <f t="shared" si="107"/>
        <v>0</v>
      </c>
      <c r="S63" s="37" t="e">
        <f t="shared" si="108"/>
        <v>#DIV/0!</v>
      </c>
      <c r="T63" s="44" t="e">
        <f t="shared" si="109"/>
        <v>#DIV/0!</v>
      </c>
      <c r="U63" s="36"/>
      <c r="V63" s="36"/>
      <c r="W63" s="36"/>
      <c r="X63" s="36"/>
      <c r="Y63" s="36">
        <f t="shared" si="110"/>
        <v>0</v>
      </c>
      <c r="Z63" s="53" t="e">
        <f t="shared" si="111"/>
        <v>#DIV/0!</v>
      </c>
      <c r="AA63" s="54" t="e">
        <f t="shared" si="112"/>
        <v>#DIV/0!</v>
      </c>
      <c r="AB63" s="36"/>
      <c r="AC63" s="36"/>
      <c r="AD63" s="36"/>
      <c r="AE63" s="36"/>
      <c r="AF63" s="36"/>
      <c r="AG63" s="37" t="e">
        <f t="shared" si="114"/>
        <v>#DIV/0!</v>
      </c>
      <c r="AH63" s="44" t="e">
        <f t="shared" si="115"/>
        <v>#DIV/0!</v>
      </c>
      <c r="AI63" s="36"/>
      <c r="AJ63" s="36"/>
      <c r="AK63" s="36"/>
      <c r="AL63" s="36"/>
      <c r="AM63" s="40"/>
      <c r="AN63" s="53" t="e">
        <f t="shared" si="117"/>
        <v>#DIV/0!</v>
      </c>
      <c r="AO63" s="54" t="e">
        <f t="shared" si="118"/>
        <v>#DIV/0!</v>
      </c>
      <c r="AP63" s="36"/>
      <c r="AQ63" s="36"/>
      <c r="AR63" s="36"/>
      <c r="AS63" s="36"/>
      <c r="AT63" s="36"/>
      <c r="AU63" s="37" t="e">
        <f t="shared" si="119"/>
        <v>#DIV/0!</v>
      </c>
      <c r="AV63" s="46" t="e">
        <f t="shared" si="120"/>
        <v>#DIV/0!</v>
      </c>
      <c r="AW63" s="36"/>
      <c r="AX63" s="36"/>
      <c r="AY63" s="36"/>
      <c r="AZ63" s="36"/>
      <c r="BA63" s="40"/>
      <c r="BB63" s="53" t="e">
        <f t="shared" si="122"/>
        <v>#DIV/0!</v>
      </c>
      <c r="BC63" s="54" t="e">
        <f t="shared" si="123"/>
        <v>#DIV/0!</v>
      </c>
    </row>
    <row r="64" spans="2:55">
      <c r="B64" s="55" t="s">
        <v>24</v>
      </c>
      <c r="C64" s="59"/>
      <c r="F64" s="60">
        <f t="shared" si="103"/>
        <v>0</v>
      </c>
      <c r="K64" s="39">
        <f t="shared" si="104"/>
        <v>0</v>
      </c>
      <c r="L64" s="49" t="e">
        <f t="shared" si="105"/>
        <v>#DIV/0!</v>
      </c>
      <c r="M64" s="50" t="e">
        <f t="shared" si="106"/>
        <v>#DIV/0!</v>
      </c>
      <c r="R64" s="36">
        <f t="shared" si="107"/>
        <v>0</v>
      </c>
      <c r="S64" s="61" t="e">
        <f t="shared" si="108"/>
        <v>#DIV/0!</v>
      </c>
      <c r="T64" s="50" t="e">
        <f t="shared" si="109"/>
        <v>#DIV/0!</v>
      </c>
      <c r="Z64" s="49" t="e">
        <f t="shared" si="111"/>
        <v>#DIV/0!</v>
      </c>
      <c r="AA64" s="62" t="e">
        <f t="shared" si="112"/>
        <v>#DIV/0!</v>
      </c>
      <c r="AG64" s="61" t="e">
        <f t="shared" si="114"/>
        <v>#DIV/0!</v>
      </c>
      <c r="AH64" s="50" t="e">
        <f t="shared" si="115"/>
        <v>#DIV/0!</v>
      </c>
      <c r="AN64" s="49" t="e">
        <f t="shared" si="117"/>
        <v>#DIV/0!</v>
      </c>
      <c r="AO64" s="62" t="e">
        <f t="shared" si="118"/>
        <v>#DIV/0!</v>
      </c>
      <c r="AU64" s="61" t="e">
        <f t="shared" si="119"/>
        <v>#DIV/0!</v>
      </c>
      <c r="AV64" s="62" t="e">
        <f t="shared" si="120"/>
        <v>#DIV/0!</v>
      </c>
      <c r="BB64" s="49" t="e">
        <f t="shared" si="122"/>
        <v>#DIV/0!</v>
      </c>
      <c r="BC64" s="62" t="e">
        <f t="shared" si="123"/>
        <v>#DIV/0!</v>
      </c>
    </row>
    <row r="65" spans="2:13">
      <c r="B65" s="55" t="s">
        <v>25</v>
      </c>
      <c r="C65" s="56"/>
      <c r="F65" s="60">
        <f t="shared" si="103"/>
        <v>0</v>
      </c>
      <c r="K65" s="39">
        <f>$F65-(G65+I65+J65)</f>
        <v>0</v>
      </c>
      <c r="L65" s="49" t="e">
        <f t="shared" si="105"/>
        <v>#DIV/0!</v>
      </c>
      <c r="M65" s="50" t="e">
        <f t="shared" si="106"/>
        <v>#DIV/0!</v>
      </c>
    </row>
    <row r="66" spans="2:13">
      <c r="B66" s="55" t="s">
        <v>26</v>
      </c>
      <c r="C66" s="56"/>
      <c r="F66" s="60">
        <f t="shared" si="103"/>
        <v>0</v>
      </c>
    </row>
  </sheetData>
  <mergeCells count="55">
    <mergeCell ref="AP3:AV3"/>
    <mergeCell ref="B3:B4"/>
    <mergeCell ref="C3:C4"/>
    <mergeCell ref="D3:D4"/>
    <mergeCell ref="E3:E4"/>
    <mergeCell ref="G3:M3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1:AV31"/>
    <mergeCell ref="B31:B32"/>
    <mergeCell ref="C31:C32"/>
    <mergeCell ref="D31:D32"/>
    <mergeCell ref="E31:E32"/>
    <mergeCell ref="G31:M31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B57:B58"/>
    <mergeCell ref="C57:C58"/>
    <mergeCell ref="D57:D58"/>
    <mergeCell ref="E57:E58"/>
    <mergeCell ref="G57:M57"/>
    <mergeCell ref="AW57:BC57"/>
    <mergeCell ref="N57:T57"/>
    <mergeCell ref="U57:AA57"/>
    <mergeCell ref="AB57:AH57"/>
    <mergeCell ref="AI57:AO57"/>
    <mergeCell ref="AP57:AV5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93</v>
      </c>
    </row>
    <row r="2" spans="1:106">
      <c r="B2" s="25" t="str">
        <f>"Freshmen Retention - "&amp;$A$1</f>
        <v>Freshmen Retention - Biomedical Engineering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e">
        <f>#REF!</f>
        <v>#REF!</v>
      </c>
      <c r="C5" s="3">
        <f t="shared" ref="C5:C14" si="0">F5+D5+E5</f>
        <v>0</v>
      </c>
      <c r="D5" s="3"/>
      <c r="E5" s="3"/>
      <c r="F5" s="8"/>
      <c r="G5" s="21">
        <v>22</v>
      </c>
      <c r="H5" s="1">
        <f>IF(ISNUMBER(I5),F5-I5+G5,"")</f>
        <v>0</v>
      </c>
      <c r="I5" s="1">
        <v>22</v>
      </c>
      <c r="J5" s="1">
        <v>22</v>
      </c>
      <c r="K5" s="4"/>
      <c r="L5" s="4"/>
      <c r="M5" s="4"/>
      <c r="N5" s="5"/>
      <c r="O5" s="15">
        <f>IF(I5="","",((J5+K5+L5+M5)/I5))</f>
        <v>1</v>
      </c>
      <c r="P5" s="16">
        <f>IF(I5="","",(M5/I5))</f>
        <v>0</v>
      </c>
      <c r="Q5" s="21">
        <v>1</v>
      </c>
      <c r="R5" s="1">
        <f t="shared" ref="R5:R14" si="1">IF(ISNUMBER(S5),I5-S5+Q5,"")</f>
        <v>4</v>
      </c>
      <c r="S5" s="1">
        <v>19</v>
      </c>
      <c r="T5" s="1">
        <v>19</v>
      </c>
      <c r="U5" s="4"/>
      <c r="V5" s="4"/>
      <c r="W5" s="4"/>
      <c r="X5" s="5"/>
      <c r="Y5" s="15">
        <f t="shared" ref="Y5:Y14" si="2">IF(S5="","",((T5+U5+V5+W5)/S5))</f>
        <v>1</v>
      </c>
      <c r="Z5" s="16">
        <f t="shared" ref="Z5:Z14" si="3">IF(S5="","",(W5/S5))</f>
        <v>0</v>
      </c>
      <c r="AA5" s="21"/>
      <c r="AB5" s="1">
        <f t="shared" ref="AB5:AB14" si="4">IF(ISNUMBER(AC5),S5-AC5+AA5,"")</f>
        <v>1</v>
      </c>
      <c r="AC5" s="1">
        <v>18</v>
      </c>
      <c r="AD5" s="1">
        <v>15</v>
      </c>
      <c r="AE5" s="4"/>
      <c r="AF5" s="4"/>
      <c r="AG5" s="4">
        <v>2</v>
      </c>
      <c r="AH5" s="5">
        <v>1</v>
      </c>
      <c r="AI5" s="15">
        <f t="shared" ref="AI5:AI14" si="5">IF(AC5="","",((AD5+AE5+AF5+AG5)/AC5))</f>
        <v>0.94444444444444442</v>
      </c>
      <c r="AJ5" s="16">
        <f t="shared" ref="AJ5:AJ14" si="6">IF(AC5="","",(AG5/AC5))</f>
        <v>0.1111111111111111</v>
      </c>
      <c r="AK5" s="21">
        <v>1</v>
      </c>
      <c r="AL5" s="1">
        <f t="shared" ref="AL5:AL14" si="7">IF(ISNUMBER(AM5),AC5-AM5+AK5,"")</f>
        <v>0</v>
      </c>
      <c r="AM5" s="1">
        <v>19</v>
      </c>
      <c r="AN5" s="1">
        <v>2</v>
      </c>
      <c r="AO5" s="4">
        <v>1</v>
      </c>
      <c r="AP5" s="4"/>
      <c r="AQ5" s="4">
        <v>15</v>
      </c>
      <c r="AR5" s="5">
        <v>1</v>
      </c>
      <c r="AS5" s="15">
        <f t="shared" ref="AS5:AS14" si="8">IF(AM5="","",((AN5+AO5+AP5+AQ5)/AM5))</f>
        <v>0.94736842105263153</v>
      </c>
      <c r="AT5" s="16">
        <f t="shared" ref="AT5:AT14" si="9">IF(AM5="","",(AQ5/AM5))</f>
        <v>0.78947368421052633</v>
      </c>
      <c r="AU5" s="21">
        <v>1</v>
      </c>
      <c r="AV5" s="1">
        <f t="shared" ref="AV5:AV14" si="10">IF(ISNUMBER(AW5),AM5-AW5+AU5,"")</f>
        <v>1</v>
      </c>
      <c r="AW5" s="1">
        <v>19</v>
      </c>
      <c r="AX5" s="1"/>
      <c r="AY5" s="4"/>
      <c r="AZ5" s="4"/>
      <c r="BA5" s="4">
        <v>17</v>
      </c>
      <c r="BB5" s="5">
        <v>2</v>
      </c>
      <c r="BC5" s="15">
        <f t="shared" ref="BC5:BC14" si="11">IF(AW5="","",((AX5+AY5+AZ5+BA5)/AW5))</f>
        <v>0.89473684210526316</v>
      </c>
      <c r="BD5" s="16">
        <f t="shared" ref="BD5:BD14" si="12">IF(AW5="","",(BA5/AW5))</f>
        <v>0.89473684210526316</v>
      </c>
      <c r="BE5" s="21"/>
      <c r="BF5" s="1">
        <f t="shared" ref="BF5:BF14" si="13">IF(ISNUMBER(BG5),AW5-BG5+BE5,"")</f>
        <v>2</v>
      </c>
      <c r="BG5" s="1">
        <v>17</v>
      </c>
      <c r="BH5" s="1">
        <v>1</v>
      </c>
      <c r="BI5" s="4"/>
      <c r="BJ5" s="4"/>
      <c r="BK5" s="4">
        <v>15</v>
      </c>
      <c r="BL5" s="5">
        <v>1</v>
      </c>
      <c r="BM5" s="15">
        <f t="shared" ref="BM5:BM14" si="14">IF(BG5="","",((BH5+BI5+BJ5+BK5)/BG5))</f>
        <v>0.94117647058823528</v>
      </c>
      <c r="BN5" s="16">
        <f t="shared" ref="BN5:BN14" si="15">IF(BG5="","",(BK5/BG5))</f>
        <v>0.88235294117647056</v>
      </c>
      <c r="BO5" s="21"/>
      <c r="BP5" s="1">
        <f t="shared" ref="BP5:BP14" si="16">IF(ISNUMBER(BQ5),BG5-BQ5+BO5,"")</f>
        <v>0</v>
      </c>
      <c r="BQ5" s="1">
        <v>17</v>
      </c>
      <c r="BR5" s="1"/>
      <c r="BS5" s="4"/>
      <c r="BT5" s="4"/>
      <c r="BU5" s="4">
        <v>15</v>
      </c>
      <c r="BV5" s="5">
        <v>2</v>
      </c>
      <c r="BW5" s="15">
        <f t="shared" ref="BW5:BW14" si="17">IF(BQ5="","",((BR5+BS5+BT5+BU5)/BQ5))</f>
        <v>0.88235294117647056</v>
      </c>
      <c r="BX5" s="16">
        <f t="shared" ref="BX5:BX14" si="18">IF(BQ5="","",(BU5/BQ5))</f>
        <v>0.88235294117647056</v>
      </c>
      <c r="BY5" s="21"/>
      <c r="BZ5" s="1">
        <f t="shared" ref="BZ5:BZ14" si="19">IF(ISNUMBER(CA5),BQ5-CA5+BY5,"")</f>
        <v>0</v>
      </c>
      <c r="CA5" s="1">
        <v>17</v>
      </c>
      <c r="CB5" s="1"/>
      <c r="CC5" s="4"/>
      <c r="CD5" s="4"/>
      <c r="CE5" s="4">
        <v>15</v>
      </c>
      <c r="CF5" s="5">
        <v>2</v>
      </c>
      <c r="CG5" s="15">
        <f t="shared" ref="CG5:CG14" si="20">IF(CA5="","",((CB5+CC5+CD5+CE5)/CA5))</f>
        <v>0.88235294117647056</v>
      </c>
      <c r="CH5" s="16">
        <f t="shared" ref="CH5:CH14" si="21">IF(CA5="","",(CE5/CA5))</f>
        <v>0.88235294117647056</v>
      </c>
      <c r="CI5" s="21"/>
      <c r="CJ5" s="1">
        <f t="shared" ref="CJ5:CJ14" si="22">IF(ISNUMBER(CK5),CA5-CK5+CI5,"")</f>
        <v>0</v>
      </c>
      <c r="CK5" s="1">
        <v>17</v>
      </c>
      <c r="CL5" s="1"/>
      <c r="CM5" s="4"/>
      <c r="CN5" s="4"/>
      <c r="CO5" s="4">
        <v>15</v>
      </c>
      <c r="CP5" s="5">
        <v>2</v>
      </c>
      <c r="CQ5" s="15">
        <f t="shared" ref="CQ5:CQ14" si="23">IF(CK5="","",((CL5+CM5+CN5+CO5)/CK5))</f>
        <v>0.88235294117647056</v>
      </c>
      <c r="CR5" s="16">
        <f t="shared" ref="CR5:CR14" si="24">IF(CK5="","",(CO5/CK5))</f>
        <v>0.88235294117647056</v>
      </c>
      <c r="CS5" s="21"/>
      <c r="CT5" s="1">
        <f t="shared" ref="CT5:CT14" si="25">IF(ISNUMBER(CU5),CK5-CU5+CS5,"")</f>
        <v>0</v>
      </c>
      <c r="CU5" s="1">
        <v>17</v>
      </c>
      <c r="CV5" s="1"/>
      <c r="CW5" s="4"/>
      <c r="CX5" s="4"/>
      <c r="CY5" s="4">
        <v>15</v>
      </c>
      <c r="CZ5" s="5">
        <v>2</v>
      </c>
      <c r="DA5" s="15">
        <f t="shared" ref="DA5:DA14" si="26">IF(CU5="","",((CV5+CW5+CX5+CY5)/CU5))</f>
        <v>0.88235294117647056</v>
      </c>
      <c r="DB5" s="16">
        <f t="shared" ref="DB5:DB14" si="27">IF(CU5="","",(CY5/CU5))</f>
        <v>0.88235294117647056</v>
      </c>
    </row>
    <row r="6" spans="1:106">
      <c r="B6" s="4" t="s">
        <v>82</v>
      </c>
      <c r="C6" s="2">
        <f t="shared" si="0"/>
        <v>35</v>
      </c>
      <c r="D6" s="2"/>
      <c r="E6" s="2"/>
      <c r="F6" s="8">
        <v>35</v>
      </c>
      <c r="G6" s="22">
        <v>2</v>
      </c>
      <c r="H6" s="1">
        <f t="shared" ref="H6:H14" si="28">IF(ISNUMBER(I6),F6-I6+G6,"")</f>
        <v>5</v>
      </c>
      <c r="I6" s="1">
        <v>32</v>
      </c>
      <c r="J6" s="1">
        <v>28</v>
      </c>
      <c r="K6" s="1"/>
      <c r="L6" s="1"/>
      <c r="M6" s="1"/>
      <c r="N6" s="1">
        <v>4</v>
      </c>
      <c r="O6" s="15">
        <f t="shared" ref="O6:O14" si="29">IF(I6="","",((J6+K6+L6+M6)/I6))</f>
        <v>0.875</v>
      </c>
      <c r="P6" s="16">
        <f t="shared" ref="P6:P14" si="30">IF(I6="","",(M6/I6))</f>
        <v>0</v>
      </c>
      <c r="Q6" s="22">
        <v>3</v>
      </c>
      <c r="R6" s="1">
        <f t="shared" si="1"/>
        <v>7</v>
      </c>
      <c r="S6" s="1">
        <v>28</v>
      </c>
      <c r="T6" s="1">
        <v>24</v>
      </c>
      <c r="U6" s="1"/>
      <c r="V6" s="1"/>
      <c r="W6" s="1"/>
      <c r="X6" s="1">
        <v>4</v>
      </c>
      <c r="Y6" s="15">
        <f t="shared" si="2"/>
        <v>0.8571428571428571</v>
      </c>
      <c r="Z6" s="16">
        <f t="shared" si="3"/>
        <v>0</v>
      </c>
      <c r="AA6" s="22"/>
      <c r="AB6" s="1">
        <f t="shared" si="4"/>
        <v>0</v>
      </c>
      <c r="AC6" s="1">
        <v>28</v>
      </c>
      <c r="AD6" s="1">
        <v>18</v>
      </c>
      <c r="AE6" s="1"/>
      <c r="AF6" s="1"/>
      <c r="AG6" s="1">
        <v>3</v>
      </c>
      <c r="AH6" s="1">
        <v>7</v>
      </c>
      <c r="AI6" s="15">
        <f t="shared" si="5"/>
        <v>0.75</v>
      </c>
      <c r="AJ6" s="16">
        <f t="shared" si="6"/>
        <v>0.10714285714285714</v>
      </c>
      <c r="AK6" s="22"/>
      <c r="AL6" s="1">
        <f t="shared" si="7"/>
        <v>0</v>
      </c>
      <c r="AM6" s="1">
        <v>28</v>
      </c>
      <c r="AN6" s="1">
        <v>3</v>
      </c>
      <c r="AO6" s="1">
        <v>1</v>
      </c>
      <c r="AP6" s="1"/>
      <c r="AQ6" s="1">
        <v>18</v>
      </c>
      <c r="AR6" s="1">
        <v>6</v>
      </c>
      <c r="AS6" s="15">
        <f t="shared" si="8"/>
        <v>0.7857142857142857</v>
      </c>
      <c r="AT6" s="16">
        <f t="shared" si="9"/>
        <v>0.6428571428571429</v>
      </c>
      <c r="AU6" s="22"/>
      <c r="AV6" s="1">
        <f t="shared" si="10"/>
        <v>1</v>
      </c>
      <c r="AW6" s="1">
        <v>27</v>
      </c>
      <c r="AX6" s="1"/>
      <c r="AY6" s="1"/>
      <c r="AZ6" s="1"/>
      <c r="BA6" s="1">
        <v>21</v>
      </c>
      <c r="BB6" s="1">
        <v>6</v>
      </c>
      <c r="BC6" s="15">
        <f t="shared" si="11"/>
        <v>0.77777777777777779</v>
      </c>
      <c r="BD6" s="16">
        <f t="shared" si="12"/>
        <v>0.77777777777777779</v>
      </c>
      <c r="BE6" s="22"/>
      <c r="BF6" s="1">
        <f t="shared" si="13"/>
        <v>0</v>
      </c>
      <c r="BG6" s="1">
        <v>27</v>
      </c>
      <c r="BH6" s="1"/>
      <c r="BI6" s="1"/>
      <c r="BJ6" s="1"/>
      <c r="BK6" s="1">
        <v>21</v>
      </c>
      <c r="BL6" s="1">
        <v>6</v>
      </c>
      <c r="BM6" s="15">
        <f t="shared" si="14"/>
        <v>0.77777777777777779</v>
      </c>
      <c r="BN6" s="16">
        <f t="shared" si="15"/>
        <v>0.77777777777777779</v>
      </c>
      <c r="BO6" s="22"/>
      <c r="BP6" s="1">
        <f t="shared" si="16"/>
        <v>0</v>
      </c>
      <c r="BQ6" s="1">
        <v>27</v>
      </c>
      <c r="BR6" s="1"/>
      <c r="BS6" s="1"/>
      <c r="BT6" s="1"/>
      <c r="BU6" s="1">
        <v>21</v>
      </c>
      <c r="BV6" s="1">
        <v>6</v>
      </c>
      <c r="BW6" s="15">
        <f t="shared" si="17"/>
        <v>0.77777777777777779</v>
      </c>
      <c r="BX6" s="16">
        <f t="shared" si="18"/>
        <v>0.77777777777777779</v>
      </c>
      <c r="BY6" s="22"/>
      <c r="BZ6" s="1">
        <f t="shared" si="19"/>
        <v>0</v>
      </c>
      <c r="CA6" s="1">
        <v>27</v>
      </c>
      <c r="CB6" s="1"/>
      <c r="CC6" s="1"/>
      <c r="CD6" s="1"/>
      <c r="CE6" s="1">
        <v>21</v>
      </c>
      <c r="CF6" s="1">
        <v>6</v>
      </c>
      <c r="CG6" s="15">
        <f t="shared" si="20"/>
        <v>0.77777777777777779</v>
      </c>
      <c r="CH6" s="16">
        <f t="shared" si="21"/>
        <v>0.77777777777777779</v>
      </c>
      <c r="CI6" s="22"/>
      <c r="CJ6" s="1">
        <f t="shared" si="22"/>
        <v>0</v>
      </c>
      <c r="CK6" s="1">
        <v>27</v>
      </c>
      <c r="CL6" s="1"/>
      <c r="CM6" s="1"/>
      <c r="CN6" s="1"/>
      <c r="CO6" s="1">
        <v>21</v>
      </c>
      <c r="CP6" s="1">
        <v>6</v>
      </c>
      <c r="CQ6" s="15">
        <f t="shared" si="23"/>
        <v>0.77777777777777779</v>
      </c>
      <c r="CR6" s="16">
        <f t="shared" si="24"/>
        <v>0.77777777777777779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34</v>
      </c>
      <c r="D7" s="2"/>
      <c r="E7" s="2"/>
      <c r="F7" s="8">
        <v>34</v>
      </c>
      <c r="G7" s="22"/>
      <c r="H7" s="1">
        <f t="shared" si="28"/>
        <v>5</v>
      </c>
      <c r="I7" s="1">
        <v>29</v>
      </c>
      <c r="J7" s="1">
        <v>25</v>
      </c>
      <c r="K7" s="1"/>
      <c r="L7" s="1">
        <v>1</v>
      </c>
      <c r="M7" s="1"/>
      <c r="N7" s="1">
        <v>3</v>
      </c>
      <c r="O7" s="15">
        <f t="shared" si="29"/>
        <v>0.89655172413793105</v>
      </c>
      <c r="P7" s="16">
        <f t="shared" si="30"/>
        <v>0</v>
      </c>
      <c r="Q7" s="22">
        <v>1</v>
      </c>
      <c r="R7" s="1">
        <f t="shared" si="1"/>
        <v>2</v>
      </c>
      <c r="S7" s="1">
        <v>28</v>
      </c>
      <c r="T7" s="1">
        <v>23</v>
      </c>
      <c r="U7" s="1"/>
      <c r="V7" s="1"/>
      <c r="W7" s="1"/>
      <c r="X7" s="1">
        <v>5</v>
      </c>
      <c r="Y7" s="15">
        <f t="shared" si="2"/>
        <v>0.8214285714285714</v>
      </c>
      <c r="Z7" s="16">
        <f t="shared" si="3"/>
        <v>0</v>
      </c>
      <c r="AA7" s="22"/>
      <c r="AB7" s="1">
        <f t="shared" si="4"/>
        <v>1</v>
      </c>
      <c r="AC7" s="1">
        <v>27</v>
      </c>
      <c r="AD7" s="1">
        <v>18</v>
      </c>
      <c r="AE7" s="1"/>
      <c r="AF7" s="1"/>
      <c r="AG7" s="1">
        <v>2</v>
      </c>
      <c r="AH7" s="1">
        <v>7</v>
      </c>
      <c r="AI7" s="15">
        <f t="shared" si="5"/>
        <v>0.7407407407407407</v>
      </c>
      <c r="AJ7" s="16">
        <f t="shared" si="6"/>
        <v>7.407407407407407E-2</v>
      </c>
      <c r="AK7" s="22"/>
      <c r="AL7" s="1">
        <f t="shared" si="7"/>
        <v>0</v>
      </c>
      <c r="AM7" s="1">
        <v>27</v>
      </c>
      <c r="AN7" s="1">
        <v>2</v>
      </c>
      <c r="AO7" s="1"/>
      <c r="AP7" s="1"/>
      <c r="AQ7" s="1">
        <v>18</v>
      </c>
      <c r="AR7" s="1">
        <v>7</v>
      </c>
      <c r="AS7" s="15">
        <f t="shared" si="8"/>
        <v>0.7407407407407407</v>
      </c>
      <c r="AT7" s="16">
        <f t="shared" si="9"/>
        <v>0.66666666666666663</v>
      </c>
      <c r="AU7" s="22"/>
      <c r="AV7" s="1">
        <f t="shared" si="10"/>
        <v>0</v>
      </c>
      <c r="AW7" s="1">
        <v>27</v>
      </c>
      <c r="AX7" s="1"/>
      <c r="AY7" s="1"/>
      <c r="AZ7" s="1"/>
      <c r="BA7" s="1">
        <v>20</v>
      </c>
      <c r="BB7" s="1">
        <v>7</v>
      </c>
      <c r="BC7" s="15">
        <f t="shared" si="11"/>
        <v>0.7407407407407407</v>
      </c>
      <c r="BD7" s="16">
        <f t="shared" si="12"/>
        <v>0.7407407407407407</v>
      </c>
      <c r="BE7" s="22"/>
      <c r="BF7" s="1">
        <f t="shared" si="13"/>
        <v>0</v>
      </c>
      <c r="BG7" s="1">
        <v>27</v>
      </c>
      <c r="BH7" s="1"/>
      <c r="BI7" s="1"/>
      <c r="BJ7" s="1"/>
      <c r="BK7" s="1">
        <v>20</v>
      </c>
      <c r="BL7" s="1">
        <v>7</v>
      </c>
      <c r="BM7" s="15">
        <f t="shared" si="14"/>
        <v>0.7407407407407407</v>
      </c>
      <c r="BN7" s="16">
        <f t="shared" si="15"/>
        <v>0.7407407407407407</v>
      </c>
      <c r="BO7" s="22"/>
      <c r="BP7" s="1">
        <f t="shared" si="16"/>
        <v>0</v>
      </c>
      <c r="BQ7" s="1">
        <v>27</v>
      </c>
      <c r="BR7" s="1"/>
      <c r="BS7" s="1"/>
      <c r="BT7" s="1"/>
      <c r="BU7" s="1">
        <v>20</v>
      </c>
      <c r="BV7" s="1">
        <v>7</v>
      </c>
      <c r="BW7" s="15">
        <f t="shared" si="17"/>
        <v>0.7407407407407407</v>
      </c>
      <c r="BX7" s="16">
        <f t="shared" si="18"/>
        <v>0.7407407407407407</v>
      </c>
      <c r="BY7" s="22"/>
      <c r="BZ7" s="1">
        <f t="shared" si="19"/>
        <v>0</v>
      </c>
      <c r="CA7" s="1">
        <v>27</v>
      </c>
      <c r="CB7" s="1"/>
      <c r="CC7" s="1"/>
      <c r="CD7" s="1"/>
      <c r="CE7" s="1">
        <v>20</v>
      </c>
      <c r="CF7" s="1">
        <v>7</v>
      </c>
      <c r="CG7" s="15">
        <f t="shared" si="20"/>
        <v>0.7407407407407407</v>
      </c>
      <c r="CH7" s="16">
        <f t="shared" si="21"/>
        <v>0.7407407407407407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48</v>
      </c>
      <c r="D8" s="2"/>
      <c r="E8" s="2"/>
      <c r="F8" s="8">
        <v>48</v>
      </c>
      <c r="G8" s="22">
        <v>2</v>
      </c>
      <c r="H8" s="1">
        <f t="shared" si="28"/>
        <v>8</v>
      </c>
      <c r="I8" s="1">
        <v>42</v>
      </c>
      <c r="J8" s="1">
        <v>34</v>
      </c>
      <c r="K8" s="1"/>
      <c r="L8" s="1">
        <v>1</v>
      </c>
      <c r="M8" s="1"/>
      <c r="N8" s="1">
        <v>7</v>
      </c>
      <c r="O8" s="15">
        <f t="shared" si="29"/>
        <v>0.83333333333333337</v>
      </c>
      <c r="P8" s="16">
        <f t="shared" si="30"/>
        <v>0</v>
      </c>
      <c r="Q8" s="22">
        <v>2</v>
      </c>
      <c r="R8" s="1">
        <f t="shared" si="1"/>
        <v>3</v>
      </c>
      <c r="S8" s="1">
        <v>41</v>
      </c>
      <c r="T8" s="1">
        <v>29</v>
      </c>
      <c r="U8" s="1">
        <v>2</v>
      </c>
      <c r="V8" s="1"/>
      <c r="W8" s="1"/>
      <c r="X8" s="1">
        <v>10</v>
      </c>
      <c r="Y8" s="15">
        <f t="shared" si="2"/>
        <v>0.75609756097560976</v>
      </c>
      <c r="Z8" s="16">
        <f t="shared" si="3"/>
        <v>0</v>
      </c>
      <c r="AA8" s="22"/>
      <c r="AB8" s="1">
        <f t="shared" si="4"/>
        <v>4</v>
      </c>
      <c r="AC8" s="1">
        <v>37</v>
      </c>
      <c r="AD8" s="1">
        <v>27</v>
      </c>
      <c r="AE8" s="1"/>
      <c r="AF8" s="1"/>
      <c r="AG8" s="1"/>
      <c r="AH8" s="1">
        <v>10</v>
      </c>
      <c r="AI8" s="15">
        <f t="shared" si="5"/>
        <v>0.72972972972972971</v>
      </c>
      <c r="AJ8" s="16">
        <f t="shared" si="6"/>
        <v>0</v>
      </c>
      <c r="AK8" s="22"/>
      <c r="AL8" s="1">
        <f t="shared" si="7"/>
        <v>0</v>
      </c>
      <c r="AM8" s="1">
        <v>37</v>
      </c>
      <c r="AN8" s="1">
        <v>8</v>
      </c>
      <c r="AO8" s="1"/>
      <c r="AP8" s="1"/>
      <c r="AQ8" s="1">
        <v>18</v>
      </c>
      <c r="AR8" s="1">
        <v>11</v>
      </c>
      <c r="AS8" s="15">
        <f t="shared" si="8"/>
        <v>0.70270270270270274</v>
      </c>
      <c r="AT8" s="16">
        <f t="shared" si="9"/>
        <v>0.48648648648648651</v>
      </c>
      <c r="AU8" s="22"/>
      <c r="AV8" s="1">
        <f t="shared" si="10"/>
        <v>0</v>
      </c>
      <c r="AW8" s="1">
        <v>37</v>
      </c>
      <c r="AX8" s="1"/>
      <c r="AY8" s="1"/>
      <c r="AZ8" s="1">
        <v>1</v>
      </c>
      <c r="BA8" s="1">
        <v>25</v>
      </c>
      <c r="BB8" s="1">
        <v>11</v>
      </c>
      <c r="BC8" s="15">
        <f t="shared" si="11"/>
        <v>0.70270270270270274</v>
      </c>
      <c r="BD8" s="16">
        <f t="shared" si="12"/>
        <v>0.67567567567567566</v>
      </c>
      <c r="BE8" s="22"/>
      <c r="BF8" s="1">
        <f t="shared" si="13"/>
        <v>0</v>
      </c>
      <c r="BG8" s="1">
        <v>37</v>
      </c>
      <c r="BH8" s="1"/>
      <c r="BI8" s="1"/>
      <c r="BJ8" s="1"/>
      <c r="BK8" s="1">
        <v>25</v>
      </c>
      <c r="BL8" s="1">
        <v>12</v>
      </c>
      <c r="BM8" s="15">
        <f t="shared" si="14"/>
        <v>0.67567567567567566</v>
      </c>
      <c r="BN8" s="16">
        <f t="shared" si="15"/>
        <v>0.67567567567567566</v>
      </c>
      <c r="BO8" s="22"/>
      <c r="BP8" s="1">
        <f t="shared" si="16"/>
        <v>0</v>
      </c>
      <c r="BQ8" s="1">
        <v>37</v>
      </c>
      <c r="BR8" s="1">
        <v>1</v>
      </c>
      <c r="BS8" s="1"/>
      <c r="BT8" s="1"/>
      <c r="BU8" s="1">
        <v>25</v>
      </c>
      <c r="BV8" s="1">
        <v>11</v>
      </c>
      <c r="BW8" s="15">
        <f t="shared" si="17"/>
        <v>0.70270270270270274</v>
      </c>
      <c r="BX8" s="16">
        <f t="shared" si="18"/>
        <v>0.67567567567567566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32</v>
      </c>
      <c r="D9" s="2"/>
      <c r="E9" s="2">
        <v>1</v>
      </c>
      <c r="F9" s="8">
        <v>31</v>
      </c>
      <c r="G9" s="22">
        <v>1</v>
      </c>
      <c r="H9" s="1">
        <f t="shared" si="28"/>
        <v>6</v>
      </c>
      <c r="I9" s="1">
        <v>26</v>
      </c>
      <c r="J9" s="1">
        <v>24</v>
      </c>
      <c r="K9" s="1"/>
      <c r="L9" s="1"/>
      <c r="M9" s="1"/>
      <c r="N9" s="1">
        <v>2</v>
      </c>
      <c r="O9" s="15">
        <f t="shared" si="29"/>
        <v>0.92307692307692313</v>
      </c>
      <c r="P9" s="16">
        <f t="shared" si="30"/>
        <v>0</v>
      </c>
      <c r="Q9" s="22"/>
      <c r="R9" s="1">
        <f t="shared" si="1"/>
        <v>4</v>
      </c>
      <c r="S9" s="1">
        <v>22</v>
      </c>
      <c r="T9" s="1">
        <v>18</v>
      </c>
      <c r="U9" s="1"/>
      <c r="V9" s="1"/>
      <c r="W9" s="1"/>
      <c r="X9" s="1">
        <v>4</v>
      </c>
      <c r="Y9" s="15">
        <f t="shared" si="2"/>
        <v>0.81818181818181823</v>
      </c>
      <c r="Z9" s="16">
        <f t="shared" si="3"/>
        <v>0</v>
      </c>
      <c r="AA9" s="22"/>
      <c r="AB9" s="1">
        <f t="shared" si="4"/>
        <v>2</v>
      </c>
      <c r="AC9" s="1">
        <v>20</v>
      </c>
      <c r="AD9" s="1">
        <v>14</v>
      </c>
      <c r="AE9" s="1"/>
      <c r="AF9" s="1"/>
      <c r="AG9" s="1">
        <v>1</v>
      </c>
      <c r="AH9" s="1">
        <v>5</v>
      </c>
      <c r="AI9" s="15">
        <f t="shared" si="5"/>
        <v>0.75</v>
      </c>
      <c r="AJ9" s="16">
        <f t="shared" si="6"/>
        <v>0.05</v>
      </c>
      <c r="AK9" s="22"/>
      <c r="AL9" s="1">
        <f t="shared" si="7"/>
        <v>0</v>
      </c>
      <c r="AM9" s="1">
        <v>20</v>
      </c>
      <c r="AN9" s="1">
        <v>5</v>
      </c>
      <c r="AO9" s="1"/>
      <c r="AP9" s="1">
        <v>1</v>
      </c>
      <c r="AQ9" s="1">
        <v>8</v>
      </c>
      <c r="AR9" s="1">
        <v>6</v>
      </c>
      <c r="AS9" s="15">
        <f t="shared" si="8"/>
        <v>0.7</v>
      </c>
      <c r="AT9" s="16">
        <f t="shared" si="9"/>
        <v>0.4</v>
      </c>
      <c r="AU9" s="22"/>
      <c r="AV9" s="1">
        <f t="shared" si="10"/>
        <v>0</v>
      </c>
      <c r="AW9" s="1">
        <v>20</v>
      </c>
      <c r="AX9" s="1"/>
      <c r="AY9" s="1"/>
      <c r="AZ9" s="1">
        <v>1</v>
      </c>
      <c r="BA9" s="1">
        <v>12</v>
      </c>
      <c r="BB9" s="1">
        <v>7</v>
      </c>
      <c r="BC9" s="15">
        <f t="shared" si="11"/>
        <v>0.65</v>
      </c>
      <c r="BD9" s="16">
        <f t="shared" si="12"/>
        <v>0.6</v>
      </c>
      <c r="BE9" s="22"/>
      <c r="BF9" s="1">
        <f t="shared" si="13"/>
        <v>0</v>
      </c>
      <c r="BG9" s="1">
        <v>20</v>
      </c>
      <c r="BH9" s="1"/>
      <c r="BI9" s="1"/>
      <c r="BJ9" s="1"/>
      <c r="BK9" s="1">
        <v>12</v>
      </c>
      <c r="BL9" s="1">
        <v>8</v>
      </c>
      <c r="BM9" s="15">
        <f t="shared" si="14"/>
        <v>0.6</v>
      </c>
      <c r="BN9" s="16">
        <f t="shared" si="15"/>
        <v>0.6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40</v>
      </c>
      <c r="D10" s="2"/>
      <c r="E10" s="2"/>
      <c r="F10" s="8">
        <v>40</v>
      </c>
      <c r="G10" s="22">
        <v>1</v>
      </c>
      <c r="H10" s="1">
        <f t="shared" si="28"/>
        <v>2</v>
      </c>
      <c r="I10" s="1">
        <v>39</v>
      </c>
      <c r="J10" s="1">
        <v>34</v>
      </c>
      <c r="K10" s="1"/>
      <c r="L10" s="1">
        <v>1</v>
      </c>
      <c r="M10" s="1"/>
      <c r="N10" s="1">
        <v>4</v>
      </c>
      <c r="O10" s="15">
        <f t="shared" si="29"/>
        <v>0.89743589743589747</v>
      </c>
      <c r="P10" s="16">
        <f t="shared" si="30"/>
        <v>0</v>
      </c>
      <c r="Q10" s="22"/>
      <c r="R10" s="1">
        <f t="shared" si="1"/>
        <v>2</v>
      </c>
      <c r="S10" s="1">
        <v>37</v>
      </c>
      <c r="T10" s="1">
        <v>27</v>
      </c>
      <c r="U10" s="1"/>
      <c r="V10" s="1"/>
      <c r="W10" s="1"/>
      <c r="X10" s="1">
        <v>10</v>
      </c>
      <c r="Y10" s="15">
        <f t="shared" si="2"/>
        <v>0.72972972972972971</v>
      </c>
      <c r="Z10" s="16">
        <f t="shared" si="3"/>
        <v>0</v>
      </c>
      <c r="AA10" s="22"/>
      <c r="AB10" s="1">
        <f t="shared" si="4"/>
        <v>2</v>
      </c>
      <c r="AC10" s="1">
        <v>35</v>
      </c>
      <c r="AD10" s="1">
        <v>23</v>
      </c>
      <c r="AE10" s="1"/>
      <c r="AF10" s="1">
        <v>1</v>
      </c>
      <c r="AG10" s="1">
        <v>1</v>
      </c>
      <c r="AH10" s="1">
        <v>10</v>
      </c>
      <c r="AI10" s="15">
        <f t="shared" si="5"/>
        <v>0.7142857142857143</v>
      </c>
      <c r="AJ10" s="16">
        <f t="shared" si="6"/>
        <v>2.8571428571428571E-2</v>
      </c>
      <c r="AK10" s="22"/>
      <c r="AL10" s="1">
        <f t="shared" si="7"/>
        <v>0</v>
      </c>
      <c r="AM10" s="1">
        <v>35</v>
      </c>
      <c r="AN10" s="1">
        <v>6</v>
      </c>
      <c r="AO10" s="1"/>
      <c r="AP10" s="1"/>
      <c r="AQ10" s="1">
        <v>18</v>
      </c>
      <c r="AR10" s="1">
        <v>11</v>
      </c>
      <c r="AS10" s="15">
        <f t="shared" si="8"/>
        <v>0.68571428571428572</v>
      </c>
      <c r="AT10" s="16">
        <f t="shared" si="9"/>
        <v>0.51428571428571423</v>
      </c>
      <c r="AU10" s="22"/>
      <c r="AV10" s="1">
        <f t="shared" si="10"/>
        <v>0</v>
      </c>
      <c r="AW10" s="1">
        <v>35</v>
      </c>
      <c r="AX10" s="1">
        <v>1</v>
      </c>
      <c r="AY10" s="1"/>
      <c r="AZ10" s="1"/>
      <c r="BA10" s="1">
        <v>23</v>
      </c>
      <c r="BB10" s="1">
        <v>11</v>
      </c>
      <c r="BC10" s="15">
        <f t="shared" si="11"/>
        <v>0.68571428571428572</v>
      </c>
      <c r="BD10" s="16">
        <f t="shared" si="12"/>
        <v>0.65714285714285714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26</v>
      </c>
      <c r="D11" s="2"/>
      <c r="E11" s="2"/>
      <c r="F11" s="8">
        <v>26</v>
      </c>
      <c r="G11" s="22">
        <v>3</v>
      </c>
      <c r="H11" s="1">
        <f t="shared" si="28"/>
        <v>1</v>
      </c>
      <c r="I11" s="1">
        <v>28</v>
      </c>
      <c r="J11" s="1">
        <v>26</v>
      </c>
      <c r="K11" s="1"/>
      <c r="L11" s="1">
        <v>2</v>
      </c>
      <c r="M11" s="1"/>
      <c r="N11" s="1"/>
      <c r="O11" s="15">
        <f t="shared" si="29"/>
        <v>1</v>
      </c>
      <c r="P11" s="16">
        <f t="shared" si="30"/>
        <v>0</v>
      </c>
      <c r="Q11" s="22">
        <v>1</v>
      </c>
      <c r="R11" s="1">
        <f t="shared" si="1"/>
        <v>4</v>
      </c>
      <c r="S11" s="1">
        <v>25</v>
      </c>
      <c r="T11" s="1">
        <v>21</v>
      </c>
      <c r="U11" s="1"/>
      <c r="V11" s="1">
        <v>3</v>
      </c>
      <c r="W11" s="1"/>
      <c r="X11" s="1">
        <v>1</v>
      </c>
      <c r="Y11" s="15">
        <f t="shared" si="2"/>
        <v>0.96</v>
      </c>
      <c r="Z11" s="16">
        <f t="shared" si="3"/>
        <v>0</v>
      </c>
      <c r="AA11" s="22">
        <v>1</v>
      </c>
      <c r="AB11" s="1">
        <f t="shared" si="4"/>
        <v>3</v>
      </c>
      <c r="AC11" s="1">
        <v>23</v>
      </c>
      <c r="AD11" s="1">
        <v>19</v>
      </c>
      <c r="AE11" s="1"/>
      <c r="AF11" s="1"/>
      <c r="AG11" s="1">
        <v>1</v>
      </c>
      <c r="AH11" s="1">
        <v>3</v>
      </c>
      <c r="AI11" s="15">
        <f t="shared" si="5"/>
        <v>0.86956521739130432</v>
      </c>
      <c r="AJ11" s="16">
        <f t="shared" si="6"/>
        <v>4.3478260869565216E-2</v>
      </c>
      <c r="AK11" s="22"/>
      <c r="AL11" s="1">
        <f t="shared" si="7"/>
        <v>0</v>
      </c>
      <c r="AM11" s="1">
        <v>23</v>
      </c>
      <c r="AN11" s="1">
        <v>5</v>
      </c>
      <c r="AO11" s="1"/>
      <c r="AP11" s="1"/>
      <c r="AQ11" s="1">
        <v>16</v>
      </c>
      <c r="AR11" s="1">
        <v>2</v>
      </c>
      <c r="AS11" s="15">
        <f t="shared" si="8"/>
        <v>0.91304347826086951</v>
      </c>
      <c r="AT11" s="16">
        <f t="shared" si="9"/>
        <v>0.69565217391304346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28</v>
      </c>
      <c r="D12" s="2"/>
      <c r="E12" s="2"/>
      <c r="F12" s="8">
        <v>28</v>
      </c>
      <c r="G12" s="22">
        <v>2</v>
      </c>
      <c r="H12" s="1">
        <f t="shared" si="28"/>
        <v>2</v>
      </c>
      <c r="I12" s="1">
        <v>28</v>
      </c>
      <c r="J12" s="1">
        <v>22</v>
      </c>
      <c r="K12" s="1"/>
      <c r="L12" s="1">
        <v>5</v>
      </c>
      <c r="M12" s="1"/>
      <c r="N12" s="1">
        <v>1</v>
      </c>
      <c r="O12" s="17">
        <f t="shared" si="29"/>
        <v>0.9642857142857143</v>
      </c>
      <c r="P12" s="18">
        <f t="shared" si="30"/>
        <v>0</v>
      </c>
      <c r="Q12" s="22"/>
      <c r="R12" s="1">
        <f t="shared" si="1"/>
        <v>0</v>
      </c>
      <c r="S12" s="1">
        <v>28</v>
      </c>
      <c r="T12" s="1">
        <v>17</v>
      </c>
      <c r="U12" s="1"/>
      <c r="V12" s="1">
        <v>3</v>
      </c>
      <c r="W12" s="1"/>
      <c r="X12" s="1">
        <v>8</v>
      </c>
      <c r="Y12" s="17">
        <f t="shared" si="2"/>
        <v>0.7142857142857143</v>
      </c>
      <c r="Z12" s="18">
        <f t="shared" si="3"/>
        <v>0</v>
      </c>
      <c r="AA12" s="22"/>
      <c r="AB12" s="1">
        <f t="shared" si="4"/>
        <v>1</v>
      </c>
      <c r="AC12" s="1">
        <v>27</v>
      </c>
      <c r="AD12" s="1">
        <v>14</v>
      </c>
      <c r="AE12" s="1"/>
      <c r="AF12" s="1"/>
      <c r="AG12" s="1">
        <v>3</v>
      </c>
      <c r="AH12" s="1">
        <v>10</v>
      </c>
      <c r="AI12" s="17">
        <f t="shared" si="5"/>
        <v>0.62962962962962965</v>
      </c>
      <c r="AJ12" s="18">
        <f t="shared" si="6"/>
        <v>0.1111111111111111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25</v>
      </c>
      <c r="D13" s="2"/>
      <c r="E13" s="2"/>
      <c r="F13" s="8">
        <v>25</v>
      </c>
      <c r="G13" s="22"/>
      <c r="H13" s="1">
        <f t="shared" si="28"/>
        <v>0</v>
      </c>
      <c r="I13" s="1">
        <v>25</v>
      </c>
      <c r="J13" s="1">
        <v>23</v>
      </c>
      <c r="K13" s="1"/>
      <c r="L13" s="1"/>
      <c r="M13" s="1"/>
      <c r="N13" s="1">
        <v>2</v>
      </c>
      <c r="O13" s="17">
        <f t="shared" si="29"/>
        <v>0.92</v>
      </c>
      <c r="P13" s="18">
        <f t="shared" si="30"/>
        <v>0</v>
      </c>
      <c r="Q13" s="22">
        <v>2</v>
      </c>
      <c r="R13" s="1">
        <f t="shared" si="1"/>
        <v>5</v>
      </c>
      <c r="S13" s="1">
        <v>22</v>
      </c>
      <c r="T13" s="1">
        <v>18</v>
      </c>
      <c r="U13" s="1"/>
      <c r="V13" s="1"/>
      <c r="W13" s="1"/>
      <c r="X13" s="1">
        <v>4</v>
      </c>
      <c r="Y13" s="17">
        <f t="shared" si="2"/>
        <v>0.81818181818181823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26</v>
      </c>
      <c r="D14" s="2"/>
      <c r="E14" s="2"/>
      <c r="F14" s="9">
        <v>26</v>
      </c>
      <c r="G14" s="23">
        <v>2</v>
      </c>
      <c r="H14" s="24">
        <f t="shared" si="28"/>
        <v>4</v>
      </c>
      <c r="I14" s="24">
        <v>24</v>
      </c>
      <c r="J14" s="24">
        <v>20</v>
      </c>
      <c r="K14" s="10"/>
      <c r="L14" s="10">
        <v>1</v>
      </c>
      <c r="M14" s="10"/>
      <c r="N14" s="10">
        <v>3</v>
      </c>
      <c r="O14" s="19">
        <f t="shared" si="29"/>
        <v>0.875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Biomedical Engineering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e">
        <f>#REF!</f>
        <v>#REF!</v>
      </c>
      <c r="C19" s="3">
        <f t="shared" ref="C19:C28" si="31">F19+D19+E19</f>
        <v>0</v>
      </c>
      <c r="D19" s="3"/>
      <c r="E19" s="3"/>
      <c r="F19" s="8"/>
      <c r="G19" s="21"/>
      <c r="H19" s="1" t="str">
        <f t="shared" ref="H19:H28" si="32">IF(ISNUMBER(I19),F19-I19+G19,"")</f>
        <v/>
      </c>
      <c r="I19" s="1"/>
      <c r="J19" s="1"/>
      <c r="K19" s="4"/>
      <c r="L19" s="4"/>
      <c r="M19" s="4"/>
      <c r="N19" s="5"/>
      <c r="O19" s="15" t="str">
        <f t="shared" ref="O19:O28" si="33">IF(I19="","",((J19+K19+L19+M19)/I19))</f>
        <v/>
      </c>
      <c r="P19" s="16" t="str">
        <f t="shared" ref="P19:P28" si="34">IF(I19="","",(M19/I19))</f>
        <v/>
      </c>
      <c r="Q19" s="21"/>
      <c r="R19" s="1" t="str">
        <f t="shared" ref="R19:R28" si="35">IF(ISNUMBER(S19),I19-S19+Q19,"")</f>
        <v/>
      </c>
      <c r="S19" s="1"/>
      <c r="T19" s="1"/>
      <c r="U19" s="4"/>
      <c r="V19" s="4"/>
      <c r="W19" s="4"/>
      <c r="X19" s="5"/>
      <c r="Y19" s="15" t="str">
        <f t="shared" ref="Y19:Y28" si="36">IF(S19="","",((T19+U19+V19+W19)/S19))</f>
        <v/>
      </c>
      <c r="Z19" s="16" t="str">
        <f t="shared" ref="Z19:Z28" si="37">IF(S19="","",(W19/S19))</f>
        <v/>
      </c>
      <c r="AA19" s="21">
        <v>1</v>
      </c>
      <c r="AB19" s="1">
        <f t="shared" ref="AB19:AB28" si="38">IF(ISNUMBER(AC19),S19-AC19+AA19,"")</f>
        <v>0</v>
      </c>
      <c r="AC19" s="1">
        <v>1</v>
      </c>
      <c r="AD19" s="1">
        <v>1</v>
      </c>
      <c r="AE19" s="4"/>
      <c r="AF19" s="4"/>
      <c r="AG19" s="4"/>
      <c r="AH19" s="5"/>
      <c r="AI19" s="15">
        <f t="shared" ref="AI19:AI28" si="39">IF(AC19="","",((AD19+AE19+AF19+AG19)/AC19))</f>
        <v>1</v>
      </c>
      <c r="AJ19" s="16">
        <f t="shared" ref="AJ19:AJ28" si="40">IF(AC19="","",(AG19/AC19))</f>
        <v>0</v>
      </c>
      <c r="AK19" s="21"/>
      <c r="AL19" s="1">
        <f t="shared" ref="AL19:AL28" si="41">IF(ISNUMBER(AM19),AC19-AM19+AK19,"")</f>
        <v>0</v>
      </c>
      <c r="AM19" s="1">
        <v>1</v>
      </c>
      <c r="AN19" s="1"/>
      <c r="AO19" s="4"/>
      <c r="AP19" s="4"/>
      <c r="AQ19" s="4"/>
      <c r="AR19" s="5">
        <v>1</v>
      </c>
      <c r="AS19" s="15">
        <f t="shared" ref="AS19:AS28" si="42">IF(AM19="","",((AN19+AO19+AP19+AQ19)/AM19))</f>
        <v>0</v>
      </c>
      <c r="AT19" s="16">
        <f t="shared" ref="AT19:AT28" si="43">IF(AM19="","",(AQ19/AM19))</f>
        <v>0</v>
      </c>
      <c r="AU19" s="21"/>
      <c r="AV19" s="1">
        <f t="shared" ref="AV19:AV28" si="44">IF(ISNUMBER(AW19),AM19-AW19+AU19,"")</f>
        <v>0</v>
      </c>
      <c r="AW19" s="1">
        <v>1</v>
      </c>
      <c r="AX19" s="1"/>
      <c r="AY19" s="4"/>
      <c r="AZ19" s="4"/>
      <c r="BA19" s="4"/>
      <c r="BB19" s="5">
        <v>1</v>
      </c>
      <c r="BC19" s="15">
        <f t="shared" ref="BC19:BC28" si="45">IF(AW19="","",((AX19+AY19+AZ19+BA19)/AW19))</f>
        <v>0</v>
      </c>
      <c r="BD19" s="16">
        <f t="shared" ref="BD19:BD28" si="46">IF(AW19="","",(BA19/AW19))</f>
        <v>0</v>
      </c>
      <c r="BE19" s="21"/>
      <c r="BF19" s="1">
        <f t="shared" ref="BF19:BF28" si="47">IF(ISNUMBER(BG19),AW19-BG19+BE19,"")</f>
        <v>0</v>
      </c>
      <c r="BG19" s="1">
        <v>1</v>
      </c>
      <c r="BH19" s="1"/>
      <c r="BI19" s="4"/>
      <c r="BJ19" s="4"/>
      <c r="BK19" s="4"/>
      <c r="BL19" s="5">
        <v>1</v>
      </c>
      <c r="BM19" s="15">
        <f t="shared" ref="BM19:BM28" si="48">IF(BG19="","",((BH19+BI19+BJ19+BK19)/BG19))</f>
        <v>0</v>
      </c>
      <c r="BN19" s="16">
        <f t="shared" ref="BN19:BN28" si="49">IF(BG19="","",(BK19/BG19))</f>
        <v>0</v>
      </c>
      <c r="BO19" s="21"/>
      <c r="BP19" s="1">
        <f t="shared" ref="BP19:BP28" si="50">IF(ISNUMBER(BQ19),BG19-BQ19+BO19,"")</f>
        <v>0</v>
      </c>
      <c r="BQ19" s="1">
        <v>1</v>
      </c>
      <c r="BR19" s="1"/>
      <c r="BS19" s="4"/>
      <c r="BT19" s="4"/>
      <c r="BU19" s="4"/>
      <c r="BV19" s="5">
        <v>1</v>
      </c>
      <c r="BW19" s="15">
        <f t="shared" ref="BW19:BW28" si="51">IF(BQ19="","",((BR19+BS19+BT19+BU19)/BQ19))</f>
        <v>0</v>
      </c>
      <c r="BX19" s="16">
        <f t="shared" ref="BX19:BX28" si="52">IF(BQ19="","",(BU19/BQ19))</f>
        <v>0</v>
      </c>
      <c r="BY19" s="21"/>
      <c r="BZ19" s="1">
        <f t="shared" ref="BZ19:BZ28" si="53">IF(ISNUMBER(CA19),BQ19-CA19+BY19,"")</f>
        <v>0</v>
      </c>
      <c r="CA19" s="1">
        <v>1</v>
      </c>
      <c r="CB19" s="1"/>
      <c r="CC19" s="4"/>
      <c r="CD19" s="4"/>
      <c r="CE19" s="4"/>
      <c r="CF19" s="5">
        <v>1</v>
      </c>
      <c r="CG19" s="15">
        <f t="shared" ref="CG19:CG28" si="54">IF(CA19="","",((CB19+CC19+CD19+CE19)/CA19))</f>
        <v>0</v>
      </c>
      <c r="CH19" s="16">
        <f t="shared" ref="CH19:CH28" si="55">IF(CA19="","",(CE19/CA19))</f>
        <v>0</v>
      </c>
      <c r="CI19" s="21"/>
      <c r="CJ19" s="1">
        <f t="shared" ref="CJ19:CJ28" si="56">IF(ISNUMBER(CK19),CA19-CK19+CI19,"")</f>
        <v>0</v>
      </c>
      <c r="CK19" s="1">
        <v>1</v>
      </c>
      <c r="CL19" s="1"/>
      <c r="CM19" s="4"/>
      <c r="CN19" s="4"/>
      <c r="CO19" s="4">
        <v>1</v>
      </c>
      <c r="CP19" s="5"/>
      <c r="CQ19" s="15">
        <f t="shared" ref="CQ19:CQ28" si="57">IF(CK19="","",((CL19+CM19+CN19+CO19)/CK19))</f>
        <v>1</v>
      </c>
      <c r="CR19" s="16">
        <f t="shared" ref="CR19:CR28" si="58">IF(CK19="","",(CO19/CK19))</f>
        <v>1</v>
      </c>
      <c r="CS19" s="21"/>
      <c r="CT19" s="1">
        <f t="shared" ref="CT19:CT28" si="59">IF(ISNUMBER(CU19),CK19-CU19+CS19,"")</f>
        <v>0</v>
      </c>
      <c r="CU19" s="1">
        <v>1</v>
      </c>
      <c r="CV19" s="1"/>
      <c r="CW19" s="4"/>
      <c r="CX19" s="4"/>
      <c r="CY19" s="4">
        <v>1</v>
      </c>
      <c r="CZ19" s="5"/>
      <c r="DA19" s="15">
        <f t="shared" ref="DA19:DA28" si="60">IF(CU19="","",((CV19+CW19+CX19+CY19)/CU19))</f>
        <v>1</v>
      </c>
      <c r="DB19" s="16">
        <f t="shared" ref="DB19:DB28" si="61">IF(CU19="","",(CY19/CU19))</f>
        <v>1</v>
      </c>
    </row>
    <row r="20" spans="2:106">
      <c r="B20" s="4" t="s">
        <v>82</v>
      </c>
      <c r="C20" s="2">
        <f t="shared" si="31"/>
        <v>11</v>
      </c>
      <c r="D20" s="2"/>
      <c r="E20" s="2"/>
      <c r="F20" s="8">
        <v>11</v>
      </c>
      <c r="G20" s="22"/>
      <c r="H20" s="1">
        <f t="shared" si="32"/>
        <v>0</v>
      </c>
      <c r="I20" s="1">
        <v>11</v>
      </c>
      <c r="J20" s="1">
        <v>8</v>
      </c>
      <c r="K20" s="1"/>
      <c r="L20" s="1">
        <v>1</v>
      </c>
      <c r="M20" s="1"/>
      <c r="N20" s="1">
        <v>2</v>
      </c>
      <c r="O20" s="15">
        <f t="shared" si="33"/>
        <v>0.81818181818181823</v>
      </c>
      <c r="P20" s="16">
        <f t="shared" si="34"/>
        <v>0</v>
      </c>
      <c r="Q20" s="22"/>
      <c r="R20" s="1">
        <f t="shared" si="35"/>
        <v>0</v>
      </c>
      <c r="S20" s="1">
        <v>11</v>
      </c>
      <c r="T20" s="1">
        <v>6</v>
      </c>
      <c r="U20" s="1"/>
      <c r="V20" s="1"/>
      <c r="W20" s="1">
        <v>1</v>
      </c>
      <c r="X20" s="1">
        <v>4</v>
      </c>
      <c r="Y20" s="15">
        <f t="shared" si="36"/>
        <v>0.63636363636363635</v>
      </c>
      <c r="Z20" s="16">
        <f t="shared" si="37"/>
        <v>9.0909090909090912E-2</v>
      </c>
      <c r="AA20" s="22"/>
      <c r="AB20" s="1">
        <f t="shared" si="38"/>
        <v>0</v>
      </c>
      <c r="AC20" s="1">
        <v>11</v>
      </c>
      <c r="AD20" s="1">
        <v>1</v>
      </c>
      <c r="AE20" s="1"/>
      <c r="AF20" s="1"/>
      <c r="AG20" s="1">
        <v>6</v>
      </c>
      <c r="AH20" s="1">
        <v>4</v>
      </c>
      <c r="AI20" s="15">
        <f t="shared" si="39"/>
        <v>0.63636363636363635</v>
      </c>
      <c r="AJ20" s="16">
        <f t="shared" si="40"/>
        <v>0.54545454545454541</v>
      </c>
      <c r="AK20" s="22"/>
      <c r="AL20" s="1">
        <f t="shared" si="41"/>
        <v>0</v>
      </c>
      <c r="AM20" s="1">
        <v>11</v>
      </c>
      <c r="AN20" s="1"/>
      <c r="AO20" s="1"/>
      <c r="AP20" s="1"/>
      <c r="AQ20" s="1">
        <v>7</v>
      </c>
      <c r="AR20" s="1">
        <v>4</v>
      </c>
      <c r="AS20" s="15">
        <f t="shared" si="42"/>
        <v>0.63636363636363635</v>
      </c>
      <c r="AT20" s="16">
        <f t="shared" si="43"/>
        <v>0.63636363636363635</v>
      </c>
      <c r="AU20" s="22"/>
      <c r="AV20" s="1">
        <f t="shared" si="44"/>
        <v>0</v>
      </c>
      <c r="AW20" s="1">
        <v>11</v>
      </c>
      <c r="AX20" s="1"/>
      <c r="AY20" s="1"/>
      <c r="AZ20" s="1"/>
      <c r="BA20" s="1">
        <v>7</v>
      </c>
      <c r="BB20" s="1">
        <v>4</v>
      </c>
      <c r="BC20" s="15">
        <f t="shared" si="45"/>
        <v>0.63636363636363635</v>
      </c>
      <c r="BD20" s="16">
        <f t="shared" si="46"/>
        <v>0.63636363636363635</v>
      </c>
      <c r="BE20" s="22"/>
      <c r="BF20" s="1">
        <f t="shared" si="47"/>
        <v>0</v>
      </c>
      <c r="BG20" s="1">
        <v>11</v>
      </c>
      <c r="BH20" s="1"/>
      <c r="BI20" s="1"/>
      <c r="BJ20" s="1"/>
      <c r="BK20" s="1">
        <v>7</v>
      </c>
      <c r="BL20" s="1">
        <v>4</v>
      </c>
      <c r="BM20" s="15">
        <f t="shared" si="48"/>
        <v>0.63636363636363635</v>
      </c>
      <c r="BN20" s="16">
        <f t="shared" si="49"/>
        <v>0.63636363636363635</v>
      </c>
      <c r="BO20" s="22"/>
      <c r="BP20" s="1">
        <f t="shared" si="50"/>
        <v>0</v>
      </c>
      <c r="BQ20" s="1">
        <v>11</v>
      </c>
      <c r="BR20" s="1"/>
      <c r="BS20" s="1"/>
      <c r="BT20" s="1"/>
      <c r="BU20" s="1">
        <v>7</v>
      </c>
      <c r="BV20" s="1">
        <v>4</v>
      </c>
      <c r="BW20" s="15">
        <f t="shared" si="51"/>
        <v>0.63636363636363635</v>
      </c>
      <c r="BX20" s="16">
        <f t="shared" si="52"/>
        <v>0.63636363636363635</v>
      </c>
      <c r="BY20" s="22"/>
      <c r="BZ20" s="1">
        <f t="shared" si="53"/>
        <v>0</v>
      </c>
      <c r="CA20" s="1">
        <v>11</v>
      </c>
      <c r="CB20" s="1"/>
      <c r="CC20" s="1"/>
      <c r="CD20" s="1"/>
      <c r="CE20" s="1">
        <v>7</v>
      </c>
      <c r="CF20" s="1">
        <v>4</v>
      </c>
      <c r="CG20" s="15">
        <f t="shared" si="54"/>
        <v>0.63636363636363635</v>
      </c>
      <c r="CH20" s="16">
        <f t="shared" si="55"/>
        <v>0.63636363636363635</v>
      </c>
      <c r="CI20" s="22"/>
      <c r="CJ20" s="1">
        <f t="shared" si="56"/>
        <v>0</v>
      </c>
      <c r="CK20" s="1">
        <v>11</v>
      </c>
      <c r="CL20" s="1"/>
      <c r="CM20" s="1"/>
      <c r="CN20" s="1"/>
      <c r="CO20" s="1">
        <v>7</v>
      </c>
      <c r="CP20" s="1">
        <v>4</v>
      </c>
      <c r="CQ20" s="15">
        <f t="shared" si="57"/>
        <v>0.63636363636363635</v>
      </c>
      <c r="CR20" s="16">
        <f t="shared" si="58"/>
        <v>0.63636363636363635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5</v>
      </c>
      <c r="D21" s="2"/>
      <c r="E21" s="2"/>
      <c r="F21" s="8">
        <v>5</v>
      </c>
      <c r="G21" s="22"/>
      <c r="H21" s="1">
        <f t="shared" si="32"/>
        <v>2</v>
      </c>
      <c r="I21" s="1">
        <v>3</v>
      </c>
      <c r="J21" s="1">
        <v>2</v>
      </c>
      <c r="K21" s="1"/>
      <c r="L21" s="1"/>
      <c r="M21" s="1"/>
      <c r="N21" s="1">
        <v>1</v>
      </c>
      <c r="O21" s="15">
        <f t="shared" si="33"/>
        <v>0.66666666666666663</v>
      </c>
      <c r="P21" s="16">
        <f t="shared" si="34"/>
        <v>0</v>
      </c>
      <c r="Q21" s="22"/>
      <c r="R21" s="1">
        <f t="shared" si="35"/>
        <v>0</v>
      </c>
      <c r="S21" s="1">
        <v>3</v>
      </c>
      <c r="T21" s="1">
        <v>1</v>
      </c>
      <c r="U21" s="1"/>
      <c r="V21" s="1"/>
      <c r="W21" s="1">
        <v>1</v>
      </c>
      <c r="X21" s="1">
        <v>1</v>
      </c>
      <c r="Y21" s="15">
        <f t="shared" si="36"/>
        <v>0.66666666666666663</v>
      </c>
      <c r="Z21" s="16">
        <f t="shared" si="37"/>
        <v>0.33333333333333331</v>
      </c>
      <c r="AA21" s="22"/>
      <c r="AB21" s="1">
        <f t="shared" si="38"/>
        <v>0</v>
      </c>
      <c r="AC21" s="1">
        <v>3</v>
      </c>
      <c r="AD21" s="1">
        <v>1</v>
      </c>
      <c r="AE21" s="1"/>
      <c r="AF21" s="1"/>
      <c r="AG21" s="1">
        <v>1</v>
      </c>
      <c r="AH21" s="1">
        <v>1</v>
      </c>
      <c r="AI21" s="15">
        <f t="shared" si="39"/>
        <v>0.66666666666666663</v>
      </c>
      <c r="AJ21" s="16">
        <f t="shared" si="40"/>
        <v>0.33333333333333331</v>
      </c>
      <c r="AK21" s="22"/>
      <c r="AL21" s="1">
        <f t="shared" si="41"/>
        <v>0</v>
      </c>
      <c r="AM21" s="1">
        <v>3</v>
      </c>
      <c r="AN21" s="1"/>
      <c r="AO21" s="1"/>
      <c r="AP21" s="1"/>
      <c r="AQ21" s="1">
        <v>2</v>
      </c>
      <c r="AR21" s="1">
        <v>1</v>
      </c>
      <c r="AS21" s="15">
        <f t="shared" si="42"/>
        <v>0.66666666666666663</v>
      </c>
      <c r="AT21" s="16">
        <f t="shared" si="43"/>
        <v>0.66666666666666663</v>
      </c>
      <c r="AU21" s="22"/>
      <c r="AV21" s="1">
        <f t="shared" si="44"/>
        <v>0</v>
      </c>
      <c r="AW21" s="1">
        <v>3</v>
      </c>
      <c r="AX21" s="1"/>
      <c r="AY21" s="1"/>
      <c r="AZ21" s="1"/>
      <c r="BA21" s="1">
        <v>2</v>
      </c>
      <c r="BB21" s="1">
        <v>1</v>
      </c>
      <c r="BC21" s="15">
        <f t="shared" si="45"/>
        <v>0.66666666666666663</v>
      </c>
      <c r="BD21" s="16">
        <f t="shared" si="46"/>
        <v>0.66666666666666663</v>
      </c>
      <c r="BE21" s="22"/>
      <c r="BF21" s="1">
        <f t="shared" si="47"/>
        <v>0</v>
      </c>
      <c r="BG21" s="1">
        <v>3</v>
      </c>
      <c r="BH21" s="1"/>
      <c r="BI21" s="1"/>
      <c r="BJ21" s="1"/>
      <c r="BK21" s="1">
        <v>2</v>
      </c>
      <c r="BL21" s="1">
        <v>1</v>
      </c>
      <c r="BM21" s="15">
        <f t="shared" si="48"/>
        <v>0.66666666666666663</v>
      </c>
      <c r="BN21" s="16">
        <f t="shared" si="49"/>
        <v>0.66666666666666663</v>
      </c>
      <c r="BO21" s="22"/>
      <c r="BP21" s="1">
        <f t="shared" si="50"/>
        <v>0</v>
      </c>
      <c r="BQ21" s="1">
        <v>3</v>
      </c>
      <c r="BR21" s="1"/>
      <c r="BS21" s="1"/>
      <c r="BT21" s="1"/>
      <c r="BU21" s="1">
        <v>2</v>
      </c>
      <c r="BV21" s="1">
        <v>1</v>
      </c>
      <c r="BW21" s="15">
        <f t="shared" si="51"/>
        <v>0.66666666666666663</v>
      </c>
      <c r="BX21" s="16">
        <f t="shared" si="52"/>
        <v>0.66666666666666663</v>
      </c>
      <c r="BY21" s="22"/>
      <c r="BZ21" s="1">
        <f t="shared" si="53"/>
        <v>0</v>
      </c>
      <c r="CA21" s="1">
        <v>3</v>
      </c>
      <c r="CB21" s="1"/>
      <c r="CC21" s="1"/>
      <c r="CD21" s="1"/>
      <c r="CE21" s="1">
        <v>2</v>
      </c>
      <c r="CF21" s="1">
        <v>1</v>
      </c>
      <c r="CG21" s="15">
        <f t="shared" si="54"/>
        <v>0.66666666666666663</v>
      </c>
      <c r="CH21" s="16">
        <f t="shared" si="55"/>
        <v>0.66666666666666663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4</v>
      </c>
      <c r="D22" s="2"/>
      <c r="E22" s="2"/>
      <c r="F22" s="8">
        <v>4</v>
      </c>
      <c r="G22" s="22"/>
      <c r="H22" s="1">
        <f t="shared" si="32"/>
        <v>0</v>
      </c>
      <c r="I22" s="1">
        <v>4</v>
      </c>
      <c r="J22" s="1">
        <v>3</v>
      </c>
      <c r="K22" s="1"/>
      <c r="L22" s="1"/>
      <c r="M22" s="1"/>
      <c r="N22" s="1">
        <v>1</v>
      </c>
      <c r="O22" s="15">
        <f t="shared" si="33"/>
        <v>0.75</v>
      </c>
      <c r="P22" s="16">
        <f t="shared" si="34"/>
        <v>0</v>
      </c>
      <c r="Q22" s="22"/>
      <c r="R22" s="1">
        <f t="shared" si="35"/>
        <v>0</v>
      </c>
      <c r="S22" s="1">
        <v>4</v>
      </c>
      <c r="T22" s="1">
        <v>3</v>
      </c>
      <c r="U22" s="1"/>
      <c r="V22" s="1"/>
      <c r="W22" s="1"/>
      <c r="X22" s="1">
        <v>1</v>
      </c>
      <c r="Y22" s="15">
        <f t="shared" si="36"/>
        <v>0.75</v>
      </c>
      <c r="Z22" s="16">
        <f t="shared" si="37"/>
        <v>0</v>
      </c>
      <c r="AA22" s="22"/>
      <c r="AB22" s="1">
        <f t="shared" si="38"/>
        <v>0</v>
      </c>
      <c r="AC22" s="1">
        <v>4</v>
      </c>
      <c r="AD22" s="1">
        <v>2</v>
      </c>
      <c r="AE22" s="1"/>
      <c r="AF22" s="1"/>
      <c r="AG22" s="1">
        <v>1</v>
      </c>
      <c r="AH22" s="1">
        <v>1</v>
      </c>
      <c r="AI22" s="15">
        <f t="shared" si="39"/>
        <v>0.75</v>
      </c>
      <c r="AJ22" s="16">
        <f t="shared" si="40"/>
        <v>0.25</v>
      </c>
      <c r="AK22" s="22"/>
      <c r="AL22" s="1">
        <f t="shared" si="41"/>
        <v>0</v>
      </c>
      <c r="AM22" s="1">
        <v>4</v>
      </c>
      <c r="AN22" s="1"/>
      <c r="AO22" s="1"/>
      <c r="AP22" s="1"/>
      <c r="AQ22" s="1">
        <v>3</v>
      </c>
      <c r="AR22" s="1">
        <v>1</v>
      </c>
      <c r="AS22" s="15">
        <f t="shared" si="42"/>
        <v>0.75</v>
      </c>
      <c r="AT22" s="16">
        <f t="shared" si="43"/>
        <v>0.75</v>
      </c>
      <c r="AU22" s="22"/>
      <c r="AV22" s="1">
        <f t="shared" si="44"/>
        <v>0</v>
      </c>
      <c r="AW22" s="1">
        <v>4</v>
      </c>
      <c r="AX22" s="1"/>
      <c r="AY22" s="1"/>
      <c r="AZ22" s="1"/>
      <c r="BA22" s="1">
        <v>3</v>
      </c>
      <c r="BB22" s="1">
        <v>1</v>
      </c>
      <c r="BC22" s="15">
        <f t="shared" si="45"/>
        <v>0.75</v>
      </c>
      <c r="BD22" s="16">
        <f t="shared" si="46"/>
        <v>0.75</v>
      </c>
      <c r="BE22" s="22"/>
      <c r="BF22" s="1">
        <f t="shared" si="47"/>
        <v>0</v>
      </c>
      <c r="BG22" s="1">
        <v>4</v>
      </c>
      <c r="BH22" s="1"/>
      <c r="BI22" s="1"/>
      <c r="BJ22" s="1"/>
      <c r="BK22" s="1">
        <v>3</v>
      </c>
      <c r="BL22" s="1">
        <v>1</v>
      </c>
      <c r="BM22" s="15">
        <f t="shared" si="48"/>
        <v>0.75</v>
      </c>
      <c r="BN22" s="16">
        <f t="shared" si="49"/>
        <v>0.75</v>
      </c>
      <c r="BO22" s="22"/>
      <c r="BP22" s="1">
        <f t="shared" si="50"/>
        <v>0</v>
      </c>
      <c r="BQ22" s="1">
        <v>4</v>
      </c>
      <c r="BR22" s="1"/>
      <c r="BS22" s="1"/>
      <c r="BT22" s="1"/>
      <c r="BU22" s="1">
        <v>3</v>
      </c>
      <c r="BV22" s="1">
        <v>1</v>
      </c>
      <c r="BW22" s="15">
        <f t="shared" si="51"/>
        <v>0.75</v>
      </c>
      <c r="BX22" s="16">
        <f t="shared" si="52"/>
        <v>0.75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3</v>
      </c>
      <c r="D23" s="2"/>
      <c r="E23" s="2"/>
      <c r="F23" s="8">
        <v>3</v>
      </c>
      <c r="G23" s="22"/>
      <c r="H23" s="1">
        <f t="shared" si="32"/>
        <v>1</v>
      </c>
      <c r="I23" s="1">
        <v>2</v>
      </c>
      <c r="J23" s="1">
        <v>2</v>
      </c>
      <c r="K23" s="1"/>
      <c r="L23" s="1"/>
      <c r="M23" s="1"/>
      <c r="N23" s="1"/>
      <c r="O23" s="15">
        <f t="shared" si="33"/>
        <v>1</v>
      </c>
      <c r="P23" s="16">
        <f t="shared" si="34"/>
        <v>0</v>
      </c>
      <c r="Q23" s="22"/>
      <c r="R23" s="1">
        <f t="shared" si="35"/>
        <v>0</v>
      </c>
      <c r="S23" s="1">
        <v>2</v>
      </c>
      <c r="T23" s="1">
        <v>1</v>
      </c>
      <c r="U23" s="1"/>
      <c r="V23" s="1"/>
      <c r="W23" s="1">
        <v>1</v>
      </c>
      <c r="X23" s="1"/>
      <c r="Y23" s="15">
        <f t="shared" si="36"/>
        <v>1</v>
      </c>
      <c r="Z23" s="16">
        <f t="shared" si="37"/>
        <v>0.5</v>
      </c>
      <c r="AA23" s="22"/>
      <c r="AB23" s="1">
        <f t="shared" si="38"/>
        <v>0</v>
      </c>
      <c r="AC23" s="1">
        <v>2</v>
      </c>
      <c r="AD23" s="1">
        <v>1</v>
      </c>
      <c r="AE23" s="1"/>
      <c r="AF23" s="1"/>
      <c r="AG23" s="1">
        <v>1</v>
      </c>
      <c r="AH23" s="1"/>
      <c r="AI23" s="15">
        <f t="shared" si="39"/>
        <v>1</v>
      </c>
      <c r="AJ23" s="16">
        <f t="shared" si="40"/>
        <v>0.5</v>
      </c>
      <c r="AK23" s="22"/>
      <c r="AL23" s="1">
        <f t="shared" si="41"/>
        <v>0</v>
      </c>
      <c r="AM23" s="1">
        <v>2</v>
      </c>
      <c r="AN23" s="1"/>
      <c r="AO23" s="1"/>
      <c r="AP23" s="1"/>
      <c r="AQ23" s="1">
        <v>2</v>
      </c>
      <c r="AR23" s="1"/>
      <c r="AS23" s="15">
        <f t="shared" si="42"/>
        <v>1</v>
      </c>
      <c r="AT23" s="16">
        <f t="shared" si="43"/>
        <v>1</v>
      </c>
      <c r="AU23" s="22"/>
      <c r="AV23" s="1">
        <f t="shared" si="44"/>
        <v>0</v>
      </c>
      <c r="AW23" s="1">
        <v>2</v>
      </c>
      <c r="AX23" s="1"/>
      <c r="AY23" s="1"/>
      <c r="AZ23" s="1"/>
      <c r="BA23" s="1">
        <v>2</v>
      </c>
      <c r="BB23" s="1"/>
      <c r="BC23" s="15">
        <f t="shared" si="45"/>
        <v>1</v>
      </c>
      <c r="BD23" s="16">
        <f t="shared" si="46"/>
        <v>1</v>
      </c>
      <c r="BE23" s="22"/>
      <c r="BF23" s="1">
        <f t="shared" si="47"/>
        <v>0</v>
      </c>
      <c r="BG23" s="1">
        <v>2</v>
      </c>
      <c r="BH23" s="1"/>
      <c r="BI23" s="1"/>
      <c r="BJ23" s="1"/>
      <c r="BK23" s="1">
        <v>2</v>
      </c>
      <c r="BL23" s="1"/>
      <c r="BM23" s="15">
        <f t="shared" si="48"/>
        <v>1</v>
      </c>
      <c r="BN23" s="16">
        <f t="shared" si="49"/>
        <v>1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3</v>
      </c>
      <c r="D24" s="2"/>
      <c r="E24" s="2"/>
      <c r="F24" s="8">
        <v>3</v>
      </c>
      <c r="G24" s="22"/>
      <c r="H24" s="1">
        <f t="shared" si="32"/>
        <v>1</v>
      </c>
      <c r="I24" s="1">
        <v>2</v>
      </c>
      <c r="J24" s="1">
        <v>2</v>
      </c>
      <c r="K24" s="1"/>
      <c r="L24" s="1"/>
      <c r="M24" s="1"/>
      <c r="N24" s="1"/>
      <c r="O24" s="15">
        <f t="shared" si="33"/>
        <v>1</v>
      </c>
      <c r="P24" s="16">
        <f t="shared" si="34"/>
        <v>0</v>
      </c>
      <c r="Q24" s="22"/>
      <c r="R24" s="1" t="str">
        <f t="shared" si="35"/>
        <v/>
      </c>
      <c r="S24" s="1"/>
      <c r="T24" s="1"/>
      <c r="U24" s="1"/>
      <c r="V24" s="1"/>
      <c r="W24" s="1"/>
      <c r="X24" s="1"/>
      <c r="Y24" s="15" t="str">
        <f t="shared" si="36"/>
        <v/>
      </c>
      <c r="Z24" s="16" t="str">
        <f t="shared" si="37"/>
        <v/>
      </c>
      <c r="AA24" s="22"/>
      <c r="AB24" s="1" t="str">
        <f t="shared" si="38"/>
        <v/>
      </c>
      <c r="AC24" s="1"/>
      <c r="AD24" s="1"/>
      <c r="AE24" s="1"/>
      <c r="AF24" s="1"/>
      <c r="AG24" s="1"/>
      <c r="AH24" s="1"/>
      <c r="AI24" s="15" t="str">
        <f t="shared" si="39"/>
        <v/>
      </c>
      <c r="AJ24" s="16" t="str">
        <f t="shared" si="40"/>
        <v/>
      </c>
      <c r="AK24" s="22"/>
      <c r="AL24" s="1" t="str">
        <f t="shared" si="41"/>
        <v/>
      </c>
      <c r="AM24" s="1"/>
      <c r="AN24" s="1"/>
      <c r="AO24" s="1"/>
      <c r="AP24" s="1"/>
      <c r="AQ24" s="1"/>
      <c r="AR24" s="1"/>
      <c r="AS24" s="15" t="str">
        <f t="shared" si="42"/>
        <v/>
      </c>
      <c r="AT24" s="16" t="str">
        <f t="shared" si="43"/>
        <v/>
      </c>
      <c r="AU24" s="22"/>
      <c r="AV24" s="1" t="str">
        <f t="shared" si="44"/>
        <v/>
      </c>
      <c r="AW24" s="1"/>
      <c r="AX24" s="1"/>
      <c r="AY24" s="1"/>
      <c r="AZ24" s="1"/>
      <c r="BA24" s="1"/>
      <c r="BB24" s="1"/>
      <c r="BC24" s="15" t="str">
        <f t="shared" si="45"/>
        <v/>
      </c>
      <c r="BD24" s="16" t="str">
        <f t="shared" si="46"/>
        <v/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10</v>
      </c>
      <c r="D25" s="2"/>
      <c r="E25" s="2"/>
      <c r="F25" s="8">
        <v>10</v>
      </c>
      <c r="G25" s="22"/>
      <c r="H25" s="1">
        <f t="shared" si="32"/>
        <v>0</v>
      </c>
      <c r="I25" s="1">
        <v>10</v>
      </c>
      <c r="J25" s="1">
        <v>8</v>
      </c>
      <c r="K25" s="1"/>
      <c r="L25" s="1">
        <v>1</v>
      </c>
      <c r="M25" s="1"/>
      <c r="N25" s="1">
        <v>1</v>
      </c>
      <c r="O25" s="15">
        <f t="shared" si="33"/>
        <v>0.9</v>
      </c>
      <c r="P25" s="16">
        <f t="shared" si="34"/>
        <v>0</v>
      </c>
      <c r="Q25" s="22"/>
      <c r="R25" s="1">
        <f t="shared" si="35"/>
        <v>-1</v>
      </c>
      <c r="S25" s="1">
        <v>11</v>
      </c>
      <c r="T25" s="1">
        <v>9</v>
      </c>
      <c r="U25" s="1"/>
      <c r="V25" s="1"/>
      <c r="W25" s="1"/>
      <c r="X25" s="1">
        <v>2</v>
      </c>
      <c r="Y25" s="15">
        <f t="shared" si="36"/>
        <v>0.81818181818181823</v>
      </c>
      <c r="Z25" s="16">
        <f t="shared" si="37"/>
        <v>0</v>
      </c>
      <c r="AA25" s="22"/>
      <c r="AB25" s="1">
        <f t="shared" si="38"/>
        <v>1</v>
      </c>
      <c r="AC25" s="1">
        <v>10</v>
      </c>
      <c r="AD25" s="1">
        <v>3</v>
      </c>
      <c r="AE25" s="1"/>
      <c r="AF25" s="1"/>
      <c r="AG25" s="1">
        <v>5</v>
      </c>
      <c r="AH25" s="1">
        <v>2</v>
      </c>
      <c r="AI25" s="15">
        <f t="shared" si="39"/>
        <v>0.8</v>
      </c>
      <c r="AJ25" s="16">
        <f t="shared" si="40"/>
        <v>0.5</v>
      </c>
      <c r="AK25" s="22"/>
      <c r="AL25" s="1">
        <f t="shared" si="41"/>
        <v>1</v>
      </c>
      <c r="AM25" s="1">
        <v>9</v>
      </c>
      <c r="AN25" s="1"/>
      <c r="AO25" s="1"/>
      <c r="AP25" s="1"/>
      <c r="AQ25" s="1">
        <v>7</v>
      </c>
      <c r="AR25" s="1">
        <v>2</v>
      </c>
      <c r="AS25" s="15">
        <f t="shared" si="42"/>
        <v>0.77777777777777779</v>
      </c>
      <c r="AT25" s="16">
        <f t="shared" si="43"/>
        <v>0.77777777777777779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5</v>
      </c>
      <c r="D26" s="2"/>
      <c r="E26" s="2"/>
      <c r="F26" s="8">
        <v>5</v>
      </c>
      <c r="G26" s="22"/>
      <c r="H26" s="1">
        <f t="shared" si="32"/>
        <v>1</v>
      </c>
      <c r="I26" s="1">
        <v>4</v>
      </c>
      <c r="J26" s="1">
        <v>4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4</v>
      </c>
      <c r="T26" s="1">
        <v>4</v>
      </c>
      <c r="U26" s="1"/>
      <c r="V26" s="1"/>
      <c r="W26" s="1"/>
      <c r="X26" s="1"/>
      <c r="Y26" s="17">
        <f t="shared" si="36"/>
        <v>1</v>
      </c>
      <c r="Z26" s="18">
        <f t="shared" si="37"/>
        <v>0</v>
      </c>
      <c r="AA26" s="22"/>
      <c r="AB26" s="1">
        <f t="shared" si="38"/>
        <v>0</v>
      </c>
      <c r="AC26" s="1">
        <v>4</v>
      </c>
      <c r="AD26" s="1">
        <v>1</v>
      </c>
      <c r="AE26" s="1"/>
      <c r="AF26" s="1"/>
      <c r="AG26" s="1">
        <v>3</v>
      </c>
      <c r="AH26" s="1"/>
      <c r="AI26" s="17">
        <f t="shared" si="39"/>
        <v>1</v>
      </c>
      <c r="AJ26" s="18">
        <f t="shared" si="40"/>
        <v>0.75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10</v>
      </c>
      <c r="D27" s="2"/>
      <c r="E27" s="2"/>
      <c r="F27" s="8">
        <v>10</v>
      </c>
      <c r="G27" s="22"/>
      <c r="H27" s="1">
        <f t="shared" si="32"/>
        <v>0</v>
      </c>
      <c r="I27" s="1">
        <v>10</v>
      </c>
      <c r="J27" s="1">
        <v>6</v>
      </c>
      <c r="K27" s="1"/>
      <c r="L27" s="1">
        <v>3</v>
      </c>
      <c r="M27" s="1"/>
      <c r="N27" s="1">
        <v>1</v>
      </c>
      <c r="O27" s="17">
        <f t="shared" si="33"/>
        <v>0.9</v>
      </c>
      <c r="P27" s="18">
        <f t="shared" si="34"/>
        <v>0</v>
      </c>
      <c r="Q27" s="22">
        <v>3</v>
      </c>
      <c r="R27" s="1">
        <f t="shared" si="35"/>
        <v>1</v>
      </c>
      <c r="S27" s="1">
        <v>12</v>
      </c>
      <c r="T27" s="1">
        <v>9</v>
      </c>
      <c r="U27" s="1"/>
      <c r="V27" s="1"/>
      <c r="W27" s="1"/>
      <c r="X27" s="1">
        <v>3</v>
      </c>
      <c r="Y27" s="17">
        <f t="shared" si="36"/>
        <v>0.75</v>
      </c>
      <c r="Z27" s="18">
        <f t="shared" si="37"/>
        <v>0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13</v>
      </c>
      <c r="D28" s="2"/>
      <c r="E28" s="2"/>
      <c r="F28" s="9">
        <v>13</v>
      </c>
      <c r="G28" s="23">
        <v>1</v>
      </c>
      <c r="H28" s="24">
        <f t="shared" si="32"/>
        <v>0</v>
      </c>
      <c r="I28" s="24">
        <v>14</v>
      </c>
      <c r="J28" s="24">
        <v>10</v>
      </c>
      <c r="K28" s="10"/>
      <c r="L28" s="10">
        <v>2</v>
      </c>
      <c r="M28" s="10"/>
      <c r="N28" s="10">
        <v>2</v>
      </c>
      <c r="O28" s="19">
        <f t="shared" si="33"/>
        <v>0.8571428571428571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94</v>
      </c>
    </row>
    <row r="2" spans="1:106">
      <c r="B2" s="25" t="str">
        <f>"Freshmen Retention - "&amp;$A$1</f>
        <v>Freshmen Retention - Civil &amp; Architectural Engineering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25</v>
      </c>
      <c r="D5" s="3"/>
      <c r="E5" s="3"/>
      <c r="F5" s="8">
        <v>25</v>
      </c>
      <c r="G5" s="21">
        <v>1</v>
      </c>
      <c r="H5" s="1">
        <f>IF(ISNUMBER(I5),F5-I5+G5,"")</f>
        <v>0</v>
      </c>
      <c r="I5" s="1">
        <v>26</v>
      </c>
      <c r="J5" s="1">
        <v>23</v>
      </c>
      <c r="K5" s="4"/>
      <c r="L5" s="4"/>
      <c r="M5" s="4"/>
      <c r="N5" s="5">
        <v>3</v>
      </c>
      <c r="O5" s="15">
        <f>IF(I5="","",((J5+K5+L5+M5)/I5))</f>
        <v>0.88461538461538458</v>
      </c>
      <c r="P5" s="16">
        <f>IF(I5="","",(M5/I5))</f>
        <v>0</v>
      </c>
      <c r="Q5" s="21">
        <v>3</v>
      </c>
      <c r="R5" s="1">
        <f t="shared" ref="R5:R14" si="1">IF(ISNUMBER(S5),I5-S5+Q5,"")</f>
        <v>1</v>
      </c>
      <c r="S5" s="1">
        <v>28</v>
      </c>
      <c r="T5" s="1">
        <v>23</v>
      </c>
      <c r="U5" s="4"/>
      <c r="V5" s="4"/>
      <c r="W5" s="4"/>
      <c r="X5" s="5">
        <v>5</v>
      </c>
      <c r="Y5" s="15">
        <f t="shared" ref="Y5:Y14" si="2">IF(S5="","",((T5+U5+V5+W5)/S5))</f>
        <v>0.8214285714285714</v>
      </c>
      <c r="Z5" s="16">
        <f t="shared" ref="Z5:Z14" si="3">IF(S5="","",(W5/S5))</f>
        <v>0</v>
      </c>
      <c r="AA5" s="21">
        <v>2</v>
      </c>
      <c r="AB5" s="1">
        <f t="shared" ref="AB5:AB14" si="4">IF(ISNUMBER(AC5),S5-AC5+AA5,"")</f>
        <v>0</v>
      </c>
      <c r="AC5" s="1">
        <v>30</v>
      </c>
      <c r="AD5" s="1">
        <v>22</v>
      </c>
      <c r="AE5" s="4"/>
      <c r="AF5" s="4"/>
      <c r="AG5" s="4"/>
      <c r="AH5" s="5">
        <v>8</v>
      </c>
      <c r="AI5" s="15">
        <f t="shared" ref="AI5:AI14" si="5">IF(AC5="","",((AD5+AE5+AF5+AG5)/AC5))</f>
        <v>0.73333333333333328</v>
      </c>
      <c r="AJ5" s="16">
        <f t="shared" ref="AJ5:AJ14" si="6">IF(AC5="","",(AG5/AC5))</f>
        <v>0</v>
      </c>
      <c r="AK5" s="21">
        <v>2</v>
      </c>
      <c r="AL5" s="1">
        <f t="shared" ref="AL5:AL14" si="7">IF(ISNUMBER(AM5),AC5-AM5+AK5,"")</f>
        <v>1</v>
      </c>
      <c r="AM5" s="1">
        <v>31</v>
      </c>
      <c r="AN5" s="1">
        <v>9</v>
      </c>
      <c r="AO5" s="4"/>
      <c r="AP5" s="4"/>
      <c r="AQ5" s="4">
        <v>11</v>
      </c>
      <c r="AR5" s="5">
        <v>11</v>
      </c>
      <c r="AS5" s="15">
        <f t="shared" ref="AS5:AS14" si="8">IF(AM5="","",((AN5+AO5+AP5+AQ5)/AM5))</f>
        <v>0.64516129032258063</v>
      </c>
      <c r="AT5" s="16">
        <f t="shared" ref="AT5:AT14" si="9">IF(AM5="","",(AQ5/AM5))</f>
        <v>0.35483870967741937</v>
      </c>
      <c r="AU5" s="21"/>
      <c r="AV5" s="1">
        <f t="shared" ref="AV5:AV14" si="10">IF(ISNUMBER(AW5),AM5-AW5+AU5,"")</f>
        <v>0</v>
      </c>
      <c r="AW5" s="1">
        <v>31</v>
      </c>
      <c r="AX5" s="1">
        <v>1</v>
      </c>
      <c r="AY5" s="4"/>
      <c r="AZ5" s="4"/>
      <c r="BA5" s="4">
        <v>21</v>
      </c>
      <c r="BB5" s="5">
        <v>9</v>
      </c>
      <c r="BC5" s="15">
        <f t="shared" ref="BC5:BC14" si="11">IF(AW5="","",((AX5+AY5+AZ5+BA5)/AW5))</f>
        <v>0.70967741935483875</v>
      </c>
      <c r="BD5" s="16">
        <f t="shared" ref="BD5:BD14" si="12">IF(AW5="","",(BA5/AW5))</f>
        <v>0.67741935483870963</v>
      </c>
      <c r="BE5" s="21"/>
      <c r="BF5" s="1">
        <f t="shared" ref="BF5:BF14" si="13">IF(ISNUMBER(BG5),AW5-BG5+BE5,"")</f>
        <v>1</v>
      </c>
      <c r="BG5" s="1">
        <v>30</v>
      </c>
      <c r="BH5" s="1"/>
      <c r="BI5" s="4"/>
      <c r="BJ5" s="4"/>
      <c r="BK5" s="4">
        <v>23</v>
      </c>
      <c r="BL5" s="5">
        <v>7</v>
      </c>
      <c r="BM5" s="15">
        <f t="shared" ref="BM5:BM14" si="14">IF(BG5="","",((BH5+BI5+BJ5+BK5)/BG5))</f>
        <v>0.76666666666666672</v>
      </c>
      <c r="BN5" s="16">
        <f t="shared" ref="BN5:BN14" si="15">IF(BG5="","",(BK5/BG5))</f>
        <v>0.76666666666666672</v>
      </c>
      <c r="BO5" s="21"/>
      <c r="BP5" s="1">
        <f t="shared" ref="BP5:BP14" si="16">IF(ISNUMBER(BQ5),BG5-BQ5+BO5,"")</f>
        <v>0</v>
      </c>
      <c r="BQ5" s="1">
        <v>30</v>
      </c>
      <c r="BR5" s="1"/>
      <c r="BS5" s="4"/>
      <c r="BT5" s="4"/>
      <c r="BU5" s="4">
        <v>23</v>
      </c>
      <c r="BV5" s="5">
        <v>7</v>
      </c>
      <c r="BW5" s="15">
        <f t="shared" ref="BW5:BW14" si="17">IF(BQ5="","",((BR5+BS5+BT5+BU5)/BQ5))</f>
        <v>0.76666666666666672</v>
      </c>
      <c r="BX5" s="16">
        <f t="shared" ref="BX5:BX14" si="18">IF(BQ5="","",(BU5/BQ5))</f>
        <v>0.76666666666666672</v>
      </c>
      <c r="BY5" s="21"/>
      <c r="BZ5" s="1">
        <f t="shared" ref="BZ5:BZ14" si="19">IF(ISNUMBER(CA5),BQ5-CA5+BY5,"")</f>
        <v>0</v>
      </c>
      <c r="CA5" s="1">
        <v>30</v>
      </c>
      <c r="CB5" s="1"/>
      <c r="CC5" s="4"/>
      <c r="CD5" s="4"/>
      <c r="CE5" s="4">
        <v>23</v>
      </c>
      <c r="CF5" s="5">
        <v>7</v>
      </c>
      <c r="CG5" s="15">
        <f t="shared" ref="CG5:CG14" si="20">IF(CA5="","",((CB5+CC5+CD5+CE5)/CA5))</f>
        <v>0.76666666666666672</v>
      </c>
      <c r="CH5" s="16">
        <f t="shared" ref="CH5:CH14" si="21">IF(CA5="","",(CE5/CA5))</f>
        <v>0.76666666666666672</v>
      </c>
      <c r="CI5" s="21"/>
      <c r="CJ5" s="1">
        <f t="shared" ref="CJ5:CJ14" si="22">IF(ISNUMBER(CK5),CA5-CK5+CI5,"")</f>
        <v>0</v>
      </c>
      <c r="CK5" s="1">
        <v>30</v>
      </c>
      <c r="CL5" s="1"/>
      <c r="CM5" s="4"/>
      <c r="CN5" s="4"/>
      <c r="CO5" s="4">
        <v>23</v>
      </c>
      <c r="CP5" s="5">
        <v>7</v>
      </c>
      <c r="CQ5" s="15">
        <f t="shared" ref="CQ5:CQ14" si="23">IF(CK5="","",((CL5+CM5+CN5+CO5)/CK5))</f>
        <v>0.76666666666666672</v>
      </c>
      <c r="CR5" s="16">
        <f t="shared" ref="CR5:CR14" si="24">IF(CK5="","",(CO5/CK5))</f>
        <v>0.76666666666666672</v>
      </c>
      <c r="CS5" s="21"/>
      <c r="CT5" s="1">
        <f t="shared" ref="CT5:CT14" si="25">IF(ISNUMBER(CU5),CK5-CU5+CS5,"")</f>
        <v>0</v>
      </c>
      <c r="CU5" s="1">
        <v>30</v>
      </c>
      <c r="CV5" s="1"/>
      <c r="CW5" s="4"/>
      <c r="CX5" s="4"/>
      <c r="CY5" s="4">
        <v>23</v>
      </c>
      <c r="CZ5" s="5">
        <v>7</v>
      </c>
      <c r="DA5" s="15">
        <f t="shared" ref="DA5:DA14" si="26">IF(CU5="","",((CV5+CW5+CX5+CY5)/CU5))</f>
        <v>0.76666666666666672</v>
      </c>
      <c r="DB5" s="16">
        <f t="shared" ref="DB5:DB14" si="27">IF(CU5="","",(CY5/CU5))</f>
        <v>0.76666666666666672</v>
      </c>
    </row>
    <row r="6" spans="1:106">
      <c r="B6" s="4" t="s">
        <v>82</v>
      </c>
      <c r="C6" s="2">
        <f t="shared" si="0"/>
        <v>22</v>
      </c>
      <c r="D6" s="2"/>
      <c r="E6" s="2"/>
      <c r="F6" s="8">
        <v>22</v>
      </c>
      <c r="G6" s="22">
        <v>6</v>
      </c>
      <c r="H6" s="1">
        <f t="shared" ref="H6:H14" si="28">IF(ISNUMBER(I6),F6-I6+G6,"")</f>
        <v>1</v>
      </c>
      <c r="I6" s="1">
        <v>27</v>
      </c>
      <c r="J6" s="1">
        <v>19</v>
      </c>
      <c r="K6" s="1"/>
      <c r="L6" s="1"/>
      <c r="M6" s="1"/>
      <c r="N6" s="1">
        <v>8</v>
      </c>
      <c r="O6" s="15">
        <f t="shared" ref="O6:O14" si="29">IF(I6="","",((J6+K6+L6+M6)/I6))</f>
        <v>0.70370370370370372</v>
      </c>
      <c r="P6" s="16">
        <f t="shared" ref="P6:P14" si="30">IF(I6="","",(M6/I6))</f>
        <v>0</v>
      </c>
      <c r="Q6" s="22">
        <v>2</v>
      </c>
      <c r="R6" s="1">
        <f t="shared" si="1"/>
        <v>2</v>
      </c>
      <c r="S6" s="1">
        <v>27</v>
      </c>
      <c r="T6" s="1">
        <v>16</v>
      </c>
      <c r="U6" s="1"/>
      <c r="V6" s="1"/>
      <c r="W6" s="1"/>
      <c r="X6" s="1">
        <v>11</v>
      </c>
      <c r="Y6" s="15">
        <f t="shared" si="2"/>
        <v>0.59259259259259256</v>
      </c>
      <c r="Z6" s="16">
        <f t="shared" si="3"/>
        <v>0</v>
      </c>
      <c r="AA6" s="22">
        <v>1</v>
      </c>
      <c r="AB6" s="1">
        <f t="shared" si="4"/>
        <v>1</v>
      </c>
      <c r="AC6" s="1">
        <v>27</v>
      </c>
      <c r="AD6" s="1">
        <v>15</v>
      </c>
      <c r="AE6" s="1"/>
      <c r="AF6" s="1"/>
      <c r="AG6" s="1">
        <v>1</v>
      </c>
      <c r="AH6" s="1">
        <v>11</v>
      </c>
      <c r="AI6" s="15">
        <f t="shared" si="5"/>
        <v>0.59259259259259256</v>
      </c>
      <c r="AJ6" s="16">
        <f t="shared" si="6"/>
        <v>3.7037037037037035E-2</v>
      </c>
      <c r="AK6" s="22"/>
      <c r="AL6" s="1">
        <f t="shared" si="7"/>
        <v>0</v>
      </c>
      <c r="AM6" s="1">
        <v>27</v>
      </c>
      <c r="AN6" s="1">
        <v>5</v>
      </c>
      <c r="AO6" s="1"/>
      <c r="AP6" s="1"/>
      <c r="AQ6" s="1">
        <v>11</v>
      </c>
      <c r="AR6" s="1">
        <v>11</v>
      </c>
      <c r="AS6" s="15">
        <f t="shared" si="8"/>
        <v>0.59259259259259256</v>
      </c>
      <c r="AT6" s="16">
        <f t="shared" si="9"/>
        <v>0.40740740740740738</v>
      </c>
      <c r="AU6" s="22">
        <v>1</v>
      </c>
      <c r="AV6" s="1">
        <f t="shared" si="10"/>
        <v>2</v>
      </c>
      <c r="AW6" s="1">
        <v>26</v>
      </c>
      <c r="AX6" s="1">
        <v>1</v>
      </c>
      <c r="AY6" s="1"/>
      <c r="AZ6" s="1"/>
      <c r="BA6" s="1">
        <v>15</v>
      </c>
      <c r="BB6" s="1">
        <v>10</v>
      </c>
      <c r="BC6" s="15">
        <f t="shared" si="11"/>
        <v>0.61538461538461542</v>
      </c>
      <c r="BD6" s="16">
        <f t="shared" si="12"/>
        <v>0.57692307692307687</v>
      </c>
      <c r="BE6" s="22"/>
      <c r="BF6" s="1">
        <f t="shared" si="13"/>
        <v>0</v>
      </c>
      <c r="BG6" s="1">
        <v>26</v>
      </c>
      <c r="BH6" s="1"/>
      <c r="BI6" s="1"/>
      <c r="BJ6" s="1">
        <v>1</v>
      </c>
      <c r="BK6" s="1">
        <v>15</v>
      </c>
      <c r="BL6" s="1">
        <v>10</v>
      </c>
      <c r="BM6" s="15">
        <f t="shared" si="14"/>
        <v>0.61538461538461542</v>
      </c>
      <c r="BN6" s="16">
        <f t="shared" si="15"/>
        <v>0.57692307692307687</v>
      </c>
      <c r="BO6" s="22"/>
      <c r="BP6" s="1">
        <f t="shared" si="16"/>
        <v>0</v>
      </c>
      <c r="BQ6" s="1">
        <v>26</v>
      </c>
      <c r="BR6" s="1"/>
      <c r="BS6" s="1"/>
      <c r="BT6" s="1"/>
      <c r="BU6" s="1">
        <v>16</v>
      </c>
      <c r="BV6" s="1">
        <v>10</v>
      </c>
      <c r="BW6" s="15">
        <f t="shared" si="17"/>
        <v>0.61538461538461542</v>
      </c>
      <c r="BX6" s="16">
        <f t="shared" si="18"/>
        <v>0.61538461538461542</v>
      </c>
      <c r="BY6" s="22"/>
      <c r="BZ6" s="1">
        <f t="shared" si="19"/>
        <v>0</v>
      </c>
      <c r="CA6" s="1">
        <v>26</v>
      </c>
      <c r="CB6" s="1"/>
      <c r="CC6" s="1"/>
      <c r="CD6" s="1"/>
      <c r="CE6" s="1">
        <v>16</v>
      </c>
      <c r="CF6" s="1">
        <v>10</v>
      </c>
      <c r="CG6" s="15">
        <f t="shared" si="20"/>
        <v>0.61538461538461542</v>
      </c>
      <c r="CH6" s="16">
        <f t="shared" si="21"/>
        <v>0.61538461538461542</v>
      </c>
      <c r="CI6" s="22"/>
      <c r="CJ6" s="1">
        <f t="shared" si="22"/>
        <v>0</v>
      </c>
      <c r="CK6" s="1">
        <v>26</v>
      </c>
      <c r="CL6" s="1"/>
      <c r="CM6" s="1"/>
      <c r="CN6" s="1"/>
      <c r="CO6" s="1">
        <v>16</v>
      </c>
      <c r="CP6" s="1">
        <v>10</v>
      </c>
      <c r="CQ6" s="15">
        <f t="shared" si="23"/>
        <v>0.61538461538461542</v>
      </c>
      <c r="CR6" s="16">
        <f t="shared" si="24"/>
        <v>0.61538461538461542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27</v>
      </c>
      <c r="D7" s="2"/>
      <c r="E7" s="2"/>
      <c r="F7" s="8">
        <v>27</v>
      </c>
      <c r="G7" s="22">
        <v>2</v>
      </c>
      <c r="H7" s="1">
        <f t="shared" si="28"/>
        <v>0</v>
      </c>
      <c r="I7" s="1">
        <v>29</v>
      </c>
      <c r="J7" s="1">
        <v>23</v>
      </c>
      <c r="K7" s="1"/>
      <c r="L7" s="1"/>
      <c r="M7" s="1"/>
      <c r="N7" s="1">
        <v>6</v>
      </c>
      <c r="O7" s="15">
        <f t="shared" si="29"/>
        <v>0.7931034482758621</v>
      </c>
      <c r="P7" s="16">
        <f t="shared" si="30"/>
        <v>0</v>
      </c>
      <c r="Q7" s="22">
        <v>1</v>
      </c>
      <c r="R7" s="1">
        <f t="shared" si="1"/>
        <v>1</v>
      </c>
      <c r="S7" s="1">
        <v>29</v>
      </c>
      <c r="T7" s="1">
        <v>19</v>
      </c>
      <c r="U7" s="1"/>
      <c r="V7" s="1"/>
      <c r="W7" s="1"/>
      <c r="X7" s="1">
        <v>10</v>
      </c>
      <c r="Y7" s="15">
        <f t="shared" si="2"/>
        <v>0.65517241379310343</v>
      </c>
      <c r="Z7" s="16">
        <f t="shared" si="3"/>
        <v>0</v>
      </c>
      <c r="AA7" s="22">
        <v>2</v>
      </c>
      <c r="AB7" s="1">
        <f t="shared" si="4"/>
        <v>0</v>
      </c>
      <c r="AC7" s="1">
        <v>31</v>
      </c>
      <c r="AD7" s="1">
        <v>19</v>
      </c>
      <c r="AE7" s="1"/>
      <c r="AF7" s="1"/>
      <c r="AG7" s="1"/>
      <c r="AH7" s="1">
        <v>12</v>
      </c>
      <c r="AI7" s="15">
        <f t="shared" si="5"/>
        <v>0.61290322580645162</v>
      </c>
      <c r="AJ7" s="16">
        <f t="shared" si="6"/>
        <v>0</v>
      </c>
      <c r="AK7" s="22"/>
      <c r="AL7" s="1">
        <f t="shared" si="7"/>
        <v>1</v>
      </c>
      <c r="AM7" s="1">
        <v>30</v>
      </c>
      <c r="AN7" s="1">
        <v>9</v>
      </c>
      <c r="AO7" s="1"/>
      <c r="AP7" s="1"/>
      <c r="AQ7" s="1">
        <v>10</v>
      </c>
      <c r="AR7" s="1">
        <v>11</v>
      </c>
      <c r="AS7" s="15">
        <f t="shared" si="8"/>
        <v>0.6333333333333333</v>
      </c>
      <c r="AT7" s="16">
        <f t="shared" si="9"/>
        <v>0.33333333333333331</v>
      </c>
      <c r="AU7" s="22"/>
      <c r="AV7" s="1">
        <f t="shared" si="10"/>
        <v>0</v>
      </c>
      <c r="AW7" s="1">
        <v>30</v>
      </c>
      <c r="AX7" s="1">
        <v>1</v>
      </c>
      <c r="AY7" s="1"/>
      <c r="AZ7" s="1"/>
      <c r="BA7" s="1">
        <v>18</v>
      </c>
      <c r="BB7" s="1">
        <v>11</v>
      </c>
      <c r="BC7" s="15">
        <f t="shared" si="11"/>
        <v>0.6333333333333333</v>
      </c>
      <c r="BD7" s="16">
        <f t="shared" si="12"/>
        <v>0.6</v>
      </c>
      <c r="BE7" s="22"/>
      <c r="BF7" s="1">
        <f t="shared" si="13"/>
        <v>0</v>
      </c>
      <c r="BG7" s="1">
        <v>30</v>
      </c>
      <c r="BH7" s="1"/>
      <c r="BI7" s="1"/>
      <c r="BJ7" s="1"/>
      <c r="BK7" s="1">
        <v>18</v>
      </c>
      <c r="BL7" s="1">
        <v>12</v>
      </c>
      <c r="BM7" s="15">
        <f t="shared" si="14"/>
        <v>0.6</v>
      </c>
      <c r="BN7" s="16">
        <f t="shared" si="15"/>
        <v>0.6</v>
      </c>
      <c r="BO7" s="22"/>
      <c r="BP7" s="1">
        <f t="shared" si="16"/>
        <v>0</v>
      </c>
      <c r="BQ7" s="1">
        <v>30</v>
      </c>
      <c r="BR7" s="1"/>
      <c r="BS7" s="1"/>
      <c r="BT7" s="1"/>
      <c r="BU7" s="1">
        <v>18</v>
      </c>
      <c r="BV7" s="1">
        <v>12</v>
      </c>
      <c r="BW7" s="15">
        <f t="shared" si="17"/>
        <v>0.6</v>
      </c>
      <c r="BX7" s="16">
        <f t="shared" si="18"/>
        <v>0.6</v>
      </c>
      <c r="BY7" s="22"/>
      <c r="BZ7" s="1">
        <f t="shared" si="19"/>
        <v>0</v>
      </c>
      <c r="CA7" s="1">
        <v>30</v>
      </c>
      <c r="CB7" s="1"/>
      <c r="CC7" s="1"/>
      <c r="CD7" s="1"/>
      <c r="CE7" s="1">
        <v>18</v>
      </c>
      <c r="CF7" s="1">
        <v>12</v>
      </c>
      <c r="CG7" s="15">
        <f t="shared" si="20"/>
        <v>0.6</v>
      </c>
      <c r="CH7" s="16">
        <f t="shared" si="21"/>
        <v>0.6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47</v>
      </c>
      <c r="D8" s="2"/>
      <c r="E8" s="2"/>
      <c r="F8" s="8">
        <v>47</v>
      </c>
      <c r="G8" s="22">
        <v>7</v>
      </c>
      <c r="H8" s="1">
        <f t="shared" si="28"/>
        <v>3</v>
      </c>
      <c r="I8" s="1">
        <v>51</v>
      </c>
      <c r="J8" s="1">
        <v>46</v>
      </c>
      <c r="K8" s="1"/>
      <c r="L8" s="1">
        <v>2</v>
      </c>
      <c r="M8" s="1"/>
      <c r="N8" s="1">
        <v>3</v>
      </c>
      <c r="O8" s="15">
        <f t="shared" si="29"/>
        <v>0.94117647058823528</v>
      </c>
      <c r="P8" s="16">
        <f t="shared" si="30"/>
        <v>0</v>
      </c>
      <c r="Q8" s="22">
        <v>2</v>
      </c>
      <c r="R8" s="1">
        <f t="shared" si="1"/>
        <v>2</v>
      </c>
      <c r="S8" s="1">
        <v>51</v>
      </c>
      <c r="T8" s="1">
        <v>40</v>
      </c>
      <c r="U8" s="1"/>
      <c r="V8" s="1"/>
      <c r="W8" s="1"/>
      <c r="X8" s="1">
        <v>11</v>
      </c>
      <c r="Y8" s="15">
        <f t="shared" si="2"/>
        <v>0.78431372549019607</v>
      </c>
      <c r="Z8" s="16">
        <f t="shared" si="3"/>
        <v>0</v>
      </c>
      <c r="AA8" s="22">
        <v>1</v>
      </c>
      <c r="AB8" s="1">
        <f t="shared" si="4"/>
        <v>1</v>
      </c>
      <c r="AC8" s="1">
        <v>51</v>
      </c>
      <c r="AD8" s="1">
        <v>39</v>
      </c>
      <c r="AE8" s="1"/>
      <c r="AF8" s="1">
        <v>1</v>
      </c>
      <c r="AG8" s="1">
        <v>1</v>
      </c>
      <c r="AH8" s="1">
        <v>10</v>
      </c>
      <c r="AI8" s="15">
        <f t="shared" si="5"/>
        <v>0.80392156862745101</v>
      </c>
      <c r="AJ8" s="16">
        <f t="shared" si="6"/>
        <v>1.9607843137254902E-2</v>
      </c>
      <c r="AK8" s="22"/>
      <c r="AL8" s="1">
        <f t="shared" si="7"/>
        <v>1</v>
      </c>
      <c r="AM8" s="1">
        <v>50</v>
      </c>
      <c r="AN8" s="1">
        <v>13</v>
      </c>
      <c r="AO8" s="1"/>
      <c r="AP8" s="1"/>
      <c r="AQ8" s="1">
        <v>27</v>
      </c>
      <c r="AR8" s="1">
        <v>10</v>
      </c>
      <c r="AS8" s="15">
        <f t="shared" si="8"/>
        <v>0.8</v>
      </c>
      <c r="AT8" s="16">
        <f t="shared" si="9"/>
        <v>0.54</v>
      </c>
      <c r="AU8" s="22"/>
      <c r="AV8" s="1">
        <f t="shared" si="10"/>
        <v>0</v>
      </c>
      <c r="AW8" s="1">
        <v>50</v>
      </c>
      <c r="AX8" s="1">
        <v>1</v>
      </c>
      <c r="AY8" s="1"/>
      <c r="AZ8" s="1">
        <v>1</v>
      </c>
      <c r="BA8" s="1">
        <v>35</v>
      </c>
      <c r="BB8" s="1">
        <v>13</v>
      </c>
      <c r="BC8" s="15">
        <f t="shared" si="11"/>
        <v>0.74</v>
      </c>
      <c r="BD8" s="16">
        <f t="shared" si="12"/>
        <v>0.7</v>
      </c>
      <c r="BE8" s="22">
        <v>1</v>
      </c>
      <c r="BF8" s="1">
        <f t="shared" si="13"/>
        <v>0</v>
      </c>
      <c r="BG8" s="1">
        <v>51</v>
      </c>
      <c r="BH8" s="1">
        <v>2</v>
      </c>
      <c r="BI8" s="1"/>
      <c r="BJ8" s="1"/>
      <c r="BK8" s="1">
        <v>37</v>
      </c>
      <c r="BL8" s="1">
        <v>12</v>
      </c>
      <c r="BM8" s="15">
        <f t="shared" si="14"/>
        <v>0.76470588235294112</v>
      </c>
      <c r="BN8" s="16">
        <f t="shared" si="15"/>
        <v>0.72549019607843135</v>
      </c>
      <c r="BO8" s="22"/>
      <c r="BP8" s="1">
        <f t="shared" si="16"/>
        <v>0</v>
      </c>
      <c r="BQ8" s="1">
        <v>51</v>
      </c>
      <c r="BR8" s="1">
        <v>1</v>
      </c>
      <c r="BS8" s="1"/>
      <c r="BT8" s="1"/>
      <c r="BU8" s="1">
        <v>38</v>
      </c>
      <c r="BV8" s="1">
        <v>12</v>
      </c>
      <c r="BW8" s="15">
        <f t="shared" si="17"/>
        <v>0.76470588235294112</v>
      </c>
      <c r="BX8" s="16">
        <f t="shared" si="18"/>
        <v>0.74509803921568629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38</v>
      </c>
      <c r="D9" s="2"/>
      <c r="E9" s="2"/>
      <c r="F9" s="8">
        <v>38</v>
      </c>
      <c r="G9" s="22">
        <v>11</v>
      </c>
      <c r="H9" s="1">
        <f t="shared" si="28"/>
        <v>2</v>
      </c>
      <c r="I9" s="1">
        <v>47</v>
      </c>
      <c r="J9" s="1">
        <v>42</v>
      </c>
      <c r="K9" s="1"/>
      <c r="L9" s="1">
        <v>1</v>
      </c>
      <c r="M9" s="1"/>
      <c r="N9" s="1">
        <v>4</v>
      </c>
      <c r="O9" s="15">
        <f t="shared" si="29"/>
        <v>0.91489361702127658</v>
      </c>
      <c r="P9" s="16">
        <f t="shared" si="30"/>
        <v>0</v>
      </c>
      <c r="Q9" s="22">
        <v>2</v>
      </c>
      <c r="R9" s="1">
        <f t="shared" si="1"/>
        <v>3</v>
      </c>
      <c r="S9" s="1">
        <v>46</v>
      </c>
      <c r="T9" s="1">
        <v>40</v>
      </c>
      <c r="U9" s="1"/>
      <c r="V9" s="1"/>
      <c r="W9" s="1"/>
      <c r="X9" s="1">
        <v>6</v>
      </c>
      <c r="Y9" s="15">
        <f t="shared" si="2"/>
        <v>0.86956521739130432</v>
      </c>
      <c r="Z9" s="16">
        <f t="shared" si="3"/>
        <v>0</v>
      </c>
      <c r="AA9" s="22">
        <v>2</v>
      </c>
      <c r="AB9" s="1">
        <f t="shared" si="4"/>
        <v>-1</v>
      </c>
      <c r="AC9" s="1">
        <v>49</v>
      </c>
      <c r="AD9" s="1">
        <v>38</v>
      </c>
      <c r="AE9" s="1"/>
      <c r="AF9" s="1">
        <v>3</v>
      </c>
      <c r="AG9" s="1">
        <v>1</v>
      </c>
      <c r="AH9" s="1">
        <v>7</v>
      </c>
      <c r="AI9" s="15">
        <f t="shared" si="5"/>
        <v>0.8571428571428571</v>
      </c>
      <c r="AJ9" s="16">
        <f t="shared" si="6"/>
        <v>2.0408163265306121E-2</v>
      </c>
      <c r="AK9" s="22">
        <v>2</v>
      </c>
      <c r="AL9" s="1">
        <f t="shared" si="7"/>
        <v>0</v>
      </c>
      <c r="AM9" s="1">
        <v>51</v>
      </c>
      <c r="AN9" s="1">
        <v>15</v>
      </c>
      <c r="AO9" s="1"/>
      <c r="AP9" s="1">
        <v>2</v>
      </c>
      <c r="AQ9" s="1">
        <v>24</v>
      </c>
      <c r="AR9" s="1">
        <v>10</v>
      </c>
      <c r="AS9" s="15">
        <f t="shared" si="8"/>
        <v>0.80392156862745101</v>
      </c>
      <c r="AT9" s="16">
        <f t="shared" si="9"/>
        <v>0.47058823529411764</v>
      </c>
      <c r="AU9" s="22"/>
      <c r="AV9" s="1">
        <f t="shared" si="10"/>
        <v>0</v>
      </c>
      <c r="AW9" s="1">
        <v>51</v>
      </c>
      <c r="AX9" s="1">
        <v>4</v>
      </c>
      <c r="AY9" s="1"/>
      <c r="AZ9" s="1">
        <v>1</v>
      </c>
      <c r="BA9" s="1">
        <v>33</v>
      </c>
      <c r="BB9" s="1">
        <v>13</v>
      </c>
      <c r="BC9" s="15">
        <f t="shared" si="11"/>
        <v>0.74509803921568629</v>
      </c>
      <c r="BD9" s="16">
        <f t="shared" si="12"/>
        <v>0.6470588235294118</v>
      </c>
      <c r="BE9" s="22">
        <v>1</v>
      </c>
      <c r="BF9" s="1">
        <f t="shared" si="13"/>
        <v>0</v>
      </c>
      <c r="BG9" s="1">
        <v>52</v>
      </c>
      <c r="BH9" s="1">
        <v>1</v>
      </c>
      <c r="BI9" s="1"/>
      <c r="BJ9" s="1"/>
      <c r="BK9" s="1">
        <v>37</v>
      </c>
      <c r="BL9" s="1">
        <v>14</v>
      </c>
      <c r="BM9" s="15">
        <f t="shared" si="14"/>
        <v>0.73076923076923073</v>
      </c>
      <c r="BN9" s="16">
        <f t="shared" si="15"/>
        <v>0.71153846153846156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34</v>
      </c>
      <c r="D10" s="2"/>
      <c r="E10" s="2"/>
      <c r="F10" s="8">
        <v>34</v>
      </c>
      <c r="G10" s="22">
        <v>5</v>
      </c>
      <c r="H10" s="1">
        <f t="shared" si="28"/>
        <v>4</v>
      </c>
      <c r="I10" s="1">
        <v>35</v>
      </c>
      <c r="J10" s="1">
        <v>32</v>
      </c>
      <c r="K10" s="1"/>
      <c r="L10" s="1">
        <v>1</v>
      </c>
      <c r="M10" s="1"/>
      <c r="N10" s="1">
        <v>2</v>
      </c>
      <c r="O10" s="15">
        <f t="shared" si="29"/>
        <v>0.94285714285714284</v>
      </c>
      <c r="P10" s="16">
        <f t="shared" si="30"/>
        <v>0</v>
      </c>
      <c r="Q10" s="22">
        <v>2</v>
      </c>
      <c r="R10" s="1">
        <f t="shared" si="1"/>
        <v>2</v>
      </c>
      <c r="S10" s="1">
        <v>35</v>
      </c>
      <c r="T10" s="1">
        <v>32</v>
      </c>
      <c r="U10" s="1"/>
      <c r="V10" s="1"/>
      <c r="W10" s="1"/>
      <c r="X10" s="1">
        <v>3</v>
      </c>
      <c r="Y10" s="15">
        <f t="shared" si="2"/>
        <v>0.91428571428571426</v>
      </c>
      <c r="Z10" s="16">
        <f t="shared" si="3"/>
        <v>0</v>
      </c>
      <c r="AA10" s="22">
        <v>1</v>
      </c>
      <c r="AB10" s="1">
        <f t="shared" si="4"/>
        <v>0</v>
      </c>
      <c r="AC10" s="1">
        <v>36</v>
      </c>
      <c r="AD10" s="1">
        <v>32</v>
      </c>
      <c r="AE10" s="1"/>
      <c r="AF10" s="1">
        <v>1</v>
      </c>
      <c r="AG10" s="1"/>
      <c r="AH10" s="1">
        <v>3</v>
      </c>
      <c r="AI10" s="15">
        <f t="shared" si="5"/>
        <v>0.91666666666666663</v>
      </c>
      <c r="AJ10" s="16">
        <f t="shared" si="6"/>
        <v>0</v>
      </c>
      <c r="AK10" s="22">
        <v>1</v>
      </c>
      <c r="AL10" s="1">
        <f t="shared" si="7"/>
        <v>0</v>
      </c>
      <c r="AM10" s="1">
        <v>37</v>
      </c>
      <c r="AN10" s="1">
        <v>17</v>
      </c>
      <c r="AO10" s="1"/>
      <c r="AP10" s="1"/>
      <c r="AQ10" s="1">
        <v>15</v>
      </c>
      <c r="AR10" s="1">
        <v>5</v>
      </c>
      <c r="AS10" s="15">
        <f t="shared" si="8"/>
        <v>0.86486486486486491</v>
      </c>
      <c r="AT10" s="16">
        <f t="shared" si="9"/>
        <v>0.40540540540540543</v>
      </c>
      <c r="AU10" s="22"/>
      <c r="AV10" s="1">
        <f t="shared" si="10"/>
        <v>0</v>
      </c>
      <c r="AW10" s="1">
        <v>37</v>
      </c>
      <c r="AX10" s="1">
        <v>5</v>
      </c>
      <c r="AY10" s="1"/>
      <c r="AZ10" s="1">
        <v>1</v>
      </c>
      <c r="BA10" s="1">
        <v>26</v>
      </c>
      <c r="BB10" s="1">
        <v>5</v>
      </c>
      <c r="BC10" s="15">
        <f t="shared" si="11"/>
        <v>0.86486486486486491</v>
      </c>
      <c r="BD10" s="16">
        <f t="shared" si="12"/>
        <v>0.70270270270270274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38</v>
      </c>
      <c r="D11" s="2"/>
      <c r="E11" s="2"/>
      <c r="F11" s="8">
        <v>38</v>
      </c>
      <c r="G11" s="22">
        <v>9</v>
      </c>
      <c r="H11" s="1">
        <f t="shared" si="28"/>
        <v>5</v>
      </c>
      <c r="I11" s="1">
        <v>42</v>
      </c>
      <c r="J11" s="1">
        <v>40</v>
      </c>
      <c r="K11" s="1"/>
      <c r="L11" s="1">
        <v>1</v>
      </c>
      <c r="M11" s="1"/>
      <c r="N11" s="1">
        <v>1</v>
      </c>
      <c r="O11" s="15">
        <f t="shared" si="29"/>
        <v>0.97619047619047616</v>
      </c>
      <c r="P11" s="16">
        <f t="shared" si="30"/>
        <v>0</v>
      </c>
      <c r="Q11" s="22"/>
      <c r="R11" s="1">
        <f t="shared" si="1"/>
        <v>3</v>
      </c>
      <c r="S11" s="1">
        <v>39</v>
      </c>
      <c r="T11" s="1">
        <v>34</v>
      </c>
      <c r="U11" s="1"/>
      <c r="V11" s="1"/>
      <c r="W11" s="1"/>
      <c r="X11" s="1">
        <v>5</v>
      </c>
      <c r="Y11" s="15">
        <f t="shared" si="2"/>
        <v>0.87179487179487181</v>
      </c>
      <c r="Z11" s="16">
        <f t="shared" si="3"/>
        <v>0</v>
      </c>
      <c r="AA11" s="22"/>
      <c r="AB11" s="1">
        <f t="shared" si="4"/>
        <v>1</v>
      </c>
      <c r="AC11" s="1">
        <v>38</v>
      </c>
      <c r="AD11" s="1">
        <v>33</v>
      </c>
      <c r="AE11" s="1"/>
      <c r="AF11" s="1"/>
      <c r="AG11" s="1"/>
      <c r="AH11" s="1">
        <v>5</v>
      </c>
      <c r="AI11" s="15">
        <f t="shared" si="5"/>
        <v>0.86842105263157898</v>
      </c>
      <c r="AJ11" s="16">
        <f t="shared" si="6"/>
        <v>0</v>
      </c>
      <c r="AK11" s="22">
        <v>2</v>
      </c>
      <c r="AL11" s="1">
        <f t="shared" si="7"/>
        <v>0</v>
      </c>
      <c r="AM11" s="1">
        <v>40</v>
      </c>
      <c r="AN11" s="1">
        <v>13</v>
      </c>
      <c r="AO11" s="1"/>
      <c r="AP11" s="1">
        <v>1</v>
      </c>
      <c r="AQ11" s="1">
        <v>21</v>
      </c>
      <c r="AR11" s="1">
        <v>5</v>
      </c>
      <c r="AS11" s="15">
        <f t="shared" si="8"/>
        <v>0.875</v>
      </c>
      <c r="AT11" s="16">
        <f t="shared" si="9"/>
        <v>0.52500000000000002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37</v>
      </c>
      <c r="D12" s="2"/>
      <c r="E12" s="2"/>
      <c r="F12" s="8">
        <v>37</v>
      </c>
      <c r="G12" s="22">
        <v>3</v>
      </c>
      <c r="H12" s="1">
        <f t="shared" si="28"/>
        <v>5</v>
      </c>
      <c r="I12" s="1">
        <v>35</v>
      </c>
      <c r="J12" s="1">
        <v>33</v>
      </c>
      <c r="K12" s="1"/>
      <c r="L12" s="1">
        <v>2</v>
      </c>
      <c r="M12" s="1"/>
      <c r="N12" s="1"/>
      <c r="O12" s="17">
        <f t="shared" si="29"/>
        <v>1</v>
      </c>
      <c r="P12" s="18">
        <f t="shared" si="30"/>
        <v>0</v>
      </c>
      <c r="Q12" s="22">
        <v>4</v>
      </c>
      <c r="R12" s="1">
        <f t="shared" si="1"/>
        <v>0</v>
      </c>
      <c r="S12" s="1">
        <v>39</v>
      </c>
      <c r="T12" s="1">
        <v>35</v>
      </c>
      <c r="U12" s="1"/>
      <c r="V12" s="1">
        <v>1</v>
      </c>
      <c r="W12" s="1"/>
      <c r="X12" s="1">
        <v>3</v>
      </c>
      <c r="Y12" s="17">
        <f t="shared" si="2"/>
        <v>0.92307692307692313</v>
      </c>
      <c r="Z12" s="18">
        <f t="shared" si="3"/>
        <v>0</v>
      </c>
      <c r="AA12" s="22">
        <v>3</v>
      </c>
      <c r="AB12" s="1">
        <f t="shared" si="4"/>
        <v>1</v>
      </c>
      <c r="AC12" s="1">
        <v>41</v>
      </c>
      <c r="AD12" s="1">
        <v>36</v>
      </c>
      <c r="AE12" s="1"/>
      <c r="AF12" s="1"/>
      <c r="AG12" s="1">
        <v>1</v>
      </c>
      <c r="AH12" s="1">
        <v>4</v>
      </c>
      <c r="AI12" s="17">
        <f t="shared" si="5"/>
        <v>0.90243902439024393</v>
      </c>
      <c r="AJ12" s="18">
        <f t="shared" si="6"/>
        <v>2.4390243902439025E-2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32</v>
      </c>
      <c r="D13" s="2"/>
      <c r="E13" s="2"/>
      <c r="F13" s="8">
        <v>32</v>
      </c>
      <c r="G13" s="22"/>
      <c r="H13" s="1">
        <f t="shared" si="28"/>
        <v>0</v>
      </c>
      <c r="I13" s="1">
        <v>32</v>
      </c>
      <c r="J13" s="1">
        <v>29</v>
      </c>
      <c r="K13" s="1"/>
      <c r="L13" s="1">
        <v>1</v>
      </c>
      <c r="M13" s="1"/>
      <c r="N13" s="1">
        <v>2</v>
      </c>
      <c r="O13" s="17">
        <f t="shared" si="29"/>
        <v>0.9375</v>
      </c>
      <c r="P13" s="18">
        <f t="shared" si="30"/>
        <v>0</v>
      </c>
      <c r="Q13" s="22">
        <v>10</v>
      </c>
      <c r="R13" s="1">
        <f t="shared" si="1"/>
        <v>2</v>
      </c>
      <c r="S13" s="1">
        <v>40</v>
      </c>
      <c r="T13" s="1">
        <v>33</v>
      </c>
      <c r="U13" s="1"/>
      <c r="V13" s="1">
        <v>1</v>
      </c>
      <c r="W13" s="1"/>
      <c r="X13" s="1">
        <v>6</v>
      </c>
      <c r="Y13" s="17">
        <f t="shared" si="2"/>
        <v>0.85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38</v>
      </c>
      <c r="D14" s="2"/>
      <c r="E14" s="2"/>
      <c r="F14" s="9">
        <v>38</v>
      </c>
      <c r="G14" s="23">
        <v>4</v>
      </c>
      <c r="H14" s="24">
        <f t="shared" si="28"/>
        <v>4</v>
      </c>
      <c r="I14" s="24">
        <v>38</v>
      </c>
      <c r="J14" s="24">
        <v>34</v>
      </c>
      <c r="K14" s="10"/>
      <c r="L14" s="10">
        <v>3</v>
      </c>
      <c r="M14" s="10"/>
      <c r="N14" s="10">
        <v>1</v>
      </c>
      <c r="O14" s="19">
        <f t="shared" si="29"/>
        <v>0.97368421052631582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Civil &amp; Architectural Engineering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12</v>
      </c>
      <c r="D19" s="3"/>
      <c r="E19" s="3"/>
      <c r="F19" s="8">
        <v>12</v>
      </c>
      <c r="G19" s="21"/>
      <c r="H19" s="1">
        <f t="shared" ref="H19:H28" si="32">IF(ISNUMBER(I19),F19-I19+G19,"")</f>
        <v>0</v>
      </c>
      <c r="I19" s="1">
        <v>12</v>
      </c>
      <c r="J19" s="1">
        <v>11</v>
      </c>
      <c r="K19" s="4"/>
      <c r="L19" s="4"/>
      <c r="M19" s="4"/>
      <c r="N19" s="5">
        <v>1</v>
      </c>
      <c r="O19" s="15">
        <f t="shared" ref="O19:O28" si="33">IF(I19="","",((J19+K19+L19+M19)/I19))</f>
        <v>0.91666666666666663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12</v>
      </c>
      <c r="T19" s="1">
        <v>10</v>
      </c>
      <c r="U19" s="4"/>
      <c r="V19" s="4"/>
      <c r="W19" s="4">
        <v>1</v>
      </c>
      <c r="X19" s="5">
        <v>1</v>
      </c>
      <c r="Y19" s="15">
        <f t="shared" ref="Y19:Y28" si="36">IF(S19="","",((T19+U19+V19+W19)/S19))</f>
        <v>0.91666666666666663</v>
      </c>
      <c r="Z19" s="16">
        <f t="shared" ref="Z19:Z28" si="37">IF(S19="","",(W19/S19))</f>
        <v>8.3333333333333329E-2</v>
      </c>
      <c r="AA19" s="21">
        <v>1</v>
      </c>
      <c r="AB19" s="1">
        <f t="shared" ref="AB19:AB28" si="38">IF(ISNUMBER(AC19),S19-AC19+AA19,"")</f>
        <v>1</v>
      </c>
      <c r="AC19" s="1">
        <v>12</v>
      </c>
      <c r="AD19" s="1">
        <v>3</v>
      </c>
      <c r="AE19" s="4"/>
      <c r="AF19" s="4"/>
      <c r="AG19" s="4">
        <v>6</v>
      </c>
      <c r="AH19" s="5">
        <v>3</v>
      </c>
      <c r="AI19" s="15">
        <f t="shared" ref="AI19:AI28" si="39">IF(AC19="","",((AD19+AE19+AF19+AG19)/AC19))</f>
        <v>0.75</v>
      </c>
      <c r="AJ19" s="16">
        <f t="shared" ref="AJ19:AJ28" si="40">IF(AC19="","",(AG19/AC19))</f>
        <v>0.5</v>
      </c>
      <c r="AK19" s="21"/>
      <c r="AL19" s="1">
        <f t="shared" ref="AL19:AL28" si="41">IF(ISNUMBER(AM19),AC19-AM19+AK19,"")</f>
        <v>0</v>
      </c>
      <c r="AM19" s="1">
        <v>12</v>
      </c>
      <c r="AN19" s="1"/>
      <c r="AO19" s="4"/>
      <c r="AP19" s="4"/>
      <c r="AQ19" s="4">
        <v>9</v>
      </c>
      <c r="AR19" s="5">
        <v>3</v>
      </c>
      <c r="AS19" s="15">
        <f t="shared" ref="AS19:AS28" si="42">IF(AM19="","",((AN19+AO19+AP19+AQ19)/AM19))</f>
        <v>0.75</v>
      </c>
      <c r="AT19" s="16">
        <f t="shared" ref="AT19:AT28" si="43">IF(AM19="","",(AQ19/AM19))</f>
        <v>0.75</v>
      </c>
      <c r="AU19" s="21"/>
      <c r="AV19" s="1">
        <f t="shared" ref="AV19:AV28" si="44">IF(ISNUMBER(AW19),AM19-AW19+AU19,"")</f>
        <v>0</v>
      </c>
      <c r="AW19" s="1">
        <v>12</v>
      </c>
      <c r="AX19" s="1"/>
      <c r="AY19" s="4"/>
      <c r="AZ19" s="4"/>
      <c r="BA19" s="4">
        <v>9</v>
      </c>
      <c r="BB19" s="5">
        <v>3</v>
      </c>
      <c r="BC19" s="15">
        <f t="shared" ref="BC19:BC28" si="45">IF(AW19="","",((AX19+AY19+AZ19+BA19)/AW19))</f>
        <v>0.75</v>
      </c>
      <c r="BD19" s="16">
        <f t="shared" ref="BD19:BD28" si="46">IF(AW19="","",(BA19/AW19))</f>
        <v>0.75</v>
      </c>
      <c r="BE19" s="21"/>
      <c r="BF19" s="1">
        <f t="shared" ref="BF19:BF28" si="47">IF(ISNUMBER(BG19),AW19-BG19+BE19,"")</f>
        <v>0</v>
      </c>
      <c r="BG19" s="1">
        <v>12</v>
      </c>
      <c r="BH19" s="1"/>
      <c r="BI19" s="4"/>
      <c r="BJ19" s="4"/>
      <c r="BK19" s="4">
        <v>9</v>
      </c>
      <c r="BL19" s="5">
        <v>3</v>
      </c>
      <c r="BM19" s="15">
        <f t="shared" ref="BM19:BM28" si="48">IF(BG19="","",((BH19+BI19+BJ19+BK19)/BG19))</f>
        <v>0.75</v>
      </c>
      <c r="BN19" s="16">
        <f t="shared" ref="BN19:BN28" si="49">IF(BG19="","",(BK19/BG19))</f>
        <v>0.75</v>
      </c>
      <c r="BO19" s="21"/>
      <c r="BP19" s="1">
        <f t="shared" ref="BP19:BP28" si="50">IF(ISNUMBER(BQ19),BG19-BQ19+BO19,"")</f>
        <v>0</v>
      </c>
      <c r="BQ19" s="1">
        <v>12</v>
      </c>
      <c r="BR19" s="1"/>
      <c r="BS19" s="4"/>
      <c r="BT19" s="4"/>
      <c r="BU19" s="4">
        <v>9</v>
      </c>
      <c r="BV19" s="5">
        <v>3</v>
      </c>
      <c r="BW19" s="15">
        <f t="shared" ref="BW19:BW28" si="51">IF(BQ19="","",((BR19+BS19+BT19+BU19)/BQ19))</f>
        <v>0.75</v>
      </c>
      <c r="BX19" s="16">
        <f t="shared" ref="BX19:BX28" si="52">IF(BQ19="","",(BU19/BQ19))</f>
        <v>0.75</v>
      </c>
      <c r="BY19" s="21"/>
      <c r="BZ19" s="1">
        <f t="shared" ref="BZ19:BZ28" si="53">IF(ISNUMBER(CA19),BQ19-CA19+BY19,"")</f>
        <v>0</v>
      </c>
      <c r="CA19" s="1">
        <v>12</v>
      </c>
      <c r="CB19" s="1"/>
      <c r="CC19" s="4"/>
      <c r="CD19" s="4"/>
      <c r="CE19" s="4">
        <v>9</v>
      </c>
      <c r="CF19" s="5">
        <v>3</v>
      </c>
      <c r="CG19" s="15">
        <f t="shared" ref="CG19:CG28" si="54">IF(CA19="","",((CB19+CC19+CD19+CE19)/CA19))</f>
        <v>0.75</v>
      </c>
      <c r="CH19" s="16">
        <f t="shared" ref="CH19:CH28" si="55">IF(CA19="","",(CE19/CA19))</f>
        <v>0.75</v>
      </c>
      <c r="CI19" s="21"/>
      <c r="CJ19" s="1">
        <f t="shared" ref="CJ19:CJ28" si="56">IF(ISNUMBER(CK19),CA19-CK19+CI19,"")</f>
        <v>0</v>
      </c>
      <c r="CK19" s="1">
        <v>12</v>
      </c>
      <c r="CL19" s="1"/>
      <c r="CM19" s="4"/>
      <c r="CN19" s="4"/>
      <c r="CO19" s="4">
        <v>9</v>
      </c>
      <c r="CP19" s="5">
        <v>3</v>
      </c>
      <c r="CQ19" s="15">
        <f t="shared" ref="CQ19:CQ28" si="57">IF(CK19="","",((CL19+CM19+CN19+CO19)/CK19))</f>
        <v>0.75</v>
      </c>
      <c r="CR19" s="16">
        <f t="shared" ref="CR19:CR28" si="58">IF(CK19="","",(CO19/CK19))</f>
        <v>0.75</v>
      </c>
      <c r="CS19" s="21"/>
      <c r="CT19" s="1">
        <f t="shared" ref="CT19:CT28" si="59">IF(ISNUMBER(CU19),CK19-CU19+CS19,"")</f>
        <v>0</v>
      </c>
      <c r="CU19" s="1">
        <v>12</v>
      </c>
      <c r="CV19" s="1"/>
      <c r="CW19" s="4"/>
      <c r="CX19" s="4"/>
      <c r="CY19" s="4">
        <v>9</v>
      </c>
      <c r="CZ19" s="5">
        <v>3</v>
      </c>
      <c r="DA19" s="15">
        <f t="shared" ref="DA19:DA28" si="60">IF(CU19="","",((CV19+CW19+CX19+CY19)/CU19))</f>
        <v>0.75</v>
      </c>
      <c r="DB19" s="16">
        <f t="shared" ref="DB19:DB28" si="61">IF(CU19="","",(CY19/CU19))</f>
        <v>0.75</v>
      </c>
    </row>
    <row r="20" spans="2:106">
      <c r="B20" s="4" t="s">
        <v>82</v>
      </c>
      <c r="C20" s="2">
        <f t="shared" si="31"/>
        <v>16</v>
      </c>
      <c r="D20" s="2"/>
      <c r="E20" s="2"/>
      <c r="F20" s="8">
        <v>16</v>
      </c>
      <c r="G20" s="22"/>
      <c r="H20" s="1">
        <f t="shared" si="32"/>
        <v>0</v>
      </c>
      <c r="I20" s="1">
        <v>16</v>
      </c>
      <c r="J20" s="1">
        <v>13</v>
      </c>
      <c r="K20" s="1"/>
      <c r="L20" s="1"/>
      <c r="M20" s="1"/>
      <c r="N20" s="1">
        <v>3</v>
      </c>
      <c r="O20" s="15">
        <f t="shared" si="33"/>
        <v>0.8125</v>
      </c>
      <c r="P20" s="16">
        <f t="shared" si="34"/>
        <v>0</v>
      </c>
      <c r="Q20" s="22"/>
      <c r="R20" s="1">
        <f t="shared" si="35"/>
        <v>0</v>
      </c>
      <c r="S20" s="1">
        <v>16</v>
      </c>
      <c r="T20" s="1">
        <v>12</v>
      </c>
      <c r="U20" s="1"/>
      <c r="V20" s="1"/>
      <c r="W20" s="1">
        <v>1</v>
      </c>
      <c r="X20" s="1">
        <v>3</v>
      </c>
      <c r="Y20" s="15">
        <f t="shared" si="36"/>
        <v>0.8125</v>
      </c>
      <c r="Z20" s="16">
        <f t="shared" si="37"/>
        <v>6.25E-2</v>
      </c>
      <c r="AA20" s="22">
        <v>1</v>
      </c>
      <c r="AB20" s="1">
        <f t="shared" si="38"/>
        <v>0</v>
      </c>
      <c r="AC20" s="1">
        <v>17</v>
      </c>
      <c r="AD20" s="1">
        <v>3</v>
      </c>
      <c r="AE20" s="1"/>
      <c r="AF20" s="1"/>
      <c r="AG20" s="1">
        <v>11</v>
      </c>
      <c r="AH20" s="1">
        <v>3</v>
      </c>
      <c r="AI20" s="15">
        <f t="shared" si="39"/>
        <v>0.82352941176470584</v>
      </c>
      <c r="AJ20" s="16">
        <f t="shared" si="40"/>
        <v>0.6470588235294118</v>
      </c>
      <c r="AK20" s="22"/>
      <c r="AL20" s="1">
        <f t="shared" si="41"/>
        <v>0</v>
      </c>
      <c r="AM20" s="1">
        <v>17</v>
      </c>
      <c r="AN20" s="1">
        <v>2</v>
      </c>
      <c r="AO20" s="1"/>
      <c r="AP20" s="1"/>
      <c r="AQ20" s="1">
        <v>12</v>
      </c>
      <c r="AR20" s="1">
        <v>3</v>
      </c>
      <c r="AS20" s="15">
        <f t="shared" si="42"/>
        <v>0.82352941176470584</v>
      </c>
      <c r="AT20" s="16">
        <f t="shared" si="43"/>
        <v>0.70588235294117652</v>
      </c>
      <c r="AU20" s="22"/>
      <c r="AV20" s="1">
        <f t="shared" si="44"/>
        <v>1</v>
      </c>
      <c r="AW20" s="1">
        <v>16</v>
      </c>
      <c r="AX20" s="1"/>
      <c r="AY20" s="1"/>
      <c r="AZ20" s="1"/>
      <c r="BA20" s="1">
        <v>13</v>
      </c>
      <c r="BB20" s="1">
        <v>3</v>
      </c>
      <c r="BC20" s="15">
        <f t="shared" si="45"/>
        <v>0.8125</v>
      </c>
      <c r="BD20" s="16">
        <f t="shared" si="46"/>
        <v>0.8125</v>
      </c>
      <c r="BE20" s="22"/>
      <c r="BF20" s="1">
        <f t="shared" si="47"/>
        <v>0</v>
      </c>
      <c r="BG20" s="1">
        <v>16</v>
      </c>
      <c r="BH20" s="1"/>
      <c r="BI20" s="1"/>
      <c r="BJ20" s="1"/>
      <c r="BK20" s="1">
        <v>13</v>
      </c>
      <c r="BL20" s="1">
        <v>3</v>
      </c>
      <c r="BM20" s="15">
        <f t="shared" si="48"/>
        <v>0.8125</v>
      </c>
      <c r="BN20" s="16">
        <f t="shared" si="49"/>
        <v>0.8125</v>
      </c>
      <c r="BO20" s="22"/>
      <c r="BP20" s="1">
        <f t="shared" si="50"/>
        <v>0</v>
      </c>
      <c r="BQ20" s="1">
        <v>16</v>
      </c>
      <c r="BR20" s="1"/>
      <c r="BS20" s="1"/>
      <c r="BT20" s="1"/>
      <c r="BU20" s="1">
        <v>13</v>
      </c>
      <c r="BV20" s="1">
        <v>3</v>
      </c>
      <c r="BW20" s="15">
        <f t="shared" si="51"/>
        <v>0.8125</v>
      </c>
      <c r="BX20" s="16">
        <f t="shared" si="52"/>
        <v>0.8125</v>
      </c>
      <c r="BY20" s="22"/>
      <c r="BZ20" s="1">
        <f t="shared" si="53"/>
        <v>0</v>
      </c>
      <c r="CA20" s="1">
        <v>16</v>
      </c>
      <c r="CB20" s="1"/>
      <c r="CC20" s="1"/>
      <c r="CD20" s="1"/>
      <c r="CE20" s="1">
        <v>13</v>
      </c>
      <c r="CF20" s="1">
        <v>3</v>
      </c>
      <c r="CG20" s="15">
        <f t="shared" si="54"/>
        <v>0.8125</v>
      </c>
      <c r="CH20" s="16">
        <f t="shared" si="55"/>
        <v>0.8125</v>
      </c>
      <c r="CI20" s="22"/>
      <c r="CJ20" s="1">
        <f t="shared" si="56"/>
        <v>0</v>
      </c>
      <c r="CK20" s="1">
        <v>16</v>
      </c>
      <c r="CL20" s="1"/>
      <c r="CM20" s="1"/>
      <c r="CN20" s="1"/>
      <c r="CO20" s="1">
        <v>13</v>
      </c>
      <c r="CP20" s="1">
        <v>3</v>
      </c>
      <c r="CQ20" s="15">
        <f t="shared" si="57"/>
        <v>0.8125</v>
      </c>
      <c r="CR20" s="16">
        <f t="shared" si="58"/>
        <v>0.8125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20</v>
      </c>
      <c r="D21" s="2"/>
      <c r="E21" s="2"/>
      <c r="F21" s="8">
        <v>20</v>
      </c>
      <c r="G21" s="22"/>
      <c r="H21" s="1">
        <f t="shared" si="32"/>
        <v>0</v>
      </c>
      <c r="I21" s="1">
        <v>20</v>
      </c>
      <c r="J21" s="1">
        <v>18</v>
      </c>
      <c r="K21" s="1"/>
      <c r="L21" s="1"/>
      <c r="M21" s="1"/>
      <c r="N21" s="1">
        <v>2</v>
      </c>
      <c r="O21" s="15">
        <f t="shared" si="33"/>
        <v>0.9</v>
      </c>
      <c r="P21" s="16">
        <f t="shared" si="34"/>
        <v>0</v>
      </c>
      <c r="Q21" s="22"/>
      <c r="R21" s="1">
        <f t="shared" si="35"/>
        <v>0</v>
      </c>
      <c r="S21" s="1">
        <v>20</v>
      </c>
      <c r="T21" s="1">
        <v>16</v>
      </c>
      <c r="U21" s="1"/>
      <c r="V21" s="1"/>
      <c r="W21" s="1">
        <v>1</v>
      </c>
      <c r="X21" s="1">
        <v>3</v>
      </c>
      <c r="Y21" s="15">
        <f t="shared" si="36"/>
        <v>0.85</v>
      </c>
      <c r="Z21" s="16">
        <f t="shared" si="37"/>
        <v>0.05</v>
      </c>
      <c r="AA21" s="22"/>
      <c r="AB21" s="1">
        <f t="shared" si="38"/>
        <v>0</v>
      </c>
      <c r="AC21" s="1">
        <v>20</v>
      </c>
      <c r="AD21" s="1">
        <v>4</v>
      </c>
      <c r="AE21" s="1"/>
      <c r="AF21" s="1"/>
      <c r="AG21" s="1">
        <v>13</v>
      </c>
      <c r="AH21" s="1">
        <v>3</v>
      </c>
      <c r="AI21" s="15">
        <f t="shared" si="39"/>
        <v>0.85</v>
      </c>
      <c r="AJ21" s="16">
        <f t="shared" si="40"/>
        <v>0.65</v>
      </c>
      <c r="AK21" s="22"/>
      <c r="AL21" s="1">
        <f t="shared" si="41"/>
        <v>0</v>
      </c>
      <c r="AM21" s="1">
        <v>20</v>
      </c>
      <c r="AN21" s="1">
        <v>1</v>
      </c>
      <c r="AO21" s="1"/>
      <c r="AP21" s="1"/>
      <c r="AQ21" s="1">
        <v>16</v>
      </c>
      <c r="AR21" s="1">
        <v>3</v>
      </c>
      <c r="AS21" s="15">
        <f t="shared" si="42"/>
        <v>0.85</v>
      </c>
      <c r="AT21" s="16">
        <f t="shared" si="43"/>
        <v>0.8</v>
      </c>
      <c r="AU21" s="22"/>
      <c r="AV21" s="1">
        <f t="shared" si="44"/>
        <v>0</v>
      </c>
      <c r="AW21" s="1">
        <v>20</v>
      </c>
      <c r="AX21" s="1"/>
      <c r="AY21" s="1"/>
      <c r="AZ21" s="1"/>
      <c r="BA21" s="1">
        <v>17</v>
      </c>
      <c r="BB21" s="1">
        <v>3</v>
      </c>
      <c r="BC21" s="15">
        <f t="shared" si="45"/>
        <v>0.85</v>
      </c>
      <c r="BD21" s="16">
        <f t="shared" si="46"/>
        <v>0.85</v>
      </c>
      <c r="BE21" s="22"/>
      <c r="BF21" s="1">
        <f t="shared" si="47"/>
        <v>0</v>
      </c>
      <c r="BG21" s="1">
        <v>20</v>
      </c>
      <c r="BH21" s="1"/>
      <c r="BI21" s="1"/>
      <c r="BJ21" s="1"/>
      <c r="BK21" s="1">
        <v>17</v>
      </c>
      <c r="BL21" s="1">
        <v>3</v>
      </c>
      <c r="BM21" s="15">
        <f t="shared" si="48"/>
        <v>0.85</v>
      </c>
      <c r="BN21" s="16">
        <f t="shared" si="49"/>
        <v>0.85</v>
      </c>
      <c r="BO21" s="22"/>
      <c r="BP21" s="1">
        <f t="shared" si="50"/>
        <v>0</v>
      </c>
      <c r="BQ21" s="1">
        <v>20</v>
      </c>
      <c r="BR21" s="1"/>
      <c r="BS21" s="1"/>
      <c r="BT21" s="1"/>
      <c r="BU21" s="1">
        <v>17</v>
      </c>
      <c r="BV21" s="1">
        <v>3</v>
      </c>
      <c r="BW21" s="15">
        <f t="shared" si="51"/>
        <v>0.85</v>
      </c>
      <c r="BX21" s="16">
        <f t="shared" si="52"/>
        <v>0.85</v>
      </c>
      <c r="BY21" s="22"/>
      <c r="BZ21" s="1">
        <f t="shared" si="53"/>
        <v>0</v>
      </c>
      <c r="CA21" s="1">
        <v>20</v>
      </c>
      <c r="CB21" s="1"/>
      <c r="CC21" s="1"/>
      <c r="CD21" s="1"/>
      <c r="CE21" s="1">
        <v>17</v>
      </c>
      <c r="CF21" s="1">
        <v>3</v>
      </c>
      <c r="CG21" s="15">
        <f t="shared" si="54"/>
        <v>0.85</v>
      </c>
      <c r="CH21" s="16">
        <f t="shared" si="55"/>
        <v>0.85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13</v>
      </c>
      <c r="D22" s="2"/>
      <c r="E22" s="2"/>
      <c r="F22" s="8">
        <v>13</v>
      </c>
      <c r="G22" s="22"/>
      <c r="H22" s="1">
        <f t="shared" si="32"/>
        <v>0</v>
      </c>
      <c r="I22" s="1">
        <v>13</v>
      </c>
      <c r="J22" s="1">
        <v>11</v>
      </c>
      <c r="K22" s="1"/>
      <c r="L22" s="1"/>
      <c r="M22" s="1"/>
      <c r="N22" s="1">
        <v>2</v>
      </c>
      <c r="O22" s="15">
        <f t="shared" si="33"/>
        <v>0.84615384615384615</v>
      </c>
      <c r="P22" s="16">
        <f t="shared" si="34"/>
        <v>0</v>
      </c>
      <c r="Q22" s="22"/>
      <c r="R22" s="1">
        <f t="shared" si="35"/>
        <v>0</v>
      </c>
      <c r="S22" s="1">
        <v>13</v>
      </c>
      <c r="T22" s="1">
        <v>10</v>
      </c>
      <c r="U22" s="1"/>
      <c r="V22" s="1"/>
      <c r="W22" s="1">
        <v>1</v>
      </c>
      <c r="X22" s="1">
        <v>2</v>
      </c>
      <c r="Y22" s="15">
        <f t="shared" si="36"/>
        <v>0.84615384615384615</v>
      </c>
      <c r="Z22" s="16">
        <f t="shared" si="37"/>
        <v>7.6923076923076927E-2</v>
      </c>
      <c r="AA22" s="22">
        <v>1</v>
      </c>
      <c r="AB22" s="1">
        <f t="shared" si="38"/>
        <v>0</v>
      </c>
      <c r="AC22" s="1">
        <v>14</v>
      </c>
      <c r="AD22" s="1">
        <v>6</v>
      </c>
      <c r="AE22" s="1"/>
      <c r="AF22" s="1"/>
      <c r="AG22" s="1">
        <v>5</v>
      </c>
      <c r="AH22" s="1">
        <v>3</v>
      </c>
      <c r="AI22" s="15">
        <f t="shared" si="39"/>
        <v>0.7857142857142857</v>
      </c>
      <c r="AJ22" s="16">
        <f t="shared" si="40"/>
        <v>0.35714285714285715</v>
      </c>
      <c r="AK22" s="22"/>
      <c r="AL22" s="1">
        <f t="shared" si="41"/>
        <v>0</v>
      </c>
      <c r="AM22" s="1">
        <v>14</v>
      </c>
      <c r="AN22" s="1">
        <v>3</v>
      </c>
      <c r="AO22" s="1"/>
      <c r="AP22" s="1"/>
      <c r="AQ22" s="1">
        <v>8</v>
      </c>
      <c r="AR22" s="1">
        <v>3</v>
      </c>
      <c r="AS22" s="15">
        <f t="shared" si="42"/>
        <v>0.7857142857142857</v>
      </c>
      <c r="AT22" s="16">
        <f t="shared" si="43"/>
        <v>0.5714285714285714</v>
      </c>
      <c r="AU22" s="22"/>
      <c r="AV22" s="1">
        <f t="shared" si="44"/>
        <v>0</v>
      </c>
      <c r="AW22" s="1">
        <v>14</v>
      </c>
      <c r="AX22" s="1"/>
      <c r="AY22" s="1"/>
      <c r="AZ22" s="1"/>
      <c r="BA22" s="1">
        <v>10</v>
      </c>
      <c r="BB22" s="1">
        <v>4</v>
      </c>
      <c r="BC22" s="15">
        <f t="shared" si="45"/>
        <v>0.7142857142857143</v>
      </c>
      <c r="BD22" s="16">
        <f t="shared" si="46"/>
        <v>0.7142857142857143</v>
      </c>
      <c r="BE22" s="22"/>
      <c r="BF22" s="1">
        <f t="shared" si="47"/>
        <v>0</v>
      </c>
      <c r="BG22" s="1">
        <v>14</v>
      </c>
      <c r="BH22" s="1"/>
      <c r="BI22" s="1"/>
      <c r="BJ22" s="1"/>
      <c r="BK22" s="1">
        <v>10</v>
      </c>
      <c r="BL22" s="1">
        <v>4</v>
      </c>
      <c r="BM22" s="15">
        <f t="shared" si="48"/>
        <v>0.7142857142857143</v>
      </c>
      <c r="BN22" s="16">
        <f t="shared" si="49"/>
        <v>0.7142857142857143</v>
      </c>
      <c r="BO22" s="22"/>
      <c r="BP22" s="1">
        <f t="shared" si="50"/>
        <v>0</v>
      </c>
      <c r="BQ22" s="1">
        <v>14</v>
      </c>
      <c r="BR22" s="1"/>
      <c r="BS22" s="1"/>
      <c r="BT22" s="1"/>
      <c r="BU22" s="1">
        <v>10</v>
      </c>
      <c r="BV22" s="1">
        <v>4</v>
      </c>
      <c r="BW22" s="15">
        <f t="shared" si="51"/>
        <v>0.7142857142857143</v>
      </c>
      <c r="BX22" s="16">
        <f t="shared" si="52"/>
        <v>0.7142857142857143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27</v>
      </c>
      <c r="D23" s="2"/>
      <c r="E23" s="2"/>
      <c r="F23" s="8">
        <v>27</v>
      </c>
      <c r="G23" s="22">
        <v>1</v>
      </c>
      <c r="H23" s="1">
        <f t="shared" si="32"/>
        <v>0</v>
      </c>
      <c r="I23" s="1">
        <v>28</v>
      </c>
      <c r="J23" s="1">
        <v>23</v>
      </c>
      <c r="K23" s="1"/>
      <c r="L23" s="1"/>
      <c r="M23" s="1"/>
      <c r="N23" s="1">
        <v>5</v>
      </c>
      <c r="O23" s="15">
        <f t="shared" si="33"/>
        <v>0.8214285714285714</v>
      </c>
      <c r="P23" s="16">
        <f t="shared" si="34"/>
        <v>0</v>
      </c>
      <c r="Q23" s="22"/>
      <c r="R23" s="1">
        <f t="shared" si="35"/>
        <v>1</v>
      </c>
      <c r="S23" s="1">
        <v>27</v>
      </c>
      <c r="T23" s="1">
        <v>14</v>
      </c>
      <c r="U23" s="1"/>
      <c r="V23" s="1">
        <v>1</v>
      </c>
      <c r="W23" s="1">
        <v>5</v>
      </c>
      <c r="X23" s="1">
        <v>7</v>
      </c>
      <c r="Y23" s="15">
        <f t="shared" si="36"/>
        <v>0.7407407407407407</v>
      </c>
      <c r="Z23" s="16">
        <f t="shared" si="37"/>
        <v>0.18518518518518517</v>
      </c>
      <c r="AA23" s="22"/>
      <c r="AB23" s="1">
        <f t="shared" si="38"/>
        <v>0</v>
      </c>
      <c r="AC23" s="1">
        <v>27</v>
      </c>
      <c r="AD23" s="1">
        <v>8</v>
      </c>
      <c r="AE23" s="1"/>
      <c r="AF23" s="1">
        <v>1</v>
      </c>
      <c r="AG23" s="1">
        <v>10</v>
      </c>
      <c r="AH23" s="1">
        <v>8</v>
      </c>
      <c r="AI23" s="15">
        <f t="shared" si="39"/>
        <v>0.70370370370370372</v>
      </c>
      <c r="AJ23" s="16">
        <f t="shared" si="40"/>
        <v>0.37037037037037035</v>
      </c>
      <c r="AK23" s="22"/>
      <c r="AL23" s="1">
        <f t="shared" si="41"/>
        <v>0</v>
      </c>
      <c r="AM23" s="1">
        <v>27</v>
      </c>
      <c r="AN23" s="1">
        <v>1</v>
      </c>
      <c r="AO23" s="1"/>
      <c r="AP23" s="1"/>
      <c r="AQ23" s="1">
        <v>17</v>
      </c>
      <c r="AR23" s="1">
        <v>9</v>
      </c>
      <c r="AS23" s="15">
        <f t="shared" si="42"/>
        <v>0.66666666666666663</v>
      </c>
      <c r="AT23" s="16">
        <f t="shared" si="43"/>
        <v>0.62962962962962965</v>
      </c>
      <c r="AU23" s="22"/>
      <c r="AV23" s="1">
        <f t="shared" si="44"/>
        <v>0</v>
      </c>
      <c r="AW23" s="1">
        <v>27</v>
      </c>
      <c r="AX23" s="1"/>
      <c r="AY23" s="1"/>
      <c r="AZ23" s="1"/>
      <c r="BA23" s="1">
        <v>18</v>
      </c>
      <c r="BB23" s="1">
        <v>9</v>
      </c>
      <c r="BC23" s="15">
        <f t="shared" si="45"/>
        <v>0.66666666666666663</v>
      </c>
      <c r="BD23" s="16">
        <f t="shared" si="46"/>
        <v>0.66666666666666663</v>
      </c>
      <c r="BE23" s="22"/>
      <c r="BF23" s="1">
        <f t="shared" si="47"/>
        <v>0</v>
      </c>
      <c r="BG23" s="1">
        <v>27</v>
      </c>
      <c r="BH23" s="1"/>
      <c r="BI23" s="1"/>
      <c r="BJ23" s="1"/>
      <c r="BK23" s="1">
        <v>18</v>
      </c>
      <c r="BL23" s="1">
        <v>9</v>
      </c>
      <c r="BM23" s="15">
        <f t="shared" si="48"/>
        <v>0.66666666666666663</v>
      </c>
      <c r="BN23" s="16">
        <f t="shared" si="49"/>
        <v>0.66666666666666663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21</v>
      </c>
      <c r="D24" s="2"/>
      <c r="E24" s="2"/>
      <c r="F24" s="8">
        <v>21</v>
      </c>
      <c r="G24" s="22"/>
      <c r="H24" s="1">
        <f t="shared" si="32"/>
        <v>2</v>
      </c>
      <c r="I24" s="1">
        <v>19</v>
      </c>
      <c r="J24" s="1">
        <v>15</v>
      </c>
      <c r="K24" s="1"/>
      <c r="L24" s="1"/>
      <c r="M24" s="1"/>
      <c r="N24" s="1">
        <v>4</v>
      </c>
      <c r="O24" s="15">
        <f t="shared" si="33"/>
        <v>0.78947368421052633</v>
      </c>
      <c r="P24" s="16">
        <f t="shared" si="34"/>
        <v>0</v>
      </c>
      <c r="Q24" s="22"/>
      <c r="R24" s="1">
        <f t="shared" si="35"/>
        <v>0</v>
      </c>
      <c r="S24" s="1">
        <v>19</v>
      </c>
      <c r="T24" s="1">
        <v>11</v>
      </c>
      <c r="U24" s="1">
        <v>1</v>
      </c>
      <c r="V24" s="1">
        <v>1</v>
      </c>
      <c r="W24" s="1">
        <v>1</v>
      </c>
      <c r="X24" s="1">
        <v>5</v>
      </c>
      <c r="Y24" s="15">
        <f t="shared" si="36"/>
        <v>0.73684210526315785</v>
      </c>
      <c r="Z24" s="16">
        <f t="shared" si="37"/>
        <v>5.2631578947368418E-2</v>
      </c>
      <c r="AA24" s="22"/>
      <c r="AB24" s="1">
        <f t="shared" si="38"/>
        <v>0</v>
      </c>
      <c r="AC24" s="1">
        <v>19</v>
      </c>
      <c r="AD24" s="1">
        <v>7</v>
      </c>
      <c r="AE24" s="1"/>
      <c r="AF24" s="1"/>
      <c r="AG24" s="1">
        <v>6</v>
      </c>
      <c r="AH24" s="1">
        <v>6</v>
      </c>
      <c r="AI24" s="15">
        <f t="shared" si="39"/>
        <v>0.68421052631578949</v>
      </c>
      <c r="AJ24" s="16">
        <f t="shared" si="40"/>
        <v>0.31578947368421051</v>
      </c>
      <c r="AK24" s="22"/>
      <c r="AL24" s="1">
        <f t="shared" si="41"/>
        <v>0</v>
      </c>
      <c r="AM24" s="1">
        <v>19</v>
      </c>
      <c r="AN24" s="1">
        <v>1</v>
      </c>
      <c r="AO24" s="1"/>
      <c r="AP24" s="1"/>
      <c r="AQ24" s="1">
        <v>12</v>
      </c>
      <c r="AR24" s="1">
        <v>6</v>
      </c>
      <c r="AS24" s="15">
        <f t="shared" si="42"/>
        <v>0.68421052631578949</v>
      </c>
      <c r="AT24" s="16">
        <f t="shared" si="43"/>
        <v>0.63157894736842102</v>
      </c>
      <c r="AU24" s="22"/>
      <c r="AV24" s="1">
        <f t="shared" si="44"/>
        <v>0</v>
      </c>
      <c r="AW24" s="1">
        <v>19</v>
      </c>
      <c r="AX24" s="1"/>
      <c r="AY24" s="1"/>
      <c r="AZ24" s="1"/>
      <c r="BA24" s="1">
        <v>13</v>
      </c>
      <c r="BB24" s="1">
        <v>6</v>
      </c>
      <c r="BC24" s="15">
        <f t="shared" si="45"/>
        <v>0.68421052631578949</v>
      </c>
      <c r="BD24" s="16">
        <f t="shared" si="46"/>
        <v>0.68421052631578949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15</v>
      </c>
      <c r="D25" s="2"/>
      <c r="E25" s="2"/>
      <c r="F25" s="8">
        <v>15</v>
      </c>
      <c r="G25" s="22"/>
      <c r="H25" s="1">
        <f t="shared" si="32"/>
        <v>1</v>
      </c>
      <c r="I25" s="1">
        <v>14</v>
      </c>
      <c r="J25" s="1">
        <v>11</v>
      </c>
      <c r="K25" s="1"/>
      <c r="L25" s="1"/>
      <c r="M25" s="1"/>
      <c r="N25" s="1">
        <v>3</v>
      </c>
      <c r="O25" s="15">
        <f t="shared" si="33"/>
        <v>0.7857142857142857</v>
      </c>
      <c r="P25" s="16">
        <f t="shared" si="34"/>
        <v>0</v>
      </c>
      <c r="Q25" s="22">
        <v>1</v>
      </c>
      <c r="R25" s="1">
        <f t="shared" si="35"/>
        <v>1</v>
      </c>
      <c r="S25" s="1">
        <v>14</v>
      </c>
      <c r="T25" s="1">
        <v>8</v>
      </c>
      <c r="U25" s="1"/>
      <c r="V25" s="1"/>
      <c r="W25" s="1">
        <v>3</v>
      </c>
      <c r="X25" s="1">
        <v>3</v>
      </c>
      <c r="Y25" s="15">
        <f t="shared" si="36"/>
        <v>0.7857142857142857</v>
      </c>
      <c r="Z25" s="16">
        <f t="shared" si="37"/>
        <v>0.21428571428571427</v>
      </c>
      <c r="AA25" s="22">
        <v>1</v>
      </c>
      <c r="AB25" s="1">
        <f t="shared" si="38"/>
        <v>0</v>
      </c>
      <c r="AC25" s="1">
        <v>15</v>
      </c>
      <c r="AD25" s="1">
        <v>2</v>
      </c>
      <c r="AE25" s="1"/>
      <c r="AF25" s="1">
        <v>1</v>
      </c>
      <c r="AG25" s="1">
        <v>9</v>
      </c>
      <c r="AH25" s="1">
        <v>3</v>
      </c>
      <c r="AI25" s="15">
        <f t="shared" si="39"/>
        <v>0.8</v>
      </c>
      <c r="AJ25" s="16">
        <f t="shared" si="40"/>
        <v>0.6</v>
      </c>
      <c r="AK25" s="22"/>
      <c r="AL25" s="1">
        <f t="shared" si="41"/>
        <v>0</v>
      </c>
      <c r="AM25" s="1">
        <v>15</v>
      </c>
      <c r="AN25" s="1"/>
      <c r="AO25" s="1"/>
      <c r="AP25" s="1"/>
      <c r="AQ25" s="1">
        <v>11</v>
      </c>
      <c r="AR25" s="1">
        <v>4</v>
      </c>
      <c r="AS25" s="15">
        <f t="shared" si="42"/>
        <v>0.73333333333333328</v>
      </c>
      <c r="AT25" s="16">
        <f t="shared" si="43"/>
        <v>0.73333333333333328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12</v>
      </c>
      <c r="D26" s="2"/>
      <c r="E26" s="2"/>
      <c r="F26" s="8">
        <v>12</v>
      </c>
      <c r="G26" s="22">
        <v>1</v>
      </c>
      <c r="H26" s="1">
        <f t="shared" si="32"/>
        <v>0</v>
      </c>
      <c r="I26" s="1">
        <v>13</v>
      </c>
      <c r="J26" s="1">
        <v>13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13</v>
      </c>
      <c r="T26" s="1">
        <v>9</v>
      </c>
      <c r="U26" s="1"/>
      <c r="V26" s="1"/>
      <c r="W26" s="1">
        <v>3</v>
      </c>
      <c r="X26" s="1">
        <v>1</v>
      </c>
      <c r="Y26" s="17">
        <f t="shared" si="36"/>
        <v>0.92307692307692313</v>
      </c>
      <c r="Z26" s="18">
        <f t="shared" si="37"/>
        <v>0.23076923076923078</v>
      </c>
      <c r="AA26" s="22"/>
      <c r="AB26" s="1">
        <f t="shared" si="38"/>
        <v>0</v>
      </c>
      <c r="AC26" s="1">
        <v>13</v>
      </c>
      <c r="AD26" s="1">
        <v>7</v>
      </c>
      <c r="AE26" s="1"/>
      <c r="AF26" s="1"/>
      <c r="AG26" s="1">
        <v>5</v>
      </c>
      <c r="AH26" s="1">
        <v>1</v>
      </c>
      <c r="AI26" s="17">
        <f t="shared" si="39"/>
        <v>0.92307692307692313</v>
      </c>
      <c r="AJ26" s="18">
        <f t="shared" si="40"/>
        <v>0.38461538461538464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18</v>
      </c>
      <c r="D27" s="2"/>
      <c r="E27" s="2"/>
      <c r="F27" s="8">
        <v>18</v>
      </c>
      <c r="G27" s="22"/>
      <c r="H27" s="1">
        <f t="shared" si="32"/>
        <v>0</v>
      </c>
      <c r="I27" s="1">
        <v>18</v>
      </c>
      <c r="J27" s="1">
        <v>16</v>
      </c>
      <c r="K27" s="1"/>
      <c r="L27" s="1"/>
      <c r="M27" s="1"/>
      <c r="N27" s="1">
        <v>2</v>
      </c>
      <c r="O27" s="17">
        <f t="shared" si="33"/>
        <v>0.88888888888888884</v>
      </c>
      <c r="P27" s="18">
        <f t="shared" si="34"/>
        <v>0</v>
      </c>
      <c r="Q27" s="22">
        <v>1</v>
      </c>
      <c r="R27" s="1">
        <f t="shared" si="35"/>
        <v>0</v>
      </c>
      <c r="S27" s="1">
        <v>19</v>
      </c>
      <c r="T27" s="1">
        <v>15</v>
      </c>
      <c r="U27" s="1"/>
      <c r="V27" s="1"/>
      <c r="W27" s="1">
        <v>1</v>
      </c>
      <c r="X27" s="1">
        <v>3</v>
      </c>
      <c r="Y27" s="17">
        <f t="shared" si="36"/>
        <v>0.84210526315789469</v>
      </c>
      <c r="Z27" s="18">
        <f t="shared" si="37"/>
        <v>5.2631578947368418E-2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19</v>
      </c>
      <c r="D28" s="2"/>
      <c r="E28" s="2"/>
      <c r="F28" s="9">
        <v>19</v>
      </c>
      <c r="G28" s="23">
        <v>2</v>
      </c>
      <c r="H28" s="24">
        <f t="shared" si="32"/>
        <v>1</v>
      </c>
      <c r="I28" s="24">
        <v>20</v>
      </c>
      <c r="J28" s="24">
        <v>18</v>
      </c>
      <c r="K28" s="10"/>
      <c r="L28" s="10"/>
      <c r="M28" s="10"/>
      <c r="N28" s="10">
        <v>2</v>
      </c>
      <c r="O28" s="19">
        <f t="shared" si="33"/>
        <v>0.9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95</v>
      </c>
    </row>
    <row r="2" spans="1:106">
      <c r="B2" s="25" t="str">
        <f>"Freshmen Retention - "&amp;$A$1</f>
        <v>Freshmen Retention - Chemical &amp; Environmental Engineering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19</v>
      </c>
      <c r="D5" s="3"/>
      <c r="E5" s="3">
        <v>1</v>
      </c>
      <c r="F5" s="8">
        <v>18</v>
      </c>
      <c r="G5" s="21">
        <v>1</v>
      </c>
      <c r="H5" s="1">
        <f>IF(ISNUMBER(I5),F5-I5+G5,"")</f>
        <v>3</v>
      </c>
      <c r="I5" s="1">
        <v>16</v>
      </c>
      <c r="J5" s="1">
        <v>14</v>
      </c>
      <c r="K5" s="4"/>
      <c r="L5" s="4"/>
      <c r="M5" s="4"/>
      <c r="N5" s="5">
        <v>2</v>
      </c>
      <c r="O5" s="15">
        <f>IF(I5="","",((J5+K5+L5+M5)/I5))</f>
        <v>0.875</v>
      </c>
      <c r="P5" s="16">
        <f>IF(I5="","",(M5/I5))</f>
        <v>0</v>
      </c>
      <c r="Q5" s="21">
        <v>1</v>
      </c>
      <c r="R5" s="1">
        <f t="shared" ref="R5:R14" si="1">IF(ISNUMBER(S5),I5-S5+Q5,"")</f>
        <v>1</v>
      </c>
      <c r="S5" s="1">
        <v>16</v>
      </c>
      <c r="T5" s="1">
        <v>14</v>
      </c>
      <c r="U5" s="4"/>
      <c r="V5" s="4"/>
      <c r="W5" s="4"/>
      <c r="X5" s="5">
        <v>2</v>
      </c>
      <c r="Y5" s="15">
        <f t="shared" ref="Y5:Y14" si="2">IF(S5="","",((T5+U5+V5+W5)/S5))</f>
        <v>0.875</v>
      </c>
      <c r="Z5" s="16">
        <f t="shared" ref="Z5:Z14" si="3">IF(S5="","",(W5/S5))</f>
        <v>0</v>
      </c>
      <c r="AA5" s="21">
        <v>1</v>
      </c>
      <c r="AB5" s="1">
        <f t="shared" ref="AB5:AB14" si="4">IF(ISNUMBER(AC5),S5-AC5+AA5,"")</f>
        <v>-1</v>
      </c>
      <c r="AC5" s="1">
        <v>18</v>
      </c>
      <c r="AD5" s="1">
        <v>13</v>
      </c>
      <c r="AE5" s="4"/>
      <c r="AF5" s="4"/>
      <c r="AG5" s="4">
        <v>2</v>
      </c>
      <c r="AH5" s="5">
        <v>3</v>
      </c>
      <c r="AI5" s="15">
        <f t="shared" ref="AI5:AI14" si="5">IF(AC5="","",((AD5+AE5+AF5+AG5)/AC5))</f>
        <v>0.83333333333333337</v>
      </c>
      <c r="AJ5" s="16">
        <f t="shared" ref="AJ5:AJ14" si="6">IF(AC5="","",(AG5/AC5))</f>
        <v>0.1111111111111111</v>
      </c>
      <c r="AK5" s="21"/>
      <c r="AL5" s="1">
        <f t="shared" ref="AL5:AL14" si="7">IF(ISNUMBER(AM5),AC5-AM5+AK5,"")</f>
        <v>0</v>
      </c>
      <c r="AM5" s="1">
        <v>18</v>
      </c>
      <c r="AN5" s="1">
        <v>7</v>
      </c>
      <c r="AO5" s="4"/>
      <c r="AP5" s="4"/>
      <c r="AQ5" s="4">
        <v>7</v>
      </c>
      <c r="AR5" s="5">
        <v>4</v>
      </c>
      <c r="AS5" s="15">
        <f t="shared" ref="AS5:AS14" si="8">IF(AM5="","",((AN5+AO5+AP5+AQ5)/AM5))</f>
        <v>0.77777777777777779</v>
      </c>
      <c r="AT5" s="16">
        <f t="shared" ref="AT5:AT14" si="9">IF(AM5="","",(AQ5/AM5))</f>
        <v>0.3888888888888889</v>
      </c>
      <c r="AU5" s="21"/>
      <c r="AV5" s="1">
        <f t="shared" ref="AV5:AV14" si="10">IF(ISNUMBER(AW5),AM5-AW5+AU5,"")</f>
        <v>0</v>
      </c>
      <c r="AW5" s="1">
        <v>18</v>
      </c>
      <c r="AX5" s="1">
        <v>1</v>
      </c>
      <c r="AY5" s="4"/>
      <c r="AZ5" s="4"/>
      <c r="BA5" s="4">
        <v>13</v>
      </c>
      <c r="BB5" s="5">
        <v>4</v>
      </c>
      <c r="BC5" s="15">
        <f t="shared" ref="BC5:BC14" si="11">IF(AW5="","",((AX5+AY5+AZ5+BA5)/AW5))</f>
        <v>0.77777777777777779</v>
      </c>
      <c r="BD5" s="16">
        <f t="shared" ref="BD5:BD14" si="12">IF(AW5="","",(BA5/AW5))</f>
        <v>0.72222222222222221</v>
      </c>
      <c r="BE5" s="21"/>
      <c r="BF5" s="1">
        <f t="shared" ref="BF5:BF14" si="13">IF(ISNUMBER(BG5),AW5-BG5+BE5,"")</f>
        <v>0</v>
      </c>
      <c r="BG5" s="1">
        <v>18</v>
      </c>
      <c r="BH5" s="1"/>
      <c r="BI5" s="4"/>
      <c r="BJ5" s="4"/>
      <c r="BK5" s="4">
        <v>14</v>
      </c>
      <c r="BL5" s="5">
        <v>4</v>
      </c>
      <c r="BM5" s="15">
        <f t="shared" ref="BM5:BM14" si="14">IF(BG5="","",((BH5+BI5+BJ5+BK5)/BG5))</f>
        <v>0.77777777777777779</v>
      </c>
      <c r="BN5" s="16">
        <f t="shared" ref="BN5:BN14" si="15">IF(BG5="","",(BK5/BG5))</f>
        <v>0.77777777777777779</v>
      </c>
      <c r="BO5" s="21"/>
      <c r="BP5" s="1">
        <f t="shared" ref="BP5:BP14" si="16">IF(ISNUMBER(BQ5),BG5-BQ5+BO5,"")</f>
        <v>0</v>
      </c>
      <c r="BQ5" s="1">
        <v>18</v>
      </c>
      <c r="BR5" s="1"/>
      <c r="BS5" s="4"/>
      <c r="BT5" s="4"/>
      <c r="BU5" s="4">
        <v>14</v>
      </c>
      <c r="BV5" s="5">
        <v>4</v>
      </c>
      <c r="BW5" s="15">
        <f t="shared" ref="BW5:BW14" si="17">IF(BQ5="","",((BR5+BS5+BT5+BU5)/BQ5))</f>
        <v>0.77777777777777779</v>
      </c>
      <c r="BX5" s="16">
        <f t="shared" ref="BX5:BX14" si="18">IF(BQ5="","",(BU5/BQ5))</f>
        <v>0.77777777777777779</v>
      </c>
      <c r="BY5" s="21"/>
      <c r="BZ5" s="1">
        <f t="shared" ref="BZ5:BZ14" si="19">IF(ISNUMBER(CA5),BQ5-CA5+BY5,"")</f>
        <v>0</v>
      </c>
      <c r="CA5" s="1">
        <v>18</v>
      </c>
      <c r="CB5" s="1"/>
      <c r="CC5" s="4"/>
      <c r="CD5" s="4"/>
      <c r="CE5" s="4">
        <v>14</v>
      </c>
      <c r="CF5" s="5">
        <v>4</v>
      </c>
      <c r="CG5" s="15">
        <f t="shared" ref="CG5:CG14" si="20">IF(CA5="","",((CB5+CC5+CD5+CE5)/CA5))</f>
        <v>0.77777777777777779</v>
      </c>
      <c r="CH5" s="16">
        <f t="shared" ref="CH5:CH14" si="21">IF(CA5="","",(CE5/CA5))</f>
        <v>0.77777777777777779</v>
      </c>
      <c r="CI5" s="21"/>
      <c r="CJ5" s="1">
        <f t="shared" ref="CJ5:CJ14" si="22">IF(ISNUMBER(CK5),CA5-CK5+CI5,"")</f>
        <v>0</v>
      </c>
      <c r="CK5" s="1">
        <v>18</v>
      </c>
      <c r="CL5" s="1"/>
      <c r="CM5" s="4"/>
      <c r="CN5" s="4"/>
      <c r="CO5" s="4">
        <v>14</v>
      </c>
      <c r="CP5" s="5">
        <v>4</v>
      </c>
      <c r="CQ5" s="15">
        <f t="shared" ref="CQ5:CQ14" si="23">IF(CK5="","",((CL5+CM5+CN5+CO5)/CK5))</f>
        <v>0.77777777777777779</v>
      </c>
      <c r="CR5" s="16">
        <f t="shared" ref="CR5:CR14" si="24">IF(CK5="","",(CO5/CK5))</f>
        <v>0.77777777777777779</v>
      </c>
      <c r="CS5" s="21"/>
      <c r="CT5" s="1">
        <f t="shared" ref="CT5:CT14" si="25">IF(ISNUMBER(CU5),CK5-CU5+CS5,"")</f>
        <v>0</v>
      </c>
      <c r="CU5" s="1">
        <v>18</v>
      </c>
      <c r="CV5" s="1"/>
      <c r="CW5" s="4"/>
      <c r="CX5" s="4"/>
      <c r="CY5" s="4">
        <v>14</v>
      </c>
      <c r="CZ5" s="5">
        <v>4</v>
      </c>
      <c r="DA5" s="15">
        <f t="shared" ref="DA5:DA14" si="26">IF(CU5="","",((CV5+CW5+CX5+CY5)/CU5))</f>
        <v>0.77777777777777779</v>
      </c>
      <c r="DB5" s="16">
        <f t="shared" ref="DB5:DB14" si="27">IF(CU5="","",(CY5/CU5))</f>
        <v>0.77777777777777779</v>
      </c>
    </row>
    <row r="6" spans="1:106">
      <c r="B6" s="4" t="s">
        <v>82</v>
      </c>
      <c r="C6" s="2">
        <f t="shared" si="0"/>
        <v>11</v>
      </c>
      <c r="D6" s="2"/>
      <c r="E6" s="2"/>
      <c r="F6" s="8">
        <v>11</v>
      </c>
      <c r="G6" s="22">
        <v>1</v>
      </c>
      <c r="H6" s="1">
        <f t="shared" ref="H6:H14" si="28">IF(ISNUMBER(I6),F6-I6+G6,"")</f>
        <v>0</v>
      </c>
      <c r="I6" s="1">
        <v>12</v>
      </c>
      <c r="J6" s="1">
        <v>10</v>
      </c>
      <c r="K6" s="1"/>
      <c r="L6" s="1"/>
      <c r="M6" s="1"/>
      <c r="N6" s="1">
        <v>2</v>
      </c>
      <c r="O6" s="15">
        <f t="shared" ref="O6:O14" si="29">IF(I6="","",((J6+K6+L6+M6)/I6))</f>
        <v>0.83333333333333337</v>
      </c>
      <c r="P6" s="16">
        <f t="shared" ref="P6:P14" si="30">IF(I6="","",(M6/I6))</f>
        <v>0</v>
      </c>
      <c r="Q6" s="22">
        <v>1</v>
      </c>
      <c r="R6" s="1">
        <f t="shared" si="1"/>
        <v>3</v>
      </c>
      <c r="S6" s="1">
        <v>10</v>
      </c>
      <c r="T6" s="1">
        <v>7</v>
      </c>
      <c r="U6" s="1"/>
      <c r="V6" s="1"/>
      <c r="W6" s="1"/>
      <c r="X6" s="1">
        <v>3</v>
      </c>
      <c r="Y6" s="15">
        <f t="shared" si="2"/>
        <v>0.7</v>
      </c>
      <c r="Z6" s="16">
        <f t="shared" si="3"/>
        <v>0</v>
      </c>
      <c r="AA6" s="22"/>
      <c r="AB6" s="1">
        <f t="shared" si="4"/>
        <v>0</v>
      </c>
      <c r="AC6" s="1">
        <v>10</v>
      </c>
      <c r="AD6" s="1">
        <v>6</v>
      </c>
      <c r="AE6" s="1"/>
      <c r="AF6" s="1"/>
      <c r="AG6" s="1">
        <v>1</v>
      </c>
      <c r="AH6" s="1">
        <v>3</v>
      </c>
      <c r="AI6" s="15">
        <f t="shared" si="5"/>
        <v>0.7</v>
      </c>
      <c r="AJ6" s="16">
        <f t="shared" si="6"/>
        <v>0.1</v>
      </c>
      <c r="AK6" s="22"/>
      <c r="AL6" s="1">
        <f t="shared" si="7"/>
        <v>0</v>
      </c>
      <c r="AM6" s="1">
        <v>10</v>
      </c>
      <c r="AN6" s="1">
        <v>2</v>
      </c>
      <c r="AO6" s="1"/>
      <c r="AP6" s="1"/>
      <c r="AQ6" s="1">
        <v>5</v>
      </c>
      <c r="AR6" s="1">
        <v>3</v>
      </c>
      <c r="AS6" s="15">
        <f t="shared" si="8"/>
        <v>0.7</v>
      </c>
      <c r="AT6" s="16">
        <f t="shared" si="9"/>
        <v>0.5</v>
      </c>
      <c r="AU6" s="22"/>
      <c r="AV6" s="1">
        <f t="shared" si="10"/>
        <v>0</v>
      </c>
      <c r="AW6" s="1">
        <v>10</v>
      </c>
      <c r="AX6" s="1"/>
      <c r="AY6" s="1"/>
      <c r="AZ6" s="1"/>
      <c r="BA6" s="1">
        <v>6</v>
      </c>
      <c r="BB6" s="1">
        <v>4</v>
      </c>
      <c r="BC6" s="15">
        <f t="shared" si="11"/>
        <v>0.6</v>
      </c>
      <c r="BD6" s="16">
        <f t="shared" si="12"/>
        <v>0.6</v>
      </c>
      <c r="BE6" s="22"/>
      <c r="BF6" s="1">
        <f t="shared" si="13"/>
        <v>0</v>
      </c>
      <c r="BG6" s="1">
        <v>10</v>
      </c>
      <c r="BH6" s="1"/>
      <c r="BI6" s="1"/>
      <c r="BJ6" s="1"/>
      <c r="BK6" s="1">
        <v>6</v>
      </c>
      <c r="BL6" s="1">
        <v>4</v>
      </c>
      <c r="BM6" s="15">
        <f t="shared" si="14"/>
        <v>0.6</v>
      </c>
      <c r="BN6" s="16">
        <f t="shared" si="15"/>
        <v>0.6</v>
      </c>
      <c r="BO6" s="22"/>
      <c r="BP6" s="1">
        <f t="shared" si="16"/>
        <v>0</v>
      </c>
      <c r="BQ6" s="1">
        <v>10</v>
      </c>
      <c r="BR6" s="1"/>
      <c r="BS6" s="1"/>
      <c r="BT6" s="1"/>
      <c r="BU6" s="1">
        <v>6</v>
      </c>
      <c r="BV6" s="1">
        <v>4</v>
      </c>
      <c r="BW6" s="15">
        <f t="shared" si="17"/>
        <v>0.6</v>
      </c>
      <c r="BX6" s="16">
        <f t="shared" si="18"/>
        <v>0.6</v>
      </c>
      <c r="BY6" s="22"/>
      <c r="BZ6" s="1">
        <f t="shared" si="19"/>
        <v>0</v>
      </c>
      <c r="CA6" s="1">
        <v>10</v>
      </c>
      <c r="CB6" s="1"/>
      <c r="CC6" s="1"/>
      <c r="CD6" s="1"/>
      <c r="CE6" s="1">
        <v>6</v>
      </c>
      <c r="CF6" s="1">
        <v>4</v>
      </c>
      <c r="CG6" s="15">
        <f t="shared" si="20"/>
        <v>0.6</v>
      </c>
      <c r="CH6" s="16">
        <f t="shared" si="21"/>
        <v>0.6</v>
      </c>
      <c r="CI6" s="22"/>
      <c r="CJ6" s="1">
        <f t="shared" si="22"/>
        <v>0</v>
      </c>
      <c r="CK6" s="1">
        <v>10</v>
      </c>
      <c r="CL6" s="1"/>
      <c r="CM6" s="1"/>
      <c r="CN6" s="1"/>
      <c r="CO6" s="1">
        <v>6</v>
      </c>
      <c r="CP6" s="1">
        <v>4</v>
      </c>
      <c r="CQ6" s="15">
        <f t="shared" si="23"/>
        <v>0.6</v>
      </c>
      <c r="CR6" s="16">
        <f t="shared" si="24"/>
        <v>0.6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20</v>
      </c>
      <c r="D7" s="2"/>
      <c r="E7" s="2"/>
      <c r="F7" s="8">
        <v>20</v>
      </c>
      <c r="G7" s="22">
        <v>1</v>
      </c>
      <c r="H7" s="1">
        <f t="shared" si="28"/>
        <v>3</v>
      </c>
      <c r="I7" s="1">
        <v>18</v>
      </c>
      <c r="J7" s="1">
        <v>17</v>
      </c>
      <c r="K7" s="1"/>
      <c r="L7" s="1"/>
      <c r="M7" s="1"/>
      <c r="N7" s="1">
        <v>1</v>
      </c>
      <c r="O7" s="15">
        <f t="shared" si="29"/>
        <v>0.94444444444444442</v>
      </c>
      <c r="P7" s="16">
        <f t="shared" si="30"/>
        <v>0</v>
      </c>
      <c r="Q7" s="22"/>
      <c r="R7" s="1">
        <f t="shared" si="1"/>
        <v>3</v>
      </c>
      <c r="S7" s="1">
        <v>15</v>
      </c>
      <c r="T7" s="1">
        <v>11</v>
      </c>
      <c r="U7" s="1"/>
      <c r="V7" s="1"/>
      <c r="W7" s="1"/>
      <c r="X7" s="1">
        <v>4</v>
      </c>
      <c r="Y7" s="15">
        <f t="shared" si="2"/>
        <v>0.73333333333333328</v>
      </c>
      <c r="Z7" s="16">
        <f t="shared" si="3"/>
        <v>0</v>
      </c>
      <c r="AA7" s="22"/>
      <c r="AB7" s="1">
        <f t="shared" si="4"/>
        <v>1</v>
      </c>
      <c r="AC7" s="1">
        <v>14</v>
      </c>
      <c r="AD7" s="1">
        <v>10</v>
      </c>
      <c r="AE7" s="1"/>
      <c r="AF7" s="1"/>
      <c r="AG7" s="1"/>
      <c r="AH7" s="1">
        <v>4</v>
      </c>
      <c r="AI7" s="15">
        <f t="shared" si="5"/>
        <v>0.7142857142857143</v>
      </c>
      <c r="AJ7" s="16">
        <f t="shared" si="6"/>
        <v>0</v>
      </c>
      <c r="AK7" s="22"/>
      <c r="AL7" s="1">
        <f t="shared" si="7"/>
        <v>1</v>
      </c>
      <c r="AM7" s="1">
        <v>13</v>
      </c>
      <c r="AN7" s="1">
        <v>1</v>
      </c>
      <c r="AO7" s="1"/>
      <c r="AP7" s="1"/>
      <c r="AQ7" s="1">
        <v>9</v>
      </c>
      <c r="AR7" s="1">
        <v>3</v>
      </c>
      <c r="AS7" s="15">
        <f t="shared" si="8"/>
        <v>0.76923076923076927</v>
      </c>
      <c r="AT7" s="16">
        <f t="shared" si="9"/>
        <v>0.69230769230769229</v>
      </c>
      <c r="AU7" s="22"/>
      <c r="AV7" s="1">
        <f t="shared" si="10"/>
        <v>0</v>
      </c>
      <c r="AW7" s="1">
        <v>13</v>
      </c>
      <c r="AX7" s="1"/>
      <c r="AY7" s="1"/>
      <c r="AZ7" s="1"/>
      <c r="BA7" s="1">
        <v>10</v>
      </c>
      <c r="BB7" s="1">
        <v>3</v>
      </c>
      <c r="BC7" s="15">
        <f t="shared" si="11"/>
        <v>0.76923076923076927</v>
      </c>
      <c r="BD7" s="16">
        <f t="shared" si="12"/>
        <v>0.76923076923076927</v>
      </c>
      <c r="BE7" s="22"/>
      <c r="BF7" s="1">
        <f t="shared" si="13"/>
        <v>0</v>
      </c>
      <c r="BG7" s="1">
        <v>13</v>
      </c>
      <c r="BH7" s="1"/>
      <c r="BI7" s="1"/>
      <c r="BJ7" s="1"/>
      <c r="BK7" s="1">
        <v>10</v>
      </c>
      <c r="BL7" s="1">
        <v>3</v>
      </c>
      <c r="BM7" s="15">
        <f t="shared" si="14"/>
        <v>0.76923076923076927</v>
      </c>
      <c r="BN7" s="16">
        <f t="shared" si="15"/>
        <v>0.76923076923076927</v>
      </c>
      <c r="BO7" s="22"/>
      <c r="BP7" s="1">
        <f t="shared" si="16"/>
        <v>0</v>
      </c>
      <c r="BQ7" s="1">
        <v>13</v>
      </c>
      <c r="BR7" s="1"/>
      <c r="BS7" s="1"/>
      <c r="BT7" s="1"/>
      <c r="BU7" s="1">
        <v>10</v>
      </c>
      <c r="BV7" s="1">
        <v>3</v>
      </c>
      <c r="BW7" s="15">
        <f t="shared" si="17"/>
        <v>0.76923076923076927</v>
      </c>
      <c r="BX7" s="16">
        <f t="shared" si="18"/>
        <v>0.76923076923076927</v>
      </c>
      <c r="BY7" s="22"/>
      <c r="BZ7" s="1">
        <f t="shared" si="19"/>
        <v>0</v>
      </c>
      <c r="CA7" s="1">
        <v>13</v>
      </c>
      <c r="CB7" s="1"/>
      <c r="CC7" s="1"/>
      <c r="CD7" s="1"/>
      <c r="CE7" s="1">
        <v>10</v>
      </c>
      <c r="CF7" s="1">
        <v>3</v>
      </c>
      <c r="CG7" s="15">
        <f t="shared" si="20"/>
        <v>0.76923076923076927</v>
      </c>
      <c r="CH7" s="16">
        <f t="shared" si="21"/>
        <v>0.76923076923076927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17</v>
      </c>
      <c r="D8" s="2"/>
      <c r="E8" s="2"/>
      <c r="F8" s="8">
        <v>17</v>
      </c>
      <c r="G8" s="22">
        <v>1</v>
      </c>
      <c r="H8" s="1">
        <f t="shared" si="28"/>
        <v>2</v>
      </c>
      <c r="I8" s="1">
        <v>16</v>
      </c>
      <c r="J8" s="1">
        <v>12</v>
      </c>
      <c r="K8" s="1"/>
      <c r="L8" s="1"/>
      <c r="M8" s="1"/>
      <c r="N8" s="1">
        <v>4</v>
      </c>
      <c r="O8" s="15">
        <f t="shared" si="29"/>
        <v>0.75</v>
      </c>
      <c r="P8" s="16">
        <f t="shared" si="30"/>
        <v>0</v>
      </c>
      <c r="Q8" s="22">
        <v>2</v>
      </c>
      <c r="R8" s="1">
        <f t="shared" si="1"/>
        <v>-1</v>
      </c>
      <c r="S8" s="1">
        <v>19</v>
      </c>
      <c r="T8" s="1">
        <v>14</v>
      </c>
      <c r="U8" s="1"/>
      <c r="V8" s="1"/>
      <c r="W8" s="1"/>
      <c r="X8" s="1">
        <v>5</v>
      </c>
      <c r="Y8" s="15">
        <f t="shared" si="2"/>
        <v>0.73684210526315785</v>
      </c>
      <c r="Z8" s="16">
        <f t="shared" si="3"/>
        <v>0</v>
      </c>
      <c r="AA8" s="22"/>
      <c r="AB8" s="1">
        <f t="shared" si="4"/>
        <v>-1</v>
      </c>
      <c r="AC8" s="1">
        <v>20</v>
      </c>
      <c r="AD8" s="1">
        <v>14</v>
      </c>
      <c r="AE8" s="1"/>
      <c r="AF8" s="1"/>
      <c r="AG8" s="1"/>
      <c r="AH8" s="1">
        <v>6</v>
      </c>
      <c r="AI8" s="15">
        <f t="shared" si="5"/>
        <v>0.7</v>
      </c>
      <c r="AJ8" s="16">
        <f t="shared" si="6"/>
        <v>0</v>
      </c>
      <c r="AK8" s="22"/>
      <c r="AL8" s="1">
        <f t="shared" si="7"/>
        <v>0</v>
      </c>
      <c r="AM8" s="1">
        <v>20</v>
      </c>
      <c r="AN8" s="1">
        <v>3</v>
      </c>
      <c r="AO8" s="1"/>
      <c r="AP8" s="1">
        <v>2</v>
      </c>
      <c r="AQ8" s="1">
        <v>8</v>
      </c>
      <c r="AR8" s="1">
        <v>7</v>
      </c>
      <c r="AS8" s="15">
        <f t="shared" si="8"/>
        <v>0.65</v>
      </c>
      <c r="AT8" s="16">
        <f t="shared" si="9"/>
        <v>0.4</v>
      </c>
      <c r="AU8" s="22"/>
      <c r="AV8" s="1">
        <f t="shared" si="10"/>
        <v>0</v>
      </c>
      <c r="AW8" s="1">
        <v>20</v>
      </c>
      <c r="AX8" s="1"/>
      <c r="AY8" s="1"/>
      <c r="AZ8" s="1">
        <v>1</v>
      </c>
      <c r="BA8" s="1">
        <v>11</v>
      </c>
      <c r="BB8" s="1">
        <v>8</v>
      </c>
      <c r="BC8" s="15">
        <f t="shared" si="11"/>
        <v>0.6</v>
      </c>
      <c r="BD8" s="16">
        <f t="shared" si="12"/>
        <v>0.55000000000000004</v>
      </c>
      <c r="BE8" s="22"/>
      <c r="BF8" s="1">
        <f t="shared" si="13"/>
        <v>0</v>
      </c>
      <c r="BG8" s="1">
        <v>20</v>
      </c>
      <c r="BH8" s="1"/>
      <c r="BI8" s="1"/>
      <c r="BJ8" s="1"/>
      <c r="BK8" s="1">
        <v>12</v>
      </c>
      <c r="BL8" s="1">
        <v>8</v>
      </c>
      <c r="BM8" s="15">
        <f t="shared" si="14"/>
        <v>0.6</v>
      </c>
      <c r="BN8" s="16">
        <f t="shared" si="15"/>
        <v>0.6</v>
      </c>
      <c r="BO8" s="22"/>
      <c r="BP8" s="1">
        <f t="shared" si="16"/>
        <v>0</v>
      </c>
      <c r="BQ8" s="1">
        <v>20</v>
      </c>
      <c r="BR8" s="1"/>
      <c r="BS8" s="1"/>
      <c r="BT8" s="1"/>
      <c r="BU8" s="1">
        <v>13</v>
      </c>
      <c r="BV8" s="1">
        <v>7</v>
      </c>
      <c r="BW8" s="15">
        <f t="shared" si="17"/>
        <v>0.65</v>
      </c>
      <c r="BX8" s="16">
        <f t="shared" si="18"/>
        <v>0.65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29</v>
      </c>
      <c r="D9" s="2"/>
      <c r="E9" s="2"/>
      <c r="F9" s="8">
        <v>29</v>
      </c>
      <c r="G9" s="22">
        <v>3</v>
      </c>
      <c r="H9" s="1">
        <f t="shared" si="28"/>
        <v>1</v>
      </c>
      <c r="I9" s="1">
        <v>31</v>
      </c>
      <c r="J9" s="1">
        <v>27</v>
      </c>
      <c r="K9" s="1"/>
      <c r="L9" s="1"/>
      <c r="M9" s="1"/>
      <c r="N9" s="1">
        <v>4</v>
      </c>
      <c r="O9" s="15">
        <f t="shared" si="29"/>
        <v>0.87096774193548387</v>
      </c>
      <c r="P9" s="16">
        <f t="shared" si="30"/>
        <v>0</v>
      </c>
      <c r="Q9" s="22"/>
      <c r="R9" s="1">
        <f t="shared" si="1"/>
        <v>3</v>
      </c>
      <c r="S9" s="1">
        <v>28</v>
      </c>
      <c r="T9" s="1">
        <v>22</v>
      </c>
      <c r="U9" s="1"/>
      <c r="V9" s="1"/>
      <c r="W9" s="1"/>
      <c r="X9" s="1">
        <v>6</v>
      </c>
      <c r="Y9" s="15">
        <f t="shared" si="2"/>
        <v>0.7857142857142857</v>
      </c>
      <c r="Z9" s="16">
        <f t="shared" si="3"/>
        <v>0</v>
      </c>
      <c r="AA9" s="22"/>
      <c r="AB9" s="1">
        <f t="shared" si="4"/>
        <v>2</v>
      </c>
      <c r="AC9" s="1">
        <v>26</v>
      </c>
      <c r="AD9" s="1">
        <v>20</v>
      </c>
      <c r="AE9" s="1"/>
      <c r="AF9" s="1"/>
      <c r="AG9" s="1"/>
      <c r="AH9" s="1">
        <v>6</v>
      </c>
      <c r="AI9" s="15">
        <f t="shared" si="5"/>
        <v>0.76923076923076927</v>
      </c>
      <c r="AJ9" s="16">
        <f t="shared" si="6"/>
        <v>0</v>
      </c>
      <c r="AK9" s="22"/>
      <c r="AL9" s="1">
        <f t="shared" si="7"/>
        <v>0</v>
      </c>
      <c r="AM9" s="1">
        <v>26</v>
      </c>
      <c r="AN9" s="1">
        <v>3</v>
      </c>
      <c r="AO9" s="1"/>
      <c r="AP9" s="1"/>
      <c r="AQ9" s="1">
        <v>16</v>
      </c>
      <c r="AR9" s="1">
        <v>7</v>
      </c>
      <c r="AS9" s="15">
        <f t="shared" si="8"/>
        <v>0.73076923076923073</v>
      </c>
      <c r="AT9" s="16">
        <f t="shared" si="9"/>
        <v>0.61538461538461542</v>
      </c>
      <c r="AU9" s="22"/>
      <c r="AV9" s="1">
        <f t="shared" si="10"/>
        <v>0</v>
      </c>
      <c r="AW9" s="1">
        <v>26</v>
      </c>
      <c r="AX9" s="1">
        <v>1</v>
      </c>
      <c r="AY9" s="1"/>
      <c r="AZ9" s="1"/>
      <c r="BA9" s="1">
        <v>18</v>
      </c>
      <c r="BB9" s="1">
        <v>7</v>
      </c>
      <c r="BC9" s="15">
        <f t="shared" si="11"/>
        <v>0.73076923076923073</v>
      </c>
      <c r="BD9" s="16">
        <f t="shared" si="12"/>
        <v>0.69230769230769229</v>
      </c>
      <c r="BE9" s="22"/>
      <c r="BF9" s="1">
        <f t="shared" si="13"/>
        <v>0</v>
      </c>
      <c r="BG9" s="1">
        <v>26</v>
      </c>
      <c r="BH9" s="1"/>
      <c r="BI9" s="1"/>
      <c r="BJ9" s="1"/>
      <c r="BK9" s="1">
        <v>19</v>
      </c>
      <c r="BL9" s="1">
        <v>7</v>
      </c>
      <c r="BM9" s="15">
        <f t="shared" si="14"/>
        <v>0.73076923076923073</v>
      </c>
      <c r="BN9" s="16">
        <f t="shared" si="15"/>
        <v>0.73076923076923073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27</v>
      </c>
      <c r="D10" s="2"/>
      <c r="E10" s="2"/>
      <c r="F10" s="8">
        <v>27</v>
      </c>
      <c r="G10" s="22"/>
      <c r="H10" s="1">
        <f t="shared" si="28"/>
        <v>1</v>
      </c>
      <c r="I10" s="1">
        <v>26</v>
      </c>
      <c r="J10" s="1">
        <v>24</v>
      </c>
      <c r="K10" s="1"/>
      <c r="L10" s="1"/>
      <c r="M10" s="1"/>
      <c r="N10" s="1">
        <v>2</v>
      </c>
      <c r="O10" s="15">
        <f t="shared" si="29"/>
        <v>0.92307692307692313</v>
      </c>
      <c r="P10" s="16">
        <f t="shared" si="30"/>
        <v>0</v>
      </c>
      <c r="Q10" s="22"/>
      <c r="R10" s="1">
        <f t="shared" si="1"/>
        <v>-1</v>
      </c>
      <c r="S10" s="1">
        <v>27</v>
      </c>
      <c r="T10" s="1">
        <v>21</v>
      </c>
      <c r="U10" s="1"/>
      <c r="V10" s="1">
        <v>2</v>
      </c>
      <c r="W10" s="1"/>
      <c r="X10" s="1">
        <v>4</v>
      </c>
      <c r="Y10" s="15">
        <f t="shared" si="2"/>
        <v>0.85185185185185186</v>
      </c>
      <c r="Z10" s="16">
        <f t="shared" si="3"/>
        <v>0</v>
      </c>
      <c r="AA10" s="22">
        <v>1</v>
      </c>
      <c r="AB10" s="1">
        <f t="shared" si="4"/>
        <v>0</v>
      </c>
      <c r="AC10" s="1">
        <v>28</v>
      </c>
      <c r="AD10" s="1">
        <v>22</v>
      </c>
      <c r="AE10" s="1"/>
      <c r="AF10" s="1">
        <v>1</v>
      </c>
      <c r="AG10" s="1"/>
      <c r="AH10" s="1">
        <v>5</v>
      </c>
      <c r="AI10" s="15">
        <f t="shared" si="5"/>
        <v>0.8214285714285714</v>
      </c>
      <c r="AJ10" s="16">
        <f t="shared" si="6"/>
        <v>0</v>
      </c>
      <c r="AK10" s="22"/>
      <c r="AL10" s="1">
        <f t="shared" si="7"/>
        <v>0</v>
      </c>
      <c r="AM10" s="1">
        <v>28</v>
      </c>
      <c r="AN10" s="1">
        <v>8</v>
      </c>
      <c r="AO10" s="1"/>
      <c r="AP10" s="1">
        <v>1</v>
      </c>
      <c r="AQ10" s="1">
        <v>12</v>
      </c>
      <c r="AR10" s="1">
        <v>7</v>
      </c>
      <c r="AS10" s="15">
        <f t="shared" si="8"/>
        <v>0.75</v>
      </c>
      <c r="AT10" s="16">
        <f t="shared" si="9"/>
        <v>0.42857142857142855</v>
      </c>
      <c r="AU10" s="22"/>
      <c r="AV10" s="1">
        <f t="shared" si="10"/>
        <v>0</v>
      </c>
      <c r="AW10" s="1">
        <v>28</v>
      </c>
      <c r="AX10" s="1">
        <v>3</v>
      </c>
      <c r="AY10" s="1"/>
      <c r="AZ10" s="1"/>
      <c r="BA10" s="1">
        <v>18</v>
      </c>
      <c r="BB10" s="1">
        <v>7</v>
      </c>
      <c r="BC10" s="15">
        <f t="shared" si="11"/>
        <v>0.75</v>
      </c>
      <c r="BD10" s="16">
        <f t="shared" si="12"/>
        <v>0.6428571428571429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25</v>
      </c>
      <c r="D11" s="2"/>
      <c r="E11" s="2"/>
      <c r="F11" s="8">
        <v>25</v>
      </c>
      <c r="G11" s="22">
        <v>1</v>
      </c>
      <c r="H11" s="1">
        <f t="shared" si="28"/>
        <v>0</v>
      </c>
      <c r="I11" s="1">
        <v>26</v>
      </c>
      <c r="J11" s="1">
        <v>22</v>
      </c>
      <c r="K11" s="1"/>
      <c r="L11" s="1">
        <v>2</v>
      </c>
      <c r="M11" s="1"/>
      <c r="N11" s="1">
        <v>2</v>
      </c>
      <c r="O11" s="15">
        <f t="shared" si="29"/>
        <v>0.92307692307692313</v>
      </c>
      <c r="P11" s="16">
        <f t="shared" si="30"/>
        <v>0</v>
      </c>
      <c r="Q11" s="22">
        <v>1</v>
      </c>
      <c r="R11" s="1">
        <f t="shared" si="1"/>
        <v>4</v>
      </c>
      <c r="S11" s="1">
        <v>23</v>
      </c>
      <c r="T11" s="1">
        <v>18</v>
      </c>
      <c r="U11" s="1"/>
      <c r="V11" s="1"/>
      <c r="W11" s="1"/>
      <c r="X11" s="1">
        <v>5</v>
      </c>
      <c r="Y11" s="15">
        <f t="shared" si="2"/>
        <v>0.78260869565217395</v>
      </c>
      <c r="Z11" s="16">
        <f t="shared" si="3"/>
        <v>0</v>
      </c>
      <c r="AA11" s="22"/>
      <c r="AB11" s="1">
        <f t="shared" si="4"/>
        <v>1</v>
      </c>
      <c r="AC11" s="1">
        <v>22</v>
      </c>
      <c r="AD11" s="1">
        <v>16</v>
      </c>
      <c r="AE11" s="1"/>
      <c r="AF11" s="1"/>
      <c r="AG11" s="1">
        <v>1</v>
      </c>
      <c r="AH11" s="1">
        <v>5</v>
      </c>
      <c r="AI11" s="15">
        <f t="shared" si="5"/>
        <v>0.77272727272727271</v>
      </c>
      <c r="AJ11" s="16">
        <f t="shared" si="6"/>
        <v>4.5454545454545456E-2</v>
      </c>
      <c r="AK11" s="22"/>
      <c r="AL11" s="1">
        <f t="shared" si="7"/>
        <v>0</v>
      </c>
      <c r="AM11" s="1">
        <v>22</v>
      </c>
      <c r="AN11" s="1">
        <v>4</v>
      </c>
      <c r="AO11" s="1"/>
      <c r="AP11" s="1"/>
      <c r="AQ11" s="1">
        <v>12</v>
      </c>
      <c r="AR11" s="1">
        <v>6</v>
      </c>
      <c r="AS11" s="15">
        <f t="shared" si="8"/>
        <v>0.72727272727272729</v>
      </c>
      <c r="AT11" s="16">
        <f t="shared" si="9"/>
        <v>0.54545454545454541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23</v>
      </c>
      <c r="D12" s="2"/>
      <c r="E12" s="2"/>
      <c r="F12" s="8">
        <v>23</v>
      </c>
      <c r="G12" s="22">
        <v>3</v>
      </c>
      <c r="H12" s="1">
        <f t="shared" si="28"/>
        <v>2</v>
      </c>
      <c r="I12" s="1">
        <v>24</v>
      </c>
      <c r="J12" s="1">
        <v>23</v>
      </c>
      <c r="K12" s="1"/>
      <c r="L12" s="1">
        <v>1</v>
      </c>
      <c r="M12" s="1"/>
      <c r="N12" s="1"/>
      <c r="O12" s="17">
        <f t="shared" si="29"/>
        <v>1</v>
      </c>
      <c r="P12" s="18">
        <f t="shared" si="30"/>
        <v>0</v>
      </c>
      <c r="Q12" s="22">
        <v>2</v>
      </c>
      <c r="R12" s="1">
        <f t="shared" si="1"/>
        <v>3</v>
      </c>
      <c r="S12" s="1">
        <v>23</v>
      </c>
      <c r="T12" s="1">
        <v>20</v>
      </c>
      <c r="U12" s="1"/>
      <c r="V12" s="1"/>
      <c r="W12" s="1"/>
      <c r="X12" s="1">
        <v>3</v>
      </c>
      <c r="Y12" s="17">
        <f t="shared" si="2"/>
        <v>0.86956521739130432</v>
      </c>
      <c r="Z12" s="18">
        <f t="shared" si="3"/>
        <v>0</v>
      </c>
      <c r="AA12" s="22"/>
      <c r="AB12" s="1">
        <f t="shared" si="4"/>
        <v>1</v>
      </c>
      <c r="AC12" s="1">
        <v>22</v>
      </c>
      <c r="AD12" s="1">
        <v>18</v>
      </c>
      <c r="AE12" s="1"/>
      <c r="AF12" s="1"/>
      <c r="AG12" s="1">
        <v>1</v>
      </c>
      <c r="AH12" s="1">
        <v>3</v>
      </c>
      <c r="AI12" s="17">
        <f t="shared" si="5"/>
        <v>0.86363636363636365</v>
      </c>
      <c r="AJ12" s="18">
        <f t="shared" si="6"/>
        <v>4.5454545454545456E-2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19</v>
      </c>
      <c r="D13" s="2"/>
      <c r="E13" s="2"/>
      <c r="F13" s="8">
        <v>19</v>
      </c>
      <c r="G13" s="22"/>
      <c r="H13" s="1">
        <f t="shared" si="28"/>
        <v>0</v>
      </c>
      <c r="I13" s="1">
        <v>19</v>
      </c>
      <c r="J13" s="1">
        <v>19</v>
      </c>
      <c r="K13" s="1"/>
      <c r="L13" s="1"/>
      <c r="M13" s="1"/>
      <c r="N13" s="1"/>
      <c r="O13" s="17">
        <f t="shared" si="29"/>
        <v>1</v>
      </c>
      <c r="P13" s="18">
        <f t="shared" si="30"/>
        <v>0</v>
      </c>
      <c r="Q13" s="22">
        <v>4</v>
      </c>
      <c r="R13" s="1">
        <f t="shared" si="1"/>
        <v>1</v>
      </c>
      <c r="S13" s="1">
        <v>22</v>
      </c>
      <c r="T13" s="1">
        <v>20</v>
      </c>
      <c r="U13" s="1"/>
      <c r="V13" s="1">
        <v>1</v>
      </c>
      <c r="W13" s="1"/>
      <c r="X13" s="1">
        <v>1</v>
      </c>
      <c r="Y13" s="17">
        <f t="shared" si="2"/>
        <v>0.95454545454545459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27</v>
      </c>
      <c r="D14" s="2"/>
      <c r="E14" s="2"/>
      <c r="F14" s="9">
        <v>27</v>
      </c>
      <c r="G14" s="23">
        <v>1</v>
      </c>
      <c r="H14" s="24">
        <f t="shared" si="28"/>
        <v>7</v>
      </c>
      <c r="I14" s="24">
        <v>21</v>
      </c>
      <c r="J14" s="24">
        <v>14</v>
      </c>
      <c r="K14" s="10"/>
      <c r="L14" s="10">
        <v>3</v>
      </c>
      <c r="M14" s="10"/>
      <c r="N14" s="10">
        <v>4</v>
      </c>
      <c r="O14" s="19">
        <f t="shared" si="29"/>
        <v>0.80952380952380953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Chemical &amp; Environmental Engineering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2</v>
      </c>
      <c r="D19" s="3"/>
      <c r="E19" s="3"/>
      <c r="F19" s="8">
        <v>2</v>
      </c>
      <c r="G19" s="21">
        <v>1</v>
      </c>
      <c r="H19" s="1">
        <f t="shared" ref="H19:H28" si="32">IF(ISNUMBER(I19),F19-I19+G19,"")</f>
        <v>0</v>
      </c>
      <c r="I19" s="1">
        <v>3</v>
      </c>
      <c r="J19" s="1">
        <v>3</v>
      </c>
      <c r="K19" s="4"/>
      <c r="L19" s="4"/>
      <c r="M19" s="4"/>
      <c r="N19" s="5"/>
      <c r="O19" s="15">
        <f t="shared" ref="O19:O28" si="33">IF(I19="","",((J19+K19+L19+M19)/I19))</f>
        <v>1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3</v>
      </c>
      <c r="T19" s="1">
        <v>3</v>
      </c>
      <c r="U19" s="4"/>
      <c r="V19" s="4"/>
      <c r="W19" s="4"/>
      <c r="X19" s="5"/>
      <c r="Y19" s="15">
        <f t="shared" ref="Y19:Y28" si="36">IF(S19="","",((T19+U19+V19+W19)/S19))</f>
        <v>1</v>
      </c>
      <c r="Z19" s="16">
        <f t="shared" ref="Z19:Z28" si="37">IF(S19="","",(W19/S19))</f>
        <v>0</v>
      </c>
      <c r="AA19" s="21"/>
      <c r="AB19" s="1">
        <f t="shared" ref="AB19:AB28" si="38">IF(ISNUMBER(AC19),S19-AC19+AA19,"")</f>
        <v>0</v>
      </c>
      <c r="AC19" s="1">
        <v>3</v>
      </c>
      <c r="AD19" s="1">
        <v>2</v>
      </c>
      <c r="AE19" s="4"/>
      <c r="AF19" s="4"/>
      <c r="AG19" s="4"/>
      <c r="AH19" s="5">
        <v>1</v>
      </c>
      <c r="AI19" s="15">
        <f t="shared" ref="AI19:AI28" si="39">IF(AC19="","",((AD19+AE19+AF19+AG19)/AC19))</f>
        <v>0.66666666666666663</v>
      </c>
      <c r="AJ19" s="16">
        <f t="shared" ref="AJ19:AJ28" si="40">IF(AC19="","",(AG19/AC19))</f>
        <v>0</v>
      </c>
      <c r="AK19" s="21"/>
      <c r="AL19" s="1">
        <f t="shared" ref="AL19:AL28" si="41">IF(ISNUMBER(AM19),AC19-AM19+AK19,"")</f>
        <v>0</v>
      </c>
      <c r="AM19" s="1">
        <v>3</v>
      </c>
      <c r="AN19" s="1"/>
      <c r="AO19" s="4"/>
      <c r="AP19" s="4"/>
      <c r="AQ19" s="4">
        <v>3</v>
      </c>
      <c r="AR19" s="5"/>
      <c r="AS19" s="15">
        <f t="shared" ref="AS19:AS28" si="42">IF(AM19="","",((AN19+AO19+AP19+AQ19)/AM19))</f>
        <v>1</v>
      </c>
      <c r="AT19" s="16">
        <f t="shared" ref="AT19:AT28" si="43">IF(AM19="","",(AQ19/AM19))</f>
        <v>1</v>
      </c>
      <c r="AU19" s="21"/>
      <c r="AV19" s="1">
        <f t="shared" ref="AV19:AV28" si="44">IF(ISNUMBER(AW19),AM19-AW19+AU19,"")</f>
        <v>0</v>
      </c>
      <c r="AW19" s="1">
        <v>3</v>
      </c>
      <c r="AX19" s="1"/>
      <c r="AY19" s="4"/>
      <c r="AZ19" s="4"/>
      <c r="BA19" s="4">
        <v>3</v>
      </c>
      <c r="BB19" s="5"/>
      <c r="BC19" s="15">
        <f t="shared" ref="BC19:BC28" si="45">IF(AW19="","",((AX19+AY19+AZ19+BA19)/AW19))</f>
        <v>1</v>
      </c>
      <c r="BD19" s="16">
        <f t="shared" ref="BD19:BD28" si="46">IF(AW19="","",(BA19/AW19))</f>
        <v>1</v>
      </c>
      <c r="BE19" s="21"/>
      <c r="BF19" s="1">
        <f t="shared" ref="BF19:BF28" si="47">IF(ISNUMBER(BG19),AW19-BG19+BE19,"")</f>
        <v>0</v>
      </c>
      <c r="BG19" s="1">
        <v>3</v>
      </c>
      <c r="BH19" s="1"/>
      <c r="BI19" s="4"/>
      <c r="BJ19" s="4"/>
      <c r="BK19" s="4">
        <v>3</v>
      </c>
      <c r="BL19" s="5"/>
      <c r="BM19" s="15">
        <f t="shared" ref="BM19:BM28" si="48">IF(BG19="","",((BH19+BI19+BJ19+BK19)/BG19))</f>
        <v>1</v>
      </c>
      <c r="BN19" s="16">
        <f t="shared" ref="BN19:BN28" si="49">IF(BG19="","",(BK19/BG19))</f>
        <v>1</v>
      </c>
      <c r="BO19" s="21"/>
      <c r="BP19" s="1">
        <f t="shared" ref="BP19:BP28" si="50">IF(ISNUMBER(BQ19),BG19-BQ19+BO19,"")</f>
        <v>0</v>
      </c>
      <c r="BQ19" s="1">
        <v>3</v>
      </c>
      <c r="BR19" s="1"/>
      <c r="BS19" s="4"/>
      <c r="BT19" s="4"/>
      <c r="BU19" s="4">
        <v>3</v>
      </c>
      <c r="BV19" s="5"/>
      <c r="BW19" s="15">
        <f t="shared" ref="BW19:BW28" si="51">IF(BQ19="","",((BR19+BS19+BT19+BU19)/BQ19))</f>
        <v>1</v>
      </c>
      <c r="BX19" s="16">
        <f t="shared" ref="BX19:BX28" si="52">IF(BQ19="","",(BU19/BQ19))</f>
        <v>1</v>
      </c>
      <c r="BY19" s="21"/>
      <c r="BZ19" s="1">
        <f t="shared" ref="BZ19:BZ28" si="53">IF(ISNUMBER(CA19),BQ19-CA19+BY19,"")</f>
        <v>0</v>
      </c>
      <c r="CA19" s="1">
        <v>3</v>
      </c>
      <c r="CB19" s="1"/>
      <c r="CC19" s="4"/>
      <c r="CD19" s="4"/>
      <c r="CE19" s="4">
        <v>3</v>
      </c>
      <c r="CF19" s="5"/>
      <c r="CG19" s="15">
        <f t="shared" ref="CG19:CG28" si="54">IF(CA19="","",((CB19+CC19+CD19+CE19)/CA19))</f>
        <v>1</v>
      </c>
      <c r="CH19" s="16">
        <f t="shared" ref="CH19:CH28" si="55">IF(CA19="","",(CE19/CA19))</f>
        <v>1</v>
      </c>
      <c r="CI19" s="21"/>
      <c r="CJ19" s="1">
        <f t="shared" ref="CJ19:CJ28" si="56">IF(ISNUMBER(CK19),CA19-CK19+CI19,"")</f>
        <v>0</v>
      </c>
      <c r="CK19" s="1">
        <v>3</v>
      </c>
      <c r="CL19" s="1"/>
      <c r="CM19" s="4"/>
      <c r="CN19" s="4"/>
      <c r="CO19" s="4">
        <v>3</v>
      </c>
      <c r="CP19" s="5"/>
      <c r="CQ19" s="15">
        <f t="shared" ref="CQ19:CQ28" si="57">IF(CK19="","",((CL19+CM19+CN19+CO19)/CK19))</f>
        <v>1</v>
      </c>
      <c r="CR19" s="16">
        <f t="shared" ref="CR19:CR28" si="58">IF(CK19="","",(CO19/CK19))</f>
        <v>1</v>
      </c>
      <c r="CS19" s="21"/>
      <c r="CT19" s="1">
        <f t="shared" ref="CT19:CT28" si="59">IF(ISNUMBER(CU19),CK19-CU19+CS19,"")</f>
        <v>0</v>
      </c>
      <c r="CU19" s="1">
        <v>3</v>
      </c>
      <c r="CV19" s="1"/>
      <c r="CW19" s="4"/>
      <c r="CX19" s="4"/>
      <c r="CY19" s="4">
        <v>3</v>
      </c>
      <c r="CZ19" s="5"/>
      <c r="DA19" s="15">
        <f t="shared" ref="DA19:DA28" si="60">IF(CU19="","",((CV19+CW19+CX19+CY19)/CU19))</f>
        <v>1</v>
      </c>
      <c r="DB19" s="16">
        <f t="shared" ref="DB19:DB28" si="61">IF(CU19="","",(CY19/CU19))</f>
        <v>1</v>
      </c>
    </row>
    <row r="20" spans="2:106">
      <c r="B20" s="4" t="s">
        <v>82</v>
      </c>
      <c r="C20" s="2">
        <f t="shared" si="31"/>
        <v>3</v>
      </c>
      <c r="D20" s="2"/>
      <c r="E20" s="2"/>
      <c r="F20" s="8">
        <v>3</v>
      </c>
      <c r="G20" s="22"/>
      <c r="H20" s="1">
        <f t="shared" si="32"/>
        <v>0</v>
      </c>
      <c r="I20" s="1">
        <v>3</v>
      </c>
      <c r="J20" s="1">
        <v>3</v>
      </c>
      <c r="K20" s="1"/>
      <c r="L20" s="1"/>
      <c r="M20" s="1"/>
      <c r="N20" s="1"/>
      <c r="O20" s="15">
        <f t="shared" si="33"/>
        <v>1</v>
      </c>
      <c r="P20" s="16">
        <f t="shared" si="34"/>
        <v>0</v>
      </c>
      <c r="Q20" s="22"/>
      <c r="R20" s="1">
        <f t="shared" si="35"/>
        <v>0</v>
      </c>
      <c r="S20" s="1">
        <v>3</v>
      </c>
      <c r="T20" s="1">
        <v>3</v>
      </c>
      <c r="U20" s="1"/>
      <c r="V20" s="1"/>
      <c r="W20" s="1"/>
      <c r="X20" s="1"/>
      <c r="Y20" s="15">
        <f t="shared" si="36"/>
        <v>1</v>
      </c>
      <c r="Z20" s="16">
        <f t="shared" si="37"/>
        <v>0</v>
      </c>
      <c r="AA20" s="22"/>
      <c r="AB20" s="1">
        <f t="shared" si="38"/>
        <v>0</v>
      </c>
      <c r="AC20" s="1">
        <v>3</v>
      </c>
      <c r="AD20" s="1"/>
      <c r="AE20" s="1"/>
      <c r="AF20" s="1"/>
      <c r="AG20" s="1">
        <v>3</v>
      </c>
      <c r="AH20" s="1"/>
      <c r="AI20" s="15">
        <f t="shared" si="39"/>
        <v>1</v>
      </c>
      <c r="AJ20" s="16">
        <f t="shared" si="40"/>
        <v>1</v>
      </c>
      <c r="AK20" s="22"/>
      <c r="AL20" s="1">
        <f t="shared" si="41"/>
        <v>0</v>
      </c>
      <c r="AM20" s="1">
        <v>3</v>
      </c>
      <c r="AN20" s="1"/>
      <c r="AO20" s="1"/>
      <c r="AP20" s="1"/>
      <c r="AQ20" s="1">
        <v>3</v>
      </c>
      <c r="AR20" s="1"/>
      <c r="AS20" s="15">
        <f t="shared" si="42"/>
        <v>1</v>
      </c>
      <c r="AT20" s="16">
        <f t="shared" si="43"/>
        <v>1</v>
      </c>
      <c r="AU20" s="22"/>
      <c r="AV20" s="1">
        <f t="shared" si="44"/>
        <v>0</v>
      </c>
      <c r="AW20" s="1">
        <v>3</v>
      </c>
      <c r="AX20" s="1"/>
      <c r="AY20" s="1"/>
      <c r="AZ20" s="1"/>
      <c r="BA20" s="1">
        <v>3</v>
      </c>
      <c r="BB20" s="1"/>
      <c r="BC20" s="15">
        <f t="shared" si="45"/>
        <v>1</v>
      </c>
      <c r="BD20" s="16">
        <f t="shared" si="46"/>
        <v>1</v>
      </c>
      <c r="BE20" s="22"/>
      <c r="BF20" s="1">
        <f t="shared" si="47"/>
        <v>0</v>
      </c>
      <c r="BG20" s="1">
        <v>3</v>
      </c>
      <c r="BH20" s="1"/>
      <c r="BI20" s="1"/>
      <c r="BJ20" s="1"/>
      <c r="BK20" s="1">
        <v>3</v>
      </c>
      <c r="BL20" s="1"/>
      <c r="BM20" s="15">
        <f t="shared" si="48"/>
        <v>1</v>
      </c>
      <c r="BN20" s="16">
        <f t="shared" si="49"/>
        <v>1</v>
      </c>
      <c r="BO20" s="22"/>
      <c r="BP20" s="1">
        <f t="shared" si="50"/>
        <v>0</v>
      </c>
      <c r="BQ20" s="1">
        <v>3</v>
      </c>
      <c r="BR20" s="1"/>
      <c r="BS20" s="1"/>
      <c r="BT20" s="1"/>
      <c r="BU20" s="1">
        <v>3</v>
      </c>
      <c r="BV20" s="1"/>
      <c r="BW20" s="15">
        <f t="shared" si="51"/>
        <v>1</v>
      </c>
      <c r="BX20" s="16">
        <f t="shared" si="52"/>
        <v>1</v>
      </c>
      <c r="BY20" s="22"/>
      <c r="BZ20" s="1">
        <f t="shared" si="53"/>
        <v>0</v>
      </c>
      <c r="CA20" s="1">
        <v>3</v>
      </c>
      <c r="CB20" s="1"/>
      <c r="CC20" s="1"/>
      <c r="CD20" s="1"/>
      <c r="CE20" s="1">
        <v>3</v>
      </c>
      <c r="CF20" s="1"/>
      <c r="CG20" s="15">
        <f t="shared" si="54"/>
        <v>1</v>
      </c>
      <c r="CH20" s="16">
        <f t="shared" si="55"/>
        <v>1</v>
      </c>
      <c r="CI20" s="22"/>
      <c r="CJ20" s="1">
        <f t="shared" si="56"/>
        <v>0</v>
      </c>
      <c r="CK20" s="1">
        <v>3</v>
      </c>
      <c r="CL20" s="1"/>
      <c r="CM20" s="1"/>
      <c r="CN20" s="1"/>
      <c r="CO20" s="1">
        <v>3</v>
      </c>
      <c r="CP20" s="1"/>
      <c r="CQ20" s="15">
        <f t="shared" si="57"/>
        <v>1</v>
      </c>
      <c r="CR20" s="16">
        <f t="shared" si="58"/>
        <v>1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7</v>
      </c>
      <c r="D21" s="2"/>
      <c r="E21" s="2"/>
      <c r="F21" s="8">
        <v>7</v>
      </c>
      <c r="G21" s="22"/>
      <c r="H21" s="1">
        <f t="shared" si="32"/>
        <v>0</v>
      </c>
      <c r="I21" s="1">
        <v>7</v>
      </c>
      <c r="J21" s="1">
        <v>7</v>
      </c>
      <c r="K21" s="1"/>
      <c r="L21" s="1"/>
      <c r="M21" s="1"/>
      <c r="N21" s="1"/>
      <c r="O21" s="15">
        <f t="shared" si="33"/>
        <v>1</v>
      </c>
      <c r="P21" s="16">
        <f t="shared" si="34"/>
        <v>0</v>
      </c>
      <c r="Q21" s="22"/>
      <c r="R21" s="1">
        <f t="shared" si="35"/>
        <v>0</v>
      </c>
      <c r="S21" s="1">
        <v>7</v>
      </c>
      <c r="T21" s="1">
        <v>6</v>
      </c>
      <c r="U21" s="1"/>
      <c r="V21" s="1">
        <v>1</v>
      </c>
      <c r="W21" s="1"/>
      <c r="X21" s="1"/>
      <c r="Y21" s="15">
        <f t="shared" si="36"/>
        <v>1</v>
      </c>
      <c r="Z21" s="16">
        <f t="shared" si="37"/>
        <v>0</v>
      </c>
      <c r="AA21" s="22"/>
      <c r="AB21" s="1">
        <f t="shared" si="38"/>
        <v>0</v>
      </c>
      <c r="AC21" s="1">
        <v>7</v>
      </c>
      <c r="AD21" s="1">
        <v>4</v>
      </c>
      <c r="AE21" s="1"/>
      <c r="AF21" s="1"/>
      <c r="AG21" s="1">
        <v>2</v>
      </c>
      <c r="AH21" s="1">
        <v>1</v>
      </c>
      <c r="AI21" s="15">
        <f t="shared" si="39"/>
        <v>0.8571428571428571</v>
      </c>
      <c r="AJ21" s="16">
        <f t="shared" si="40"/>
        <v>0.2857142857142857</v>
      </c>
      <c r="AK21" s="22"/>
      <c r="AL21" s="1">
        <f t="shared" si="41"/>
        <v>0</v>
      </c>
      <c r="AM21" s="1">
        <v>7</v>
      </c>
      <c r="AN21" s="1"/>
      <c r="AO21" s="1"/>
      <c r="AP21" s="1"/>
      <c r="AQ21" s="1">
        <v>6</v>
      </c>
      <c r="AR21" s="1">
        <v>1</v>
      </c>
      <c r="AS21" s="15">
        <f t="shared" si="42"/>
        <v>0.8571428571428571</v>
      </c>
      <c r="AT21" s="16">
        <f t="shared" si="43"/>
        <v>0.8571428571428571</v>
      </c>
      <c r="AU21" s="22"/>
      <c r="AV21" s="1">
        <f t="shared" si="44"/>
        <v>0</v>
      </c>
      <c r="AW21" s="1">
        <v>7</v>
      </c>
      <c r="AX21" s="1"/>
      <c r="AY21" s="1"/>
      <c r="AZ21" s="1"/>
      <c r="BA21" s="1">
        <v>6</v>
      </c>
      <c r="BB21" s="1">
        <v>1</v>
      </c>
      <c r="BC21" s="15">
        <f t="shared" si="45"/>
        <v>0.8571428571428571</v>
      </c>
      <c r="BD21" s="16">
        <f t="shared" si="46"/>
        <v>0.8571428571428571</v>
      </c>
      <c r="BE21" s="22"/>
      <c r="BF21" s="1">
        <f t="shared" si="47"/>
        <v>0</v>
      </c>
      <c r="BG21" s="1">
        <v>7</v>
      </c>
      <c r="BH21" s="1"/>
      <c r="BI21" s="1"/>
      <c r="BJ21" s="1"/>
      <c r="BK21" s="1">
        <v>6</v>
      </c>
      <c r="BL21" s="1">
        <v>1</v>
      </c>
      <c r="BM21" s="15">
        <f t="shared" si="48"/>
        <v>0.8571428571428571</v>
      </c>
      <c r="BN21" s="16">
        <f t="shared" si="49"/>
        <v>0.8571428571428571</v>
      </c>
      <c r="BO21" s="22"/>
      <c r="BP21" s="1">
        <f t="shared" si="50"/>
        <v>0</v>
      </c>
      <c r="BQ21" s="1">
        <v>7</v>
      </c>
      <c r="BR21" s="1"/>
      <c r="BS21" s="1"/>
      <c r="BT21" s="1"/>
      <c r="BU21" s="1">
        <v>6</v>
      </c>
      <c r="BV21" s="1">
        <v>1</v>
      </c>
      <c r="BW21" s="15">
        <f t="shared" si="51"/>
        <v>0.8571428571428571</v>
      </c>
      <c r="BX21" s="16">
        <f t="shared" si="52"/>
        <v>0.8571428571428571</v>
      </c>
      <c r="BY21" s="22"/>
      <c r="BZ21" s="1">
        <f t="shared" si="53"/>
        <v>0</v>
      </c>
      <c r="CA21" s="1">
        <v>7</v>
      </c>
      <c r="CB21" s="1"/>
      <c r="CC21" s="1"/>
      <c r="CD21" s="1"/>
      <c r="CE21" s="1">
        <v>6</v>
      </c>
      <c r="CF21" s="1">
        <v>1</v>
      </c>
      <c r="CG21" s="15">
        <f t="shared" si="54"/>
        <v>0.8571428571428571</v>
      </c>
      <c r="CH21" s="16">
        <f t="shared" si="55"/>
        <v>0.8571428571428571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8</v>
      </c>
      <c r="D22" s="2"/>
      <c r="E22" s="2"/>
      <c r="F22" s="8">
        <v>8</v>
      </c>
      <c r="G22" s="22"/>
      <c r="H22" s="1">
        <f t="shared" si="32"/>
        <v>0</v>
      </c>
      <c r="I22" s="1">
        <v>8</v>
      </c>
      <c r="J22" s="1">
        <v>5</v>
      </c>
      <c r="K22" s="1"/>
      <c r="L22" s="1">
        <v>1</v>
      </c>
      <c r="M22" s="1"/>
      <c r="N22" s="1">
        <v>2</v>
      </c>
      <c r="O22" s="15">
        <f t="shared" si="33"/>
        <v>0.75</v>
      </c>
      <c r="P22" s="16">
        <f t="shared" si="34"/>
        <v>0</v>
      </c>
      <c r="Q22" s="22"/>
      <c r="R22" s="1">
        <f t="shared" si="35"/>
        <v>1</v>
      </c>
      <c r="S22" s="1">
        <v>7</v>
      </c>
      <c r="T22" s="1">
        <v>3</v>
      </c>
      <c r="U22" s="1"/>
      <c r="V22" s="1"/>
      <c r="W22" s="1">
        <v>1</v>
      </c>
      <c r="X22" s="1">
        <v>3</v>
      </c>
      <c r="Y22" s="15">
        <f t="shared" si="36"/>
        <v>0.5714285714285714</v>
      </c>
      <c r="Z22" s="16">
        <f t="shared" si="37"/>
        <v>0.14285714285714285</v>
      </c>
      <c r="AA22" s="22"/>
      <c r="AB22" s="1">
        <f t="shared" si="38"/>
        <v>0</v>
      </c>
      <c r="AC22" s="1">
        <v>7</v>
      </c>
      <c r="AD22" s="1">
        <v>2</v>
      </c>
      <c r="AE22" s="1"/>
      <c r="AF22" s="1"/>
      <c r="AG22" s="1">
        <v>2</v>
      </c>
      <c r="AH22" s="1">
        <v>3</v>
      </c>
      <c r="AI22" s="15">
        <f t="shared" si="39"/>
        <v>0.5714285714285714</v>
      </c>
      <c r="AJ22" s="16">
        <f t="shared" si="40"/>
        <v>0.2857142857142857</v>
      </c>
      <c r="AK22" s="22"/>
      <c r="AL22" s="1">
        <f t="shared" si="41"/>
        <v>0</v>
      </c>
      <c r="AM22" s="1">
        <v>7</v>
      </c>
      <c r="AN22" s="1"/>
      <c r="AO22" s="1"/>
      <c r="AP22" s="1"/>
      <c r="AQ22" s="1">
        <v>4</v>
      </c>
      <c r="AR22" s="1">
        <v>3</v>
      </c>
      <c r="AS22" s="15">
        <f t="shared" si="42"/>
        <v>0.5714285714285714</v>
      </c>
      <c r="AT22" s="16">
        <f t="shared" si="43"/>
        <v>0.5714285714285714</v>
      </c>
      <c r="AU22" s="22"/>
      <c r="AV22" s="1">
        <f t="shared" si="44"/>
        <v>0</v>
      </c>
      <c r="AW22" s="1">
        <v>7</v>
      </c>
      <c r="AX22" s="1"/>
      <c r="AY22" s="1"/>
      <c r="AZ22" s="1"/>
      <c r="BA22" s="1">
        <v>4</v>
      </c>
      <c r="BB22" s="1">
        <v>3</v>
      </c>
      <c r="BC22" s="15">
        <f t="shared" si="45"/>
        <v>0.5714285714285714</v>
      </c>
      <c r="BD22" s="16">
        <f t="shared" si="46"/>
        <v>0.5714285714285714</v>
      </c>
      <c r="BE22" s="22"/>
      <c r="BF22" s="1">
        <f t="shared" si="47"/>
        <v>0</v>
      </c>
      <c r="BG22" s="1">
        <v>7</v>
      </c>
      <c r="BH22" s="1"/>
      <c r="BI22" s="1"/>
      <c r="BJ22" s="1"/>
      <c r="BK22" s="1">
        <v>4</v>
      </c>
      <c r="BL22" s="1">
        <v>3</v>
      </c>
      <c r="BM22" s="15">
        <f t="shared" si="48"/>
        <v>0.5714285714285714</v>
      </c>
      <c r="BN22" s="16">
        <f t="shared" si="49"/>
        <v>0.5714285714285714</v>
      </c>
      <c r="BO22" s="22"/>
      <c r="BP22" s="1">
        <f t="shared" si="50"/>
        <v>0</v>
      </c>
      <c r="BQ22" s="1">
        <v>7</v>
      </c>
      <c r="BR22" s="1"/>
      <c r="BS22" s="1"/>
      <c r="BT22" s="1"/>
      <c r="BU22" s="1">
        <v>4</v>
      </c>
      <c r="BV22" s="1">
        <v>3</v>
      </c>
      <c r="BW22" s="15">
        <f t="shared" si="51"/>
        <v>0.5714285714285714</v>
      </c>
      <c r="BX22" s="16">
        <f t="shared" si="52"/>
        <v>0.5714285714285714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7</v>
      </c>
      <c r="D23" s="2"/>
      <c r="E23" s="2"/>
      <c r="F23" s="8">
        <v>7</v>
      </c>
      <c r="G23" s="22"/>
      <c r="H23" s="1">
        <f t="shared" si="32"/>
        <v>0</v>
      </c>
      <c r="I23" s="1">
        <v>7</v>
      </c>
      <c r="J23" s="1">
        <v>7</v>
      </c>
      <c r="K23" s="1"/>
      <c r="L23" s="1"/>
      <c r="M23" s="1"/>
      <c r="N23" s="1"/>
      <c r="O23" s="15">
        <f t="shared" si="33"/>
        <v>1</v>
      </c>
      <c r="P23" s="16">
        <f t="shared" si="34"/>
        <v>0</v>
      </c>
      <c r="Q23" s="22"/>
      <c r="R23" s="1">
        <f t="shared" si="35"/>
        <v>0</v>
      </c>
      <c r="S23" s="1">
        <v>7</v>
      </c>
      <c r="T23" s="1">
        <v>7</v>
      </c>
      <c r="U23" s="1"/>
      <c r="V23" s="1"/>
      <c r="W23" s="1"/>
      <c r="X23" s="1"/>
      <c r="Y23" s="15">
        <f t="shared" si="36"/>
        <v>1</v>
      </c>
      <c r="Z23" s="16">
        <f t="shared" si="37"/>
        <v>0</v>
      </c>
      <c r="AA23" s="22"/>
      <c r="AB23" s="1">
        <f t="shared" si="38"/>
        <v>-1</v>
      </c>
      <c r="AC23" s="1">
        <v>8</v>
      </c>
      <c r="AD23" s="1">
        <v>3</v>
      </c>
      <c r="AE23" s="1"/>
      <c r="AF23" s="1">
        <v>1</v>
      </c>
      <c r="AG23" s="1">
        <v>4</v>
      </c>
      <c r="AH23" s="1"/>
      <c r="AI23" s="15">
        <f t="shared" si="39"/>
        <v>1</v>
      </c>
      <c r="AJ23" s="16">
        <f t="shared" si="40"/>
        <v>0.5</v>
      </c>
      <c r="AK23" s="22"/>
      <c r="AL23" s="1">
        <f t="shared" si="41"/>
        <v>0</v>
      </c>
      <c r="AM23" s="1">
        <v>8</v>
      </c>
      <c r="AN23" s="1">
        <v>2</v>
      </c>
      <c r="AO23" s="1"/>
      <c r="AP23" s="1"/>
      <c r="AQ23" s="1">
        <v>6</v>
      </c>
      <c r="AR23" s="1"/>
      <c r="AS23" s="15">
        <f t="shared" si="42"/>
        <v>1</v>
      </c>
      <c r="AT23" s="16">
        <f t="shared" si="43"/>
        <v>0.75</v>
      </c>
      <c r="AU23" s="22"/>
      <c r="AV23" s="1">
        <f t="shared" si="44"/>
        <v>0</v>
      </c>
      <c r="AW23" s="1">
        <v>8</v>
      </c>
      <c r="AX23" s="1"/>
      <c r="AY23" s="1"/>
      <c r="AZ23" s="1"/>
      <c r="BA23" s="1">
        <v>7</v>
      </c>
      <c r="BB23" s="1">
        <v>1</v>
      </c>
      <c r="BC23" s="15">
        <f t="shared" si="45"/>
        <v>0.875</v>
      </c>
      <c r="BD23" s="16">
        <f t="shared" si="46"/>
        <v>0.875</v>
      </c>
      <c r="BE23" s="22"/>
      <c r="BF23" s="1">
        <f t="shared" si="47"/>
        <v>0</v>
      </c>
      <c r="BG23" s="1">
        <v>8</v>
      </c>
      <c r="BH23" s="1"/>
      <c r="BI23" s="1"/>
      <c r="BJ23" s="1"/>
      <c r="BK23" s="1">
        <v>7</v>
      </c>
      <c r="BL23" s="1">
        <v>1</v>
      </c>
      <c r="BM23" s="15">
        <f t="shared" si="48"/>
        <v>0.875</v>
      </c>
      <c r="BN23" s="16">
        <f t="shared" si="49"/>
        <v>0.875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8</v>
      </c>
      <c r="D24" s="2"/>
      <c r="E24" s="2"/>
      <c r="F24" s="8">
        <v>8</v>
      </c>
      <c r="G24" s="22">
        <v>1</v>
      </c>
      <c r="H24" s="1">
        <f t="shared" si="32"/>
        <v>0</v>
      </c>
      <c r="I24" s="1">
        <v>9</v>
      </c>
      <c r="J24" s="1">
        <v>7</v>
      </c>
      <c r="K24" s="1"/>
      <c r="L24" s="1"/>
      <c r="M24" s="1"/>
      <c r="N24" s="1">
        <v>2</v>
      </c>
      <c r="O24" s="15">
        <f t="shared" si="33"/>
        <v>0.77777777777777779</v>
      </c>
      <c r="P24" s="16">
        <f t="shared" si="34"/>
        <v>0</v>
      </c>
      <c r="Q24" s="22">
        <v>1</v>
      </c>
      <c r="R24" s="1">
        <f t="shared" si="35"/>
        <v>0</v>
      </c>
      <c r="S24" s="1">
        <v>10</v>
      </c>
      <c r="T24" s="1">
        <v>6</v>
      </c>
      <c r="U24" s="1">
        <v>1</v>
      </c>
      <c r="V24" s="1"/>
      <c r="W24" s="1">
        <v>2</v>
      </c>
      <c r="X24" s="1">
        <v>1</v>
      </c>
      <c r="Y24" s="15">
        <f t="shared" si="36"/>
        <v>0.9</v>
      </c>
      <c r="Z24" s="16">
        <f t="shared" si="37"/>
        <v>0.2</v>
      </c>
      <c r="AA24" s="22"/>
      <c r="AB24" s="1">
        <f t="shared" si="38"/>
        <v>0</v>
      </c>
      <c r="AC24" s="1">
        <v>10</v>
      </c>
      <c r="AD24" s="1">
        <v>5</v>
      </c>
      <c r="AE24" s="1"/>
      <c r="AF24" s="1"/>
      <c r="AG24" s="1">
        <v>4</v>
      </c>
      <c r="AH24" s="1">
        <v>1</v>
      </c>
      <c r="AI24" s="15">
        <f t="shared" si="39"/>
        <v>0.9</v>
      </c>
      <c r="AJ24" s="16">
        <f t="shared" si="40"/>
        <v>0.4</v>
      </c>
      <c r="AK24" s="22"/>
      <c r="AL24" s="1">
        <f t="shared" si="41"/>
        <v>0</v>
      </c>
      <c r="AM24" s="1">
        <v>10</v>
      </c>
      <c r="AN24" s="1">
        <v>1</v>
      </c>
      <c r="AO24" s="1"/>
      <c r="AP24" s="1"/>
      <c r="AQ24" s="1">
        <v>7</v>
      </c>
      <c r="AR24" s="1">
        <v>2</v>
      </c>
      <c r="AS24" s="15">
        <f t="shared" si="42"/>
        <v>0.8</v>
      </c>
      <c r="AT24" s="16">
        <f t="shared" si="43"/>
        <v>0.7</v>
      </c>
      <c r="AU24" s="22"/>
      <c r="AV24" s="1">
        <f t="shared" si="44"/>
        <v>0</v>
      </c>
      <c r="AW24" s="1">
        <v>10</v>
      </c>
      <c r="AX24" s="1"/>
      <c r="AY24" s="1"/>
      <c r="AZ24" s="1"/>
      <c r="BA24" s="1">
        <v>8</v>
      </c>
      <c r="BB24" s="1">
        <v>2</v>
      </c>
      <c r="BC24" s="15">
        <f t="shared" si="45"/>
        <v>0.8</v>
      </c>
      <c r="BD24" s="16">
        <f t="shared" si="46"/>
        <v>0.8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6</v>
      </c>
      <c r="D25" s="2"/>
      <c r="E25" s="2"/>
      <c r="F25" s="8">
        <v>6</v>
      </c>
      <c r="G25" s="22">
        <v>1</v>
      </c>
      <c r="H25" s="1">
        <f t="shared" si="32"/>
        <v>0</v>
      </c>
      <c r="I25" s="1">
        <v>7</v>
      </c>
      <c r="J25" s="1">
        <v>6</v>
      </c>
      <c r="K25" s="1"/>
      <c r="L25" s="1"/>
      <c r="M25" s="1"/>
      <c r="N25" s="1">
        <v>1</v>
      </c>
      <c r="O25" s="15">
        <f t="shared" si="33"/>
        <v>0.8571428571428571</v>
      </c>
      <c r="P25" s="16">
        <f t="shared" si="34"/>
        <v>0</v>
      </c>
      <c r="Q25" s="22"/>
      <c r="R25" s="1">
        <f t="shared" si="35"/>
        <v>0</v>
      </c>
      <c r="S25" s="1">
        <v>7</v>
      </c>
      <c r="T25" s="1">
        <v>5</v>
      </c>
      <c r="U25" s="1"/>
      <c r="V25" s="1"/>
      <c r="W25" s="1">
        <v>1</v>
      </c>
      <c r="X25" s="1">
        <v>1</v>
      </c>
      <c r="Y25" s="15">
        <f t="shared" si="36"/>
        <v>0.8571428571428571</v>
      </c>
      <c r="Z25" s="16">
        <f t="shared" si="37"/>
        <v>0.14285714285714285</v>
      </c>
      <c r="AA25" s="22"/>
      <c r="AB25" s="1">
        <f t="shared" si="38"/>
        <v>0</v>
      </c>
      <c r="AC25" s="1">
        <v>7</v>
      </c>
      <c r="AD25" s="1">
        <v>3</v>
      </c>
      <c r="AE25" s="1"/>
      <c r="AF25" s="1"/>
      <c r="AG25" s="1">
        <v>3</v>
      </c>
      <c r="AH25" s="1">
        <v>1</v>
      </c>
      <c r="AI25" s="15">
        <f t="shared" si="39"/>
        <v>0.8571428571428571</v>
      </c>
      <c r="AJ25" s="16">
        <f t="shared" si="40"/>
        <v>0.42857142857142855</v>
      </c>
      <c r="AK25" s="22"/>
      <c r="AL25" s="1">
        <f t="shared" si="41"/>
        <v>0</v>
      </c>
      <c r="AM25" s="1">
        <v>7</v>
      </c>
      <c r="AN25" s="1">
        <v>1</v>
      </c>
      <c r="AO25" s="1"/>
      <c r="AP25" s="1"/>
      <c r="AQ25" s="1">
        <v>5</v>
      </c>
      <c r="AR25" s="1">
        <v>1</v>
      </c>
      <c r="AS25" s="15">
        <f t="shared" si="42"/>
        <v>0.8571428571428571</v>
      </c>
      <c r="AT25" s="16">
        <f t="shared" si="43"/>
        <v>0.7142857142857143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11</v>
      </c>
      <c r="D26" s="2"/>
      <c r="E26" s="2"/>
      <c r="F26" s="8">
        <v>11</v>
      </c>
      <c r="G26" s="22"/>
      <c r="H26" s="1">
        <f t="shared" si="32"/>
        <v>0</v>
      </c>
      <c r="I26" s="1">
        <v>11</v>
      </c>
      <c r="J26" s="1">
        <v>11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1</v>
      </c>
      <c r="S26" s="1">
        <v>10</v>
      </c>
      <c r="T26" s="1">
        <v>8</v>
      </c>
      <c r="U26" s="1"/>
      <c r="V26" s="1"/>
      <c r="W26" s="1">
        <v>2</v>
      </c>
      <c r="X26" s="1"/>
      <c r="Y26" s="17">
        <f t="shared" si="36"/>
        <v>1</v>
      </c>
      <c r="Z26" s="18">
        <f t="shared" si="37"/>
        <v>0.2</v>
      </c>
      <c r="AA26" s="22"/>
      <c r="AB26" s="1">
        <f t="shared" si="38"/>
        <v>0</v>
      </c>
      <c r="AC26" s="1">
        <v>10</v>
      </c>
      <c r="AD26" s="1">
        <v>3</v>
      </c>
      <c r="AE26" s="1"/>
      <c r="AF26" s="1"/>
      <c r="AG26" s="1">
        <v>7</v>
      </c>
      <c r="AH26" s="1"/>
      <c r="AI26" s="17">
        <f t="shared" si="39"/>
        <v>1</v>
      </c>
      <c r="AJ26" s="18">
        <f t="shared" si="40"/>
        <v>0.7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12</v>
      </c>
      <c r="D27" s="2"/>
      <c r="E27" s="2"/>
      <c r="F27" s="8">
        <v>12</v>
      </c>
      <c r="G27" s="22"/>
      <c r="H27" s="1">
        <f t="shared" si="32"/>
        <v>0</v>
      </c>
      <c r="I27" s="1">
        <v>12</v>
      </c>
      <c r="J27" s="1">
        <v>12</v>
      </c>
      <c r="K27" s="1"/>
      <c r="L27" s="1"/>
      <c r="M27" s="1"/>
      <c r="N27" s="1"/>
      <c r="O27" s="17">
        <f t="shared" si="33"/>
        <v>1</v>
      </c>
      <c r="P27" s="18">
        <f t="shared" si="34"/>
        <v>0</v>
      </c>
      <c r="Q27" s="22"/>
      <c r="R27" s="1">
        <f t="shared" si="35"/>
        <v>1</v>
      </c>
      <c r="S27" s="1">
        <v>11</v>
      </c>
      <c r="T27" s="1">
        <v>11</v>
      </c>
      <c r="U27" s="1"/>
      <c r="V27" s="1"/>
      <c r="W27" s="1"/>
      <c r="X27" s="1"/>
      <c r="Y27" s="17">
        <f t="shared" si="36"/>
        <v>1</v>
      </c>
      <c r="Z27" s="18">
        <f t="shared" si="37"/>
        <v>0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10</v>
      </c>
      <c r="D28" s="2"/>
      <c r="E28" s="2"/>
      <c r="F28" s="9">
        <v>10</v>
      </c>
      <c r="G28" s="23"/>
      <c r="H28" s="24">
        <f t="shared" si="32"/>
        <v>0</v>
      </c>
      <c r="I28" s="24">
        <v>10</v>
      </c>
      <c r="J28" s="24">
        <v>7</v>
      </c>
      <c r="K28" s="10"/>
      <c r="L28" s="10">
        <v>1</v>
      </c>
      <c r="M28" s="10"/>
      <c r="N28" s="10">
        <v>2</v>
      </c>
      <c r="O28" s="19">
        <f t="shared" si="33"/>
        <v>0.8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48</v>
      </c>
    </row>
    <row r="2" spans="1:106">
      <c r="B2" s="25" t="str">
        <f>"Freshmen Retention - "&amp;$A$1</f>
        <v>Freshmen Retention - Computer Science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35</v>
      </c>
      <c r="D5" s="3">
        <v>1</v>
      </c>
      <c r="E5" s="3"/>
      <c r="F5" s="8">
        <v>34</v>
      </c>
      <c r="G5" s="21">
        <v>2</v>
      </c>
      <c r="H5" s="1">
        <f>IF(ISNUMBER(I5),F5-I5+G5,"")</f>
        <v>5</v>
      </c>
      <c r="I5" s="1">
        <v>31</v>
      </c>
      <c r="J5" s="1">
        <v>21</v>
      </c>
      <c r="K5" s="4"/>
      <c r="L5" s="4">
        <v>1</v>
      </c>
      <c r="M5" s="4"/>
      <c r="N5" s="5">
        <v>9</v>
      </c>
      <c r="O5" s="15">
        <f>IF(I5="","",((J5+K5+L5+M5)/I5))</f>
        <v>0.70967741935483875</v>
      </c>
      <c r="P5" s="16">
        <f>IF(I5="","",(M5/I5))</f>
        <v>0</v>
      </c>
      <c r="Q5" s="21">
        <v>3</v>
      </c>
      <c r="R5" s="1">
        <f t="shared" ref="R5:R14" si="1">IF(ISNUMBER(S5),I5-S5+Q5,"")</f>
        <v>2</v>
      </c>
      <c r="S5" s="1">
        <v>32</v>
      </c>
      <c r="T5" s="1">
        <v>20</v>
      </c>
      <c r="U5" s="4"/>
      <c r="V5" s="4"/>
      <c r="W5" s="4"/>
      <c r="X5" s="5">
        <v>12</v>
      </c>
      <c r="Y5" s="15">
        <f t="shared" ref="Y5:Y14" si="2">IF(S5="","",((T5+U5+V5+W5)/S5))</f>
        <v>0.625</v>
      </c>
      <c r="Z5" s="16">
        <f t="shared" ref="Z5:Z14" si="3">IF(S5="","",(W5/S5))</f>
        <v>0</v>
      </c>
      <c r="AA5" s="21">
        <v>7</v>
      </c>
      <c r="AB5" s="1">
        <f t="shared" ref="AB5:AB14" si="4">IF(ISNUMBER(AC5),S5-AC5+AA5,"")</f>
        <v>0</v>
      </c>
      <c r="AC5" s="1">
        <v>39</v>
      </c>
      <c r="AD5" s="1">
        <v>23</v>
      </c>
      <c r="AE5" s="4">
        <v>1</v>
      </c>
      <c r="AF5" s="4"/>
      <c r="AG5" s="4"/>
      <c r="AH5" s="5">
        <v>15</v>
      </c>
      <c r="AI5" s="15">
        <f t="shared" ref="AI5:AI14" si="5">IF(AC5="","",((AD5+AE5+AF5+AG5)/AC5))</f>
        <v>0.61538461538461542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1</v>
      </c>
      <c r="AM5" s="1">
        <v>38</v>
      </c>
      <c r="AN5" s="1">
        <v>10</v>
      </c>
      <c r="AO5" s="4"/>
      <c r="AP5" s="4"/>
      <c r="AQ5" s="4">
        <v>11</v>
      </c>
      <c r="AR5" s="5">
        <v>17</v>
      </c>
      <c r="AS5" s="15">
        <f t="shared" ref="AS5:AS14" si="8">IF(AM5="","",((AN5+AO5+AP5+AQ5)/AM5))</f>
        <v>0.55263157894736847</v>
      </c>
      <c r="AT5" s="16">
        <f t="shared" ref="AT5:AT14" si="9">IF(AM5="","",(AQ5/AM5))</f>
        <v>0.28947368421052633</v>
      </c>
      <c r="AU5" s="21">
        <v>1</v>
      </c>
      <c r="AV5" s="1">
        <f t="shared" ref="AV5:AV14" si="10">IF(ISNUMBER(AW5),AM5-AW5+AU5,"")</f>
        <v>0</v>
      </c>
      <c r="AW5" s="1">
        <v>39</v>
      </c>
      <c r="AX5" s="1">
        <v>2</v>
      </c>
      <c r="AY5" s="4">
        <v>2</v>
      </c>
      <c r="AZ5" s="4"/>
      <c r="BA5" s="4">
        <v>17</v>
      </c>
      <c r="BB5" s="5">
        <v>18</v>
      </c>
      <c r="BC5" s="15">
        <f t="shared" ref="BC5:BC14" si="11">IF(AW5="","",((AX5+AY5+AZ5+BA5)/AW5))</f>
        <v>0.53846153846153844</v>
      </c>
      <c r="BD5" s="16">
        <f t="shared" ref="BD5:BD14" si="12">IF(AW5="","",(BA5/AW5))</f>
        <v>0.4358974358974359</v>
      </c>
      <c r="BE5" s="21"/>
      <c r="BF5" s="1">
        <f t="shared" ref="BF5:BF14" si="13">IF(ISNUMBER(BG5),AW5-BG5+BE5,"")</f>
        <v>1</v>
      </c>
      <c r="BG5" s="1">
        <v>38</v>
      </c>
      <c r="BH5" s="1">
        <v>2</v>
      </c>
      <c r="BI5" s="4"/>
      <c r="BJ5" s="4">
        <v>1</v>
      </c>
      <c r="BK5" s="4">
        <v>19</v>
      </c>
      <c r="BL5" s="5">
        <v>16</v>
      </c>
      <c r="BM5" s="15">
        <f t="shared" ref="BM5:BM14" si="14">IF(BG5="","",((BH5+BI5+BJ5+BK5)/BG5))</f>
        <v>0.57894736842105265</v>
      </c>
      <c r="BN5" s="16">
        <f t="shared" ref="BN5:BN14" si="15">IF(BG5="","",(BK5/BG5))</f>
        <v>0.5</v>
      </c>
      <c r="BO5" s="21"/>
      <c r="BP5" s="1">
        <f t="shared" ref="BP5:BP14" si="16">IF(ISNUMBER(BQ5),BG5-BQ5+BO5,"")</f>
        <v>0</v>
      </c>
      <c r="BQ5" s="1">
        <v>38</v>
      </c>
      <c r="BR5" s="1">
        <v>1</v>
      </c>
      <c r="BS5" s="4">
        <v>1</v>
      </c>
      <c r="BT5" s="4"/>
      <c r="BU5" s="4">
        <v>20</v>
      </c>
      <c r="BV5" s="5">
        <v>16</v>
      </c>
      <c r="BW5" s="15">
        <f t="shared" ref="BW5:BW14" si="17">IF(BQ5="","",((BR5+BS5+BT5+BU5)/BQ5))</f>
        <v>0.57894736842105265</v>
      </c>
      <c r="BX5" s="16">
        <f t="shared" ref="BX5:BX14" si="18">IF(BQ5="","",(BU5/BQ5))</f>
        <v>0.52631578947368418</v>
      </c>
      <c r="BY5" s="21"/>
      <c r="BZ5" s="1">
        <f t="shared" ref="BZ5:BZ14" si="19">IF(ISNUMBER(CA5),BQ5-CA5+BY5,"")</f>
        <v>0</v>
      </c>
      <c r="CA5" s="1">
        <v>38</v>
      </c>
      <c r="CB5" s="1">
        <v>1</v>
      </c>
      <c r="CC5" s="4"/>
      <c r="CD5" s="4"/>
      <c r="CE5" s="4">
        <v>21</v>
      </c>
      <c r="CF5" s="5">
        <v>16</v>
      </c>
      <c r="CG5" s="15">
        <f t="shared" ref="CG5:CG14" si="20">IF(CA5="","",((CB5+CC5+CD5+CE5)/CA5))</f>
        <v>0.57894736842105265</v>
      </c>
      <c r="CH5" s="16">
        <f t="shared" ref="CH5:CH14" si="21">IF(CA5="","",(CE5/CA5))</f>
        <v>0.55263157894736847</v>
      </c>
      <c r="CI5" s="21"/>
      <c r="CJ5" s="1">
        <f t="shared" ref="CJ5:CJ14" si="22">IF(ISNUMBER(CK5),CA5-CK5+CI5,"")</f>
        <v>0</v>
      </c>
      <c r="CK5" s="1">
        <v>38</v>
      </c>
      <c r="CL5" s="1"/>
      <c r="CM5" s="4"/>
      <c r="CN5" s="4"/>
      <c r="CO5" s="4">
        <v>22</v>
      </c>
      <c r="CP5" s="5">
        <v>16</v>
      </c>
      <c r="CQ5" s="15">
        <f t="shared" ref="CQ5:CQ14" si="23">IF(CK5="","",((CL5+CM5+CN5+CO5)/CK5))</f>
        <v>0.57894736842105265</v>
      </c>
      <c r="CR5" s="16">
        <f t="shared" ref="CR5:CR14" si="24">IF(CK5="","",(CO5/CK5))</f>
        <v>0.57894736842105265</v>
      </c>
      <c r="CS5" s="21"/>
      <c r="CT5" s="1">
        <f t="shared" ref="CT5:CT14" si="25">IF(ISNUMBER(CU5),CK5-CU5+CS5,"")</f>
        <v>0</v>
      </c>
      <c r="CU5" s="1">
        <v>38</v>
      </c>
      <c r="CV5" s="1"/>
      <c r="CW5" s="4"/>
      <c r="CX5" s="4"/>
      <c r="CY5" s="4">
        <v>22</v>
      </c>
      <c r="CZ5" s="5">
        <v>16</v>
      </c>
      <c r="DA5" s="15">
        <f t="shared" ref="DA5:DA14" si="26">IF(CU5="","",((CV5+CW5+CX5+CY5)/CU5))</f>
        <v>0.57894736842105265</v>
      </c>
      <c r="DB5" s="16">
        <f t="shared" ref="DB5:DB14" si="27">IF(CU5="","",(CY5/CU5))</f>
        <v>0.57894736842105265</v>
      </c>
    </row>
    <row r="6" spans="1:106">
      <c r="B6" s="4" t="s">
        <v>82</v>
      </c>
      <c r="C6" s="2">
        <f t="shared" si="0"/>
        <v>45</v>
      </c>
      <c r="D6" s="2"/>
      <c r="E6" s="2"/>
      <c r="F6" s="8">
        <v>45</v>
      </c>
      <c r="G6" s="22">
        <v>3</v>
      </c>
      <c r="H6" s="1">
        <f t="shared" ref="H6:H14" si="28">IF(ISNUMBER(I6),F6-I6+G6,"")</f>
        <v>3</v>
      </c>
      <c r="I6" s="1">
        <v>45</v>
      </c>
      <c r="J6" s="1">
        <v>33</v>
      </c>
      <c r="K6" s="1"/>
      <c r="L6" s="1"/>
      <c r="M6" s="1"/>
      <c r="N6" s="1">
        <v>12</v>
      </c>
      <c r="O6" s="15">
        <f t="shared" ref="O6:O14" si="29">IF(I6="","",((J6+K6+L6+M6)/I6))</f>
        <v>0.73333333333333328</v>
      </c>
      <c r="P6" s="16">
        <f t="shared" ref="P6:P14" si="30">IF(I6="","",(M6/I6))</f>
        <v>0</v>
      </c>
      <c r="Q6" s="22">
        <v>3</v>
      </c>
      <c r="R6" s="1">
        <f t="shared" si="1"/>
        <v>3</v>
      </c>
      <c r="S6" s="1">
        <v>45</v>
      </c>
      <c r="T6" s="1">
        <v>28</v>
      </c>
      <c r="U6" s="1"/>
      <c r="V6" s="1"/>
      <c r="W6" s="1"/>
      <c r="X6" s="1">
        <v>17</v>
      </c>
      <c r="Y6" s="15">
        <f t="shared" si="2"/>
        <v>0.62222222222222223</v>
      </c>
      <c r="Z6" s="16">
        <f t="shared" si="3"/>
        <v>0</v>
      </c>
      <c r="AA6" s="22"/>
      <c r="AB6" s="1">
        <f t="shared" si="4"/>
        <v>1</v>
      </c>
      <c r="AC6" s="1">
        <v>44</v>
      </c>
      <c r="AD6" s="1">
        <v>23</v>
      </c>
      <c r="AE6" s="1"/>
      <c r="AF6" s="1"/>
      <c r="AG6" s="1">
        <v>1</v>
      </c>
      <c r="AH6" s="1">
        <v>20</v>
      </c>
      <c r="AI6" s="15">
        <f t="shared" si="5"/>
        <v>0.54545454545454541</v>
      </c>
      <c r="AJ6" s="16">
        <f t="shared" si="6"/>
        <v>2.2727272727272728E-2</v>
      </c>
      <c r="AK6" s="22"/>
      <c r="AL6" s="1">
        <f t="shared" si="7"/>
        <v>2</v>
      </c>
      <c r="AM6" s="1">
        <v>42</v>
      </c>
      <c r="AN6" s="1">
        <v>6</v>
      </c>
      <c r="AO6" s="1"/>
      <c r="AP6" s="1"/>
      <c r="AQ6" s="1">
        <v>16</v>
      </c>
      <c r="AR6" s="1">
        <v>20</v>
      </c>
      <c r="AS6" s="15">
        <f t="shared" si="8"/>
        <v>0.52380952380952384</v>
      </c>
      <c r="AT6" s="16">
        <f t="shared" si="9"/>
        <v>0.38095238095238093</v>
      </c>
      <c r="AU6" s="22"/>
      <c r="AV6" s="1">
        <f t="shared" si="10"/>
        <v>3</v>
      </c>
      <c r="AW6" s="1">
        <v>39</v>
      </c>
      <c r="AX6" s="1"/>
      <c r="AY6" s="1"/>
      <c r="AZ6" s="1"/>
      <c r="BA6" s="1">
        <v>22</v>
      </c>
      <c r="BB6" s="1">
        <v>17</v>
      </c>
      <c r="BC6" s="15">
        <f t="shared" si="11"/>
        <v>0.5641025641025641</v>
      </c>
      <c r="BD6" s="16">
        <f t="shared" si="12"/>
        <v>0.5641025641025641</v>
      </c>
      <c r="BE6" s="22"/>
      <c r="BF6" s="1">
        <f t="shared" si="13"/>
        <v>0</v>
      </c>
      <c r="BG6" s="1">
        <v>39</v>
      </c>
      <c r="BH6" s="1"/>
      <c r="BI6" s="1"/>
      <c r="BJ6" s="1"/>
      <c r="BK6" s="1">
        <v>22</v>
      </c>
      <c r="BL6" s="1">
        <v>17</v>
      </c>
      <c r="BM6" s="15">
        <f t="shared" si="14"/>
        <v>0.5641025641025641</v>
      </c>
      <c r="BN6" s="16">
        <f t="shared" si="15"/>
        <v>0.5641025641025641</v>
      </c>
      <c r="BO6" s="22"/>
      <c r="BP6" s="1">
        <f t="shared" si="16"/>
        <v>0</v>
      </c>
      <c r="BQ6" s="1">
        <v>39</v>
      </c>
      <c r="BR6" s="1"/>
      <c r="BS6" s="1"/>
      <c r="BT6" s="1"/>
      <c r="BU6" s="1">
        <v>22</v>
      </c>
      <c r="BV6" s="1">
        <v>17</v>
      </c>
      <c r="BW6" s="15">
        <f t="shared" si="17"/>
        <v>0.5641025641025641</v>
      </c>
      <c r="BX6" s="16">
        <f t="shared" si="18"/>
        <v>0.5641025641025641</v>
      </c>
      <c r="BY6" s="22"/>
      <c r="BZ6" s="1">
        <f t="shared" si="19"/>
        <v>0</v>
      </c>
      <c r="CA6" s="1">
        <v>39</v>
      </c>
      <c r="CB6" s="1"/>
      <c r="CC6" s="1"/>
      <c r="CD6" s="1"/>
      <c r="CE6" s="1">
        <v>22</v>
      </c>
      <c r="CF6" s="1">
        <v>17</v>
      </c>
      <c r="CG6" s="15">
        <f t="shared" si="20"/>
        <v>0.5641025641025641</v>
      </c>
      <c r="CH6" s="16">
        <f t="shared" si="21"/>
        <v>0.5641025641025641</v>
      </c>
      <c r="CI6" s="22"/>
      <c r="CJ6" s="1">
        <f t="shared" si="22"/>
        <v>0</v>
      </c>
      <c r="CK6" s="1">
        <v>39</v>
      </c>
      <c r="CL6" s="1"/>
      <c r="CM6" s="1"/>
      <c r="CN6" s="1"/>
      <c r="CO6" s="1">
        <v>22</v>
      </c>
      <c r="CP6" s="1">
        <v>17</v>
      </c>
      <c r="CQ6" s="15">
        <f t="shared" si="23"/>
        <v>0.5641025641025641</v>
      </c>
      <c r="CR6" s="16">
        <f t="shared" si="24"/>
        <v>0.5641025641025641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46</v>
      </c>
      <c r="D7" s="2"/>
      <c r="E7" s="2"/>
      <c r="F7" s="8">
        <v>46</v>
      </c>
      <c r="G7" s="22">
        <v>1</v>
      </c>
      <c r="H7" s="1">
        <f t="shared" si="28"/>
        <v>4</v>
      </c>
      <c r="I7" s="1">
        <v>43</v>
      </c>
      <c r="J7" s="1">
        <v>35</v>
      </c>
      <c r="K7" s="1"/>
      <c r="L7" s="1">
        <v>1</v>
      </c>
      <c r="M7" s="1"/>
      <c r="N7" s="1">
        <v>7</v>
      </c>
      <c r="O7" s="15">
        <f t="shared" si="29"/>
        <v>0.83720930232558144</v>
      </c>
      <c r="P7" s="16">
        <f t="shared" si="30"/>
        <v>0</v>
      </c>
      <c r="Q7" s="22">
        <v>2</v>
      </c>
      <c r="R7" s="1">
        <f t="shared" si="1"/>
        <v>2</v>
      </c>
      <c r="S7" s="1">
        <v>43</v>
      </c>
      <c r="T7" s="1">
        <v>31</v>
      </c>
      <c r="U7" s="1"/>
      <c r="V7" s="1"/>
      <c r="W7" s="1"/>
      <c r="X7" s="1">
        <v>12</v>
      </c>
      <c r="Y7" s="15">
        <f t="shared" si="2"/>
        <v>0.72093023255813948</v>
      </c>
      <c r="Z7" s="16">
        <f t="shared" si="3"/>
        <v>0</v>
      </c>
      <c r="AA7" s="22"/>
      <c r="AB7" s="1">
        <f t="shared" si="4"/>
        <v>1</v>
      </c>
      <c r="AC7" s="1">
        <v>42</v>
      </c>
      <c r="AD7" s="1">
        <v>27</v>
      </c>
      <c r="AE7" s="1"/>
      <c r="AF7" s="1"/>
      <c r="AG7" s="1"/>
      <c r="AH7" s="1">
        <v>15</v>
      </c>
      <c r="AI7" s="15">
        <f t="shared" si="5"/>
        <v>0.6428571428571429</v>
      </c>
      <c r="AJ7" s="16">
        <f t="shared" si="6"/>
        <v>0</v>
      </c>
      <c r="AK7" s="22">
        <v>2</v>
      </c>
      <c r="AL7" s="1">
        <f t="shared" si="7"/>
        <v>0</v>
      </c>
      <c r="AM7" s="1">
        <v>44</v>
      </c>
      <c r="AN7" s="1">
        <v>10</v>
      </c>
      <c r="AO7" s="1"/>
      <c r="AP7" s="1">
        <v>1</v>
      </c>
      <c r="AQ7" s="1">
        <v>16</v>
      </c>
      <c r="AR7" s="1">
        <v>17</v>
      </c>
      <c r="AS7" s="15">
        <f t="shared" si="8"/>
        <v>0.61363636363636365</v>
      </c>
      <c r="AT7" s="16">
        <f t="shared" si="9"/>
        <v>0.36363636363636365</v>
      </c>
      <c r="AU7" s="22"/>
      <c r="AV7" s="1">
        <f t="shared" si="10"/>
        <v>0</v>
      </c>
      <c r="AW7" s="1">
        <v>44</v>
      </c>
      <c r="AX7" s="1">
        <v>2</v>
      </c>
      <c r="AY7" s="1"/>
      <c r="AZ7" s="1"/>
      <c r="BA7" s="1">
        <v>24</v>
      </c>
      <c r="BB7" s="1">
        <v>18</v>
      </c>
      <c r="BC7" s="15">
        <f t="shared" si="11"/>
        <v>0.59090909090909094</v>
      </c>
      <c r="BD7" s="16">
        <f t="shared" si="12"/>
        <v>0.54545454545454541</v>
      </c>
      <c r="BE7" s="22"/>
      <c r="BF7" s="1">
        <f t="shared" si="13"/>
        <v>0</v>
      </c>
      <c r="BG7" s="1">
        <v>44</v>
      </c>
      <c r="BH7" s="1">
        <v>1</v>
      </c>
      <c r="BI7" s="1"/>
      <c r="BJ7" s="1"/>
      <c r="BK7" s="1">
        <v>25</v>
      </c>
      <c r="BL7" s="1">
        <v>18</v>
      </c>
      <c r="BM7" s="15">
        <f t="shared" si="14"/>
        <v>0.59090909090909094</v>
      </c>
      <c r="BN7" s="16">
        <f t="shared" si="15"/>
        <v>0.56818181818181823</v>
      </c>
      <c r="BO7" s="22"/>
      <c r="BP7" s="1">
        <f t="shared" si="16"/>
        <v>0</v>
      </c>
      <c r="BQ7" s="1">
        <v>44</v>
      </c>
      <c r="BR7" s="1"/>
      <c r="BS7" s="1"/>
      <c r="BT7" s="1"/>
      <c r="BU7" s="1">
        <v>26</v>
      </c>
      <c r="BV7" s="1">
        <v>18</v>
      </c>
      <c r="BW7" s="15">
        <f t="shared" si="17"/>
        <v>0.59090909090909094</v>
      </c>
      <c r="BX7" s="16">
        <f t="shared" si="18"/>
        <v>0.59090909090909094</v>
      </c>
      <c r="BY7" s="22"/>
      <c r="BZ7" s="1">
        <f t="shared" si="19"/>
        <v>0</v>
      </c>
      <c r="CA7" s="1">
        <v>44</v>
      </c>
      <c r="CB7" s="1">
        <v>1</v>
      </c>
      <c r="CC7" s="1"/>
      <c r="CD7" s="1"/>
      <c r="CE7" s="1">
        <v>26</v>
      </c>
      <c r="CF7" s="1">
        <v>17</v>
      </c>
      <c r="CG7" s="15">
        <f t="shared" si="20"/>
        <v>0.61363636363636365</v>
      </c>
      <c r="CH7" s="16">
        <f t="shared" si="21"/>
        <v>0.59090909090909094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42</v>
      </c>
      <c r="D8" s="2"/>
      <c r="E8" s="2"/>
      <c r="F8" s="8">
        <v>42</v>
      </c>
      <c r="G8" s="22">
        <v>3</v>
      </c>
      <c r="H8" s="1">
        <f t="shared" si="28"/>
        <v>1</v>
      </c>
      <c r="I8" s="1">
        <v>44</v>
      </c>
      <c r="J8" s="1">
        <v>37</v>
      </c>
      <c r="K8" s="1"/>
      <c r="L8" s="1">
        <v>1</v>
      </c>
      <c r="M8" s="1"/>
      <c r="N8" s="1">
        <v>6</v>
      </c>
      <c r="O8" s="15">
        <f t="shared" si="29"/>
        <v>0.86363636363636365</v>
      </c>
      <c r="P8" s="16">
        <f t="shared" si="30"/>
        <v>0</v>
      </c>
      <c r="Q8" s="22">
        <v>2</v>
      </c>
      <c r="R8" s="1">
        <f t="shared" si="1"/>
        <v>0</v>
      </c>
      <c r="S8" s="1">
        <v>46</v>
      </c>
      <c r="T8" s="1">
        <v>37</v>
      </c>
      <c r="U8" s="1"/>
      <c r="V8" s="1"/>
      <c r="W8" s="1"/>
      <c r="X8" s="1">
        <v>9</v>
      </c>
      <c r="Y8" s="15">
        <f t="shared" si="2"/>
        <v>0.80434782608695654</v>
      </c>
      <c r="Z8" s="16">
        <f t="shared" si="3"/>
        <v>0</v>
      </c>
      <c r="AA8" s="22"/>
      <c r="AB8" s="1">
        <f t="shared" si="4"/>
        <v>0</v>
      </c>
      <c r="AC8" s="1">
        <v>46</v>
      </c>
      <c r="AD8" s="1">
        <v>35</v>
      </c>
      <c r="AE8" s="1"/>
      <c r="AF8" s="1"/>
      <c r="AG8" s="1">
        <v>1</v>
      </c>
      <c r="AH8" s="1">
        <v>10</v>
      </c>
      <c r="AI8" s="15">
        <f t="shared" si="5"/>
        <v>0.78260869565217395</v>
      </c>
      <c r="AJ8" s="16">
        <f t="shared" si="6"/>
        <v>2.1739130434782608E-2</v>
      </c>
      <c r="AK8" s="22">
        <v>2</v>
      </c>
      <c r="AL8" s="1">
        <f t="shared" si="7"/>
        <v>0</v>
      </c>
      <c r="AM8" s="1">
        <v>48</v>
      </c>
      <c r="AN8" s="1">
        <v>12</v>
      </c>
      <c r="AO8" s="1"/>
      <c r="AP8" s="1">
        <v>1</v>
      </c>
      <c r="AQ8" s="1">
        <v>25</v>
      </c>
      <c r="AR8" s="1">
        <v>10</v>
      </c>
      <c r="AS8" s="15">
        <f t="shared" si="8"/>
        <v>0.79166666666666663</v>
      </c>
      <c r="AT8" s="16">
        <f t="shared" si="9"/>
        <v>0.52083333333333337</v>
      </c>
      <c r="AU8" s="22"/>
      <c r="AV8" s="1">
        <f t="shared" si="10"/>
        <v>0</v>
      </c>
      <c r="AW8" s="1">
        <v>48</v>
      </c>
      <c r="AX8" s="1">
        <v>2</v>
      </c>
      <c r="AY8" s="1"/>
      <c r="AZ8" s="1">
        <v>1</v>
      </c>
      <c r="BA8" s="1">
        <v>34</v>
      </c>
      <c r="BB8" s="1">
        <v>11</v>
      </c>
      <c r="BC8" s="15">
        <f t="shared" si="11"/>
        <v>0.77083333333333337</v>
      </c>
      <c r="BD8" s="16">
        <f t="shared" si="12"/>
        <v>0.70833333333333337</v>
      </c>
      <c r="BE8" s="22"/>
      <c r="BF8" s="1">
        <f t="shared" si="13"/>
        <v>0</v>
      </c>
      <c r="BG8" s="1">
        <v>48</v>
      </c>
      <c r="BH8" s="1">
        <v>1</v>
      </c>
      <c r="BI8" s="1"/>
      <c r="BJ8" s="1"/>
      <c r="BK8" s="1">
        <v>36</v>
      </c>
      <c r="BL8" s="1">
        <v>11</v>
      </c>
      <c r="BM8" s="15">
        <f t="shared" si="14"/>
        <v>0.77083333333333337</v>
      </c>
      <c r="BN8" s="16">
        <f t="shared" si="15"/>
        <v>0.75</v>
      </c>
      <c r="BO8" s="22"/>
      <c r="BP8" s="1">
        <f t="shared" si="16"/>
        <v>0</v>
      </c>
      <c r="BQ8" s="1">
        <v>48</v>
      </c>
      <c r="BR8" s="1"/>
      <c r="BS8" s="1"/>
      <c r="BT8" s="1"/>
      <c r="BU8" s="1">
        <v>37</v>
      </c>
      <c r="BV8" s="1">
        <v>11</v>
      </c>
      <c r="BW8" s="15">
        <f t="shared" si="17"/>
        <v>0.77083333333333337</v>
      </c>
      <c r="BX8" s="16">
        <f t="shared" si="18"/>
        <v>0.77083333333333337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45</v>
      </c>
      <c r="D9" s="2"/>
      <c r="E9" s="2"/>
      <c r="F9" s="8">
        <v>45</v>
      </c>
      <c r="G9" s="22">
        <v>6</v>
      </c>
      <c r="H9" s="1">
        <f t="shared" si="28"/>
        <v>4</v>
      </c>
      <c r="I9" s="1">
        <v>47</v>
      </c>
      <c r="J9" s="1">
        <v>38</v>
      </c>
      <c r="K9" s="1"/>
      <c r="L9" s="1">
        <v>1</v>
      </c>
      <c r="M9" s="1"/>
      <c r="N9" s="1">
        <v>8</v>
      </c>
      <c r="O9" s="15">
        <f t="shared" si="29"/>
        <v>0.82978723404255317</v>
      </c>
      <c r="P9" s="16">
        <f t="shared" si="30"/>
        <v>0</v>
      </c>
      <c r="Q9" s="22">
        <v>3</v>
      </c>
      <c r="R9" s="1">
        <f t="shared" si="1"/>
        <v>2</v>
      </c>
      <c r="S9" s="1">
        <v>48</v>
      </c>
      <c r="T9" s="1">
        <v>34</v>
      </c>
      <c r="U9" s="1"/>
      <c r="V9" s="1">
        <v>2</v>
      </c>
      <c r="W9" s="1"/>
      <c r="X9" s="1">
        <v>12</v>
      </c>
      <c r="Y9" s="15">
        <f t="shared" si="2"/>
        <v>0.75</v>
      </c>
      <c r="Z9" s="16">
        <f t="shared" si="3"/>
        <v>0</v>
      </c>
      <c r="AA9" s="22">
        <v>4</v>
      </c>
      <c r="AB9" s="1">
        <f t="shared" si="4"/>
        <v>0</v>
      </c>
      <c r="AC9" s="1">
        <v>52</v>
      </c>
      <c r="AD9" s="1">
        <v>33</v>
      </c>
      <c r="AE9" s="1">
        <v>1</v>
      </c>
      <c r="AF9" s="1">
        <v>2</v>
      </c>
      <c r="AG9" s="1"/>
      <c r="AH9" s="1">
        <v>16</v>
      </c>
      <c r="AI9" s="15">
        <f t="shared" si="5"/>
        <v>0.69230769230769229</v>
      </c>
      <c r="AJ9" s="16">
        <f t="shared" si="6"/>
        <v>0</v>
      </c>
      <c r="AK9" s="22"/>
      <c r="AL9" s="1">
        <f t="shared" si="7"/>
        <v>0</v>
      </c>
      <c r="AM9" s="1">
        <v>52</v>
      </c>
      <c r="AN9" s="1">
        <v>11</v>
      </c>
      <c r="AO9" s="1"/>
      <c r="AP9" s="1">
        <v>2</v>
      </c>
      <c r="AQ9" s="1">
        <v>20</v>
      </c>
      <c r="AR9" s="1">
        <v>19</v>
      </c>
      <c r="AS9" s="15">
        <f t="shared" si="8"/>
        <v>0.63461538461538458</v>
      </c>
      <c r="AT9" s="16">
        <f t="shared" si="9"/>
        <v>0.38461538461538464</v>
      </c>
      <c r="AU9" s="22"/>
      <c r="AV9" s="1">
        <f t="shared" si="10"/>
        <v>0</v>
      </c>
      <c r="AW9" s="1">
        <v>52</v>
      </c>
      <c r="AX9" s="1">
        <v>6</v>
      </c>
      <c r="AY9" s="1"/>
      <c r="AZ9" s="1">
        <v>1</v>
      </c>
      <c r="BA9" s="1">
        <v>27</v>
      </c>
      <c r="BB9" s="1">
        <v>18</v>
      </c>
      <c r="BC9" s="15">
        <f t="shared" si="11"/>
        <v>0.65384615384615385</v>
      </c>
      <c r="BD9" s="16">
        <f t="shared" si="12"/>
        <v>0.51923076923076927</v>
      </c>
      <c r="BE9" s="22"/>
      <c r="BF9" s="1">
        <f t="shared" si="13"/>
        <v>0</v>
      </c>
      <c r="BG9" s="1">
        <v>52</v>
      </c>
      <c r="BH9" s="1">
        <v>3</v>
      </c>
      <c r="BI9" s="1"/>
      <c r="BJ9" s="1">
        <v>1</v>
      </c>
      <c r="BK9" s="1">
        <v>30</v>
      </c>
      <c r="BL9" s="1">
        <v>18</v>
      </c>
      <c r="BM9" s="15">
        <f t="shared" si="14"/>
        <v>0.65384615384615385</v>
      </c>
      <c r="BN9" s="16">
        <f t="shared" si="15"/>
        <v>0.57692307692307687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34</v>
      </c>
      <c r="D10" s="2"/>
      <c r="E10" s="2"/>
      <c r="F10" s="8">
        <v>34</v>
      </c>
      <c r="G10" s="22">
        <v>4</v>
      </c>
      <c r="H10" s="1">
        <f t="shared" si="28"/>
        <v>5</v>
      </c>
      <c r="I10" s="1">
        <v>33</v>
      </c>
      <c r="J10" s="1">
        <v>28</v>
      </c>
      <c r="K10" s="1"/>
      <c r="L10" s="1">
        <v>2</v>
      </c>
      <c r="M10" s="1"/>
      <c r="N10" s="1">
        <v>3</v>
      </c>
      <c r="O10" s="15">
        <f t="shared" si="29"/>
        <v>0.90909090909090906</v>
      </c>
      <c r="P10" s="16">
        <f t="shared" si="30"/>
        <v>0</v>
      </c>
      <c r="Q10" s="22">
        <v>3</v>
      </c>
      <c r="R10" s="1">
        <f t="shared" si="1"/>
        <v>3</v>
      </c>
      <c r="S10" s="1">
        <v>33</v>
      </c>
      <c r="T10" s="1">
        <v>24</v>
      </c>
      <c r="U10" s="1"/>
      <c r="V10" s="1">
        <v>1</v>
      </c>
      <c r="W10" s="1"/>
      <c r="X10" s="1">
        <v>8</v>
      </c>
      <c r="Y10" s="15">
        <f t="shared" si="2"/>
        <v>0.75757575757575757</v>
      </c>
      <c r="Z10" s="16">
        <f t="shared" si="3"/>
        <v>0</v>
      </c>
      <c r="AA10" s="22">
        <v>2</v>
      </c>
      <c r="AB10" s="1">
        <f t="shared" si="4"/>
        <v>0</v>
      </c>
      <c r="AC10" s="1">
        <v>35</v>
      </c>
      <c r="AD10" s="1">
        <v>24</v>
      </c>
      <c r="AE10" s="1"/>
      <c r="AF10" s="1">
        <v>1</v>
      </c>
      <c r="AG10" s="1"/>
      <c r="AH10" s="1">
        <v>10</v>
      </c>
      <c r="AI10" s="15">
        <f t="shared" si="5"/>
        <v>0.7142857142857143</v>
      </c>
      <c r="AJ10" s="16">
        <f t="shared" si="6"/>
        <v>0</v>
      </c>
      <c r="AK10" s="22"/>
      <c r="AL10" s="1">
        <f t="shared" si="7"/>
        <v>2</v>
      </c>
      <c r="AM10" s="1">
        <v>33</v>
      </c>
      <c r="AN10" s="1">
        <v>8</v>
      </c>
      <c r="AO10" s="1"/>
      <c r="AP10" s="1">
        <v>1</v>
      </c>
      <c r="AQ10" s="1">
        <v>12</v>
      </c>
      <c r="AR10" s="1">
        <v>12</v>
      </c>
      <c r="AS10" s="15">
        <f t="shared" si="8"/>
        <v>0.63636363636363635</v>
      </c>
      <c r="AT10" s="16">
        <f t="shared" si="9"/>
        <v>0.36363636363636365</v>
      </c>
      <c r="AU10" s="22"/>
      <c r="AV10" s="1">
        <f t="shared" si="10"/>
        <v>0</v>
      </c>
      <c r="AW10" s="1">
        <v>33</v>
      </c>
      <c r="AX10" s="1">
        <v>1</v>
      </c>
      <c r="AY10" s="1"/>
      <c r="AZ10" s="1"/>
      <c r="BA10" s="1">
        <v>20</v>
      </c>
      <c r="BB10" s="1">
        <v>12</v>
      </c>
      <c r="BC10" s="15">
        <f t="shared" si="11"/>
        <v>0.63636363636363635</v>
      </c>
      <c r="BD10" s="16">
        <f t="shared" si="12"/>
        <v>0.60606060606060608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24</v>
      </c>
      <c r="D11" s="2"/>
      <c r="E11" s="2"/>
      <c r="F11" s="8">
        <v>24</v>
      </c>
      <c r="G11" s="22">
        <v>5</v>
      </c>
      <c r="H11" s="1">
        <f t="shared" si="28"/>
        <v>1</v>
      </c>
      <c r="I11" s="1">
        <v>28</v>
      </c>
      <c r="J11" s="1">
        <v>25</v>
      </c>
      <c r="K11" s="1"/>
      <c r="L11" s="1">
        <v>1</v>
      </c>
      <c r="M11" s="1"/>
      <c r="N11" s="1">
        <v>2</v>
      </c>
      <c r="O11" s="15">
        <f t="shared" si="29"/>
        <v>0.9285714285714286</v>
      </c>
      <c r="P11" s="16">
        <f t="shared" si="30"/>
        <v>0</v>
      </c>
      <c r="Q11" s="22">
        <v>6</v>
      </c>
      <c r="R11" s="1">
        <f t="shared" si="1"/>
        <v>1</v>
      </c>
      <c r="S11" s="1">
        <v>33</v>
      </c>
      <c r="T11" s="1">
        <v>28</v>
      </c>
      <c r="U11" s="1"/>
      <c r="V11" s="1">
        <v>1</v>
      </c>
      <c r="W11" s="1"/>
      <c r="X11" s="1">
        <v>4</v>
      </c>
      <c r="Y11" s="15">
        <f t="shared" si="2"/>
        <v>0.87878787878787878</v>
      </c>
      <c r="Z11" s="16">
        <f t="shared" si="3"/>
        <v>0</v>
      </c>
      <c r="AA11" s="22">
        <v>6</v>
      </c>
      <c r="AB11" s="1">
        <f t="shared" si="4"/>
        <v>1</v>
      </c>
      <c r="AC11" s="1">
        <v>38</v>
      </c>
      <c r="AD11" s="1">
        <v>32</v>
      </c>
      <c r="AE11" s="1"/>
      <c r="AF11" s="1"/>
      <c r="AG11" s="1"/>
      <c r="AH11" s="1">
        <v>6</v>
      </c>
      <c r="AI11" s="15">
        <f t="shared" si="5"/>
        <v>0.84210526315789469</v>
      </c>
      <c r="AJ11" s="16">
        <f t="shared" si="6"/>
        <v>0</v>
      </c>
      <c r="AK11" s="22">
        <v>3</v>
      </c>
      <c r="AL11" s="1">
        <f t="shared" si="7"/>
        <v>1</v>
      </c>
      <c r="AM11" s="1">
        <v>40</v>
      </c>
      <c r="AN11" s="1">
        <v>13</v>
      </c>
      <c r="AO11" s="1"/>
      <c r="AP11" s="1"/>
      <c r="AQ11" s="1">
        <v>20</v>
      </c>
      <c r="AR11" s="1">
        <v>7</v>
      </c>
      <c r="AS11" s="15">
        <f t="shared" si="8"/>
        <v>0.82499999999999996</v>
      </c>
      <c r="AT11" s="16">
        <f t="shared" si="9"/>
        <v>0.5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21</v>
      </c>
      <c r="D12" s="2"/>
      <c r="E12" s="2"/>
      <c r="F12" s="8">
        <v>21</v>
      </c>
      <c r="G12" s="22">
        <v>1</v>
      </c>
      <c r="H12" s="1">
        <f t="shared" si="28"/>
        <v>2</v>
      </c>
      <c r="I12" s="1">
        <v>20</v>
      </c>
      <c r="J12" s="1">
        <v>15</v>
      </c>
      <c r="K12" s="1"/>
      <c r="L12" s="1">
        <v>3</v>
      </c>
      <c r="M12" s="1"/>
      <c r="N12" s="1">
        <v>2</v>
      </c>
      <c r="O12" s="17">
        <f t="shared" si="29"/>
        <v>0.9</v>
      </c>
      <c r="P12" s="18">
        <f t="shared" si="30"/>
        <v>0</v>
      </c>
      <c r="Q12" s="22">
        <v>13</v>
      </c>
      <c r="R12" s="1">
        <f t="shared" si="1"/>
        <v>4</v>
      </c>
      <c r="S12" s="1">
        <v>29</v>
      </c>
      <c r="T12" s="1">
        <v>23</v>
      </c>
      <c r="U12" s="1"/>
      <c r="V12" s="1">
        <v>2</v>
      </c>
      <c r="W12" s="1"/>
      <c r="X12" s="1">
        <v>4</v>
      </c>
      <c r="Y12" s="17">
        <f t="shared" si="2"/>
        <v>0.86206896551724133</v>
      </c>
      <c r="Z12" s="18">
        <f t="shared" si="3"/>
        <v>0</v>
      </c>
      <c r="AA12" s="22">
        <v>4</v>
      </c>
      <c r="AB12" s="1">
        <f t="shared" si="4"/>
        <v>2</v>
      </c>
      <c r="AC12" s="1">
        <v>31</v>
      </c>
      <c r="AD12" s="1">
        <v>23</v>
      </c>
      <c r="AE12" s="1"/>
      <c r="AF12" s="1"/>
      <c r="AG12" s="1">
        <v>2</v>
      </c>
      <c r="AH12" s="1">
        <v>6</v>
      </c>
      <c r="AI12" s="17">
        <f t="shared" si="5"/>
        <v>0.80645161290322576</v>
      </c>
      <c r="AJ12" s="18">
        <f t="shared" si="6"/>
        <v>6.4516129032258063E-2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35</v>
      </c>
      <c r="D13" s="2"/>
      <c r="E13" s="2"/>
      <c r="F13" s="8">
        <v>35</v>
      </c>
      <c r="G13" s="22"/>
      <c r="H13" s="1">
        <f t="shared" si="28"/>
        <v>0</v>
      </c>
      <c r="I13" s="1">
        <v>35</v>
      </c>
      <c r="J13" s="1">
        <v>27</v>
      </c>
      <c r="K13" s="1"/>
      <c r="L13" s="1">
        <v>3</v>
      </c>
      <c r="M13" s="1"/>
      <c r="N13" s="1">
        <v>5</v>
      </c>
      <c r="O13" s="17">
        <f t="shared" si="29"/>
        <v>0.8571428571428571</v>
      </c>
      <c r="P13" s="18">
        <f t="shared" si="30"/>
        <v>0</v>
      </c>
      <c r="Q13" s="22">
        <v>9</v>
      </c>
      <c r="R13" s="1">
        <f t="shared" si="1"/>
        <v>4</v>
      </c>
      <c r="S13" s="1">
        <v>40</v>
      </c>
      <c r="T13" s="1">
        <v>28</v>
      </c>
      <c r="U13" s="1"/>
      <c r="V13" s="1">
        <v>1</v>
      </c>
      <c r="W13" s="1"/>
      <c r="X13" s="1">
        <v>11</v>
      </c>
      <c r="Y13" s="17">
        <f t="shared" si="2"/>
        <v>0.72499999999999998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31</v>
      </c>
      <c r="D14" s="2"/>
      <c r="E14" s="2"/>
      <c r="F14" s="9">
        <v>31</v>
      </c>
      <c r="G14" s="23">
        <v>11</v>
      </c>
      <c r="H14" s="24">
        <f t="shared" si="28"/>
        <v>3</v>
      </c>
      <c r="I14" s="24">
        <v>39</v>
      </c>
      <c r="J14" s="24">
        <v>33</v>
      </c>
      <c r="K14" s="10"/>
      <c r="L14" s="10">
        <v>4</v>
      </c>
      <c r="M14" s="10"/>
      <c r="N14" s="10">
        <v>2</v>
      </c>
      <c r="O14" s="19">
        <f t="shared" si="29"/>
        <v>0.94871794871794868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Computer Science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8</v>
      </c>
      <c r="D19" s="3">
        <v>1</v>
      </c>
      <c r="E19" s="3"/>
      <c r="F19" s="8">
        <v>7</v>
      </c>
      <c r="G19" s="21"/>
      <c r="H19" s="1">
        <f t="shared" ref="H19:H28" si="32">IF(ISNUMBER(I19),F19-I19+G19,"")</f>
        <v>0</v>
      </c>
      <c r="I19" s="1">
        <v>7</v>
      </c>
      <c r="J19" s="1">
        <v>6</v>
      </c>
      <c r="K19" s="4"/>
      <c r="L19" s="4"/>
      <c r="M19" s="4"/>
      <c r="N19" s="5">
        <v>1</v>
      </c>
      <c r="O19" s="15">
        <f t="shared" ref="O19:O28" si="33">IF(I19="","",((J19+K19+L19+M19)/I19))</f>
        <v>0.8571428571428571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7</v>
      </c>
      <c r="T19" s="1">
        <v>4</v>
      </c>
      <c r="U19" s="4"/>
      <c r="V19" s="4"/>
      <c r="W19" s="4">
        <v>1</v>
      </c>
      <c r="X19" s="5">
        <v>2</v>
      </c>
      <c r="Y19" s="15">
        <f t="shared" ref="Y19:Y28" si="36">IF(S19="","",((T19+U19+V19+W19)/S19))</f>
        <v>0.7142857142857143</v>
      </c>
      <c r="Z19" s="16">
        <f t="shared" ref="Z19:Z28" si="37">IF(S19="","",(W19/S19))</f>
        <v>0.14285714285714285</v>
      </c>
      <c r="AA19" s="21"/>
      <c r="AB19" s="1">
        <f t="shared" ref="AB19:AB28" si="38">IF(ISNUMBER(AC19),S19-AC19+AA19,"")</f>
        <v>2</v>
      </c>
      <c r="AC19" s="1">
        <v>5</v>
      </c>
      <c r="AD19" s="1">
        <v>1</v>
      </c>
      <c r="AE19" s="4"/>
      <c r="AF19" s="4"/>
      <c r="AG19" s="4">
        <v>2</v>
      </c>
      <c r="AH19" s="5">
        <v>2</v>
      </c>
      <c r="AI19" s="15">
        <f t="shared" ref="AI19:AI28" si="39">IF(AC19="","",((AD19+AE19+AF19+AG19)/AC19))</f>
        <v>0.6</v>
      </c>
      <c r="AJ19" s="16">
        <f t="shared" ref="AJ19:AJ28" si="40">IF(AC19="","",(AG19/AC19))</f>
        <v>0.4</v>
      </c>
      <c r="AK19" s="21"/>
      <c r="AL19" s="1">
        <f t="shared" ref="AL19:AL28" si="41">IF(ISNUMBER(AM19),AC19-AM19+AK19,"")</f>
        <v>0</v>
      </c>
      <c r="AM19" s="1">
        <v>5</v>
      </c>
      <c r="AN19" s="1"/>
      <c r="AO19" s="4"/>
      <c r="AP19" s="4">
        <v>1</v>
      </c>
      <c r="AQ19" s="4">
        <v>2</v>
      </c>
      <c r="AR19" s="5">
        <v>2</v>
      </c>
      <c r="AS19" s="15">
        <f t="shared" ref="AS19:AS28" si="42">IF(AM19="","",((AN19+AO19+AP19+AQ19)/AM19))</f>
        <v>0.6</v>
      </c>
      <c r="AT19" s="16">
        <f t="shared" ref="AT19:AT28" si="43">IF(AM19="","",(AQ19/AM19))</f>
        <v>0.4</v>
      </c>
      <c r="AU19" s="21"/>
      <c r="AV19" s="1">
        <f t="shared" ref="AV19:AV28" si="44">IF(ISNUMBER(AW19),AM19-AW19+AU19,"")</f>
        <v>0</v>
      </c>
      <c r="AW19" s="1">
        <v>5</v>
      </c>
      <c r="AX19" s="1"/>
      <c r="AY19" s="4"/>
      <c r="AZ19" s="4"/>
      <c r="BA19" s="4">
        <v>2</v>
      </c>
      <c r="BB19" s="5">
        <v>3</v>
      </c>
      <c r="BC19" s="15">
        <f t="shared" ref="BC19:BC28" si="45">IF(AW19="","",((AX19+AY19+AZ19+BA19)/AW19))</f>
        <v>0.4</v>
      </c>
      <c r="BD19" s="16">
        <f t="shared" ref="BD19:BD28" si="46">IF(AW19="","",(BA19/AW19))</f>
        <v>0.4</v>
      </c>
      <c r="BE19" s="21"/>
      <c r="BF19" s="1">
        <f t="shared" ref="BF19:BF28" si="47">IF(ISNUMBER(BG19),AW19-BG19+BE19,"")</f>
        <v>0</v>
      </c>
      <c r="BG19" s="1">
        <v>5</v>
      </c>
      <c r="BH19" s="1"/>
      <c r="BI19" s="4"/>
      <c r="BJ19" s="4"/>
      <c r="BK19" s="4">
        <v>2</v>
      </c>
      <c r="BL19" s="5">
        <v>3</v>
      </c>
      <c r="BM19" s="15">
        <f t="shared" ref="BM19:BM28" si="48">IF(BG19="","",((BH19+BI19+BJ19+BK19)/BG19))</f>
        <v>0.4</v>
      </c>
      <c r="BN19" s="16">
        <f t="shared" ref="BN19:BN28" si="49">IF(BG19="","",(BK19/BG19))</f>
        <v>0.4</v>
      </c>
      <c r="BO19" s="21"/>
      <c r="BP19" s="1">
        <f t="shared" ref="BP19:BP28" si="50">IF(ISNUMBER(BQ19),BG19-BQ19+BO19,"")</f>
        <v>0</v>
      </c>
      <c r="BQ19" s="1">
        <v>5</v>
      </c>
      <c r="BR19" s="1"/>
      <c r="BS19" s="4"/>
      <c r="BT19" s="4"/>
      <c r="BU19" s="4">
        <v>2</v>
      </c>
      <c r="BV19" s="5">
        <v>3</v>
      </c>
      <c r="BW19" s="15">
        <f t="shared" ref="BW19:BW28" si="51">IF(BQ19="","",((BR19+BS19+BT19+BU19)/BQ19))</f>
        <v>0.4</v>
      </c>
      <c r="BX19" s="16">
        <f t="shared" ref="BX19:BX28" si="52">IF(BQ19="","",(BU19/BQ19))</f>
        <v>0.4</v>
      </c>
      <c r="BY19" s="21"/>
      <c r="BZ19" s="1">
        <f t="shared" ref="BZ19:BZ28" si="53">IF(ISNUMBER(CA19),BQ19-CA19+BY19,"")</f>
        <v>0</v>
      </c>
      <c r="CA19" s="1">
        <v>5</v>
      </c>
      <c r="CB19" s="1"/>
      <c r="CC19" s="4"/>
      <c r="CD19" s="4"/>
      <c r="CE19" s="4">
        <v>2</v>
      </c>
      <c r="CF19" s="5">
        <v>3</v>
      </c>
      <c r="CG19" s="15">
        <f t="shared" ref="CG19:CG28" si="54">IF(CA19="","",((CB19+CC19+CD19+CE19)/CA19))</f>
        <v>0.4</v>
      </c>
      <c r="CH19" s="16">
        <f t="shared" ref="CH19:CH28" si="55">IF(CA19="","",(CE19/CA19))</f>
        <v>0.4</v>
      </c>
      <c r="CI19" s="21"/>
      <c r="CJ19" s="1">
        <f t="shared" ref="CJ19:CJ28" si="56">IF(ISNUMBER(CK19),CA19-CK19+CI19,"")</f>
        <v>0</v>
      </c>
      <c r="CK19" s="1">
        <v>5</v>
      </c>
      <c r="CL19" s="1"/>
      <c r="CM19" s="4"/>
      <c r="CN19" s="4"/>
      <c r="CO19" s="4">
        <v>2</v>
      </c>
      <c r="CP19" s="5">
        <v>3</v>
      </c>
      <c r="CQ19" s="15">
        <f t="shared" ref="CQ19:CQ28" si="57">IF(CK19="","",((CL19+CM19+CN19+CO19)/CK19))</f>
        <v>0.4</v>
      </c>
      <c r="CR19" s="16">
        <f t="shared" ref="CR19:CR28" si="58">IF(CK19="","",(CO19/CK19))</f>
        <v>0.4</v>
      </c>
      <c r="CS19" s="21"/>
      <c r="CT19" s="1">
        <f t="shared" ref="CT19:CT28" si="59">IF(ISNUMBER(CU19),CK19-CU19+CS19,"")</f>
        <v>0</v>
      </c>
      <c r="CU19" s="1">
        <v>5</v>
      </c>
      <c r="CV19" s="1"/>
      <c r="CW19" s="4"/>
      <c r="CX19" s="4"/>
      <c r="CY19" s="4">
        <v>2</v>
      </c>
      <c r="CZ19" s="5">
        <v>3</v>
      </c>
      <c r="DA19" s="15">
        <f t="shared" ref="DA19:DA28" si="60">IF(CU19="","",((CV19+CW19+CX19+CY19)/CU19))</f>
        <v>0.4</v>
      </c>
      <c r="DB19" s="16">
        <f t="shared" ref="DB19:DB28" si="61">IF(CU19="","",(CY19/CU19))</f>
        <v>0.4</v>
      </c>
    </row>
    <row r="20" spans="2:106">
      <c r="B20" s="4" t="s">
        <v>82</v>
      </c>
      <c r="C20" s="2">
        <f t="shared" si="31"/>
        <v>12</v>
      </c>
      <c r="D20" s="2"/>
      <c r="E20" s="2"/>
      <c r="F20" s="8">
        <v>12</v>
      </c>
      <c r="G20" s="22">
        <v>2</v>
      </c>
      <c r="H20" s="1">
        <f t="shared" si="32"/>
        <v>1</v>
      </c>
      <c r="I20" s="1">
        <v>13</v>
      </c>
      <c r="J20" s="1">
        <v>11</v>
      </c>
      <c r="K20" s="1"/>
      <c r="L20" s="1"/>
      <c r="M20" s="1"/>
      <c r="N20" s="1">
        <v>2</v>
      </c>
      <c r="O20" s="15">
        <f t="shared" si="33"/>
        <v>0.84615384615384615</v>
      </c>
      <c r="P20" s="16">
        <f t="shared" si="34"/>
        <v>0</v>
      </c>
      <c r="Q20" s="22"/>
      <c r="R20" s="1">
        <f t="shared" si="35"/>
        <v>-1</v>
      </c>
      <c r="S20" s="1">
        <v>14</v>
      </c>
      <c r="T20" s="1">
        <v>11</v>
      </c>
      <c r="U20" s="1"/>
      <c r="V20" s="1"/>
      <c r="W20" s="1">
        <v>1</v>
      </c>
      <c r="X20" s="1">
        <v>2</v>
      </c>
      <c r="Y20" s="15">
        <f t="shared" si="36"/>
        <v>0.8571428571428571</v>
      </c>
      <c r="Z20" s="16">
        <f t="shared" si="37"/>
        <v>7.1428571428571425E-2</v>
      </c>
      <c r="AA20" s="22"/>
      <c r="AB20" s="1">
        <f t="shared" si="38"/>
        <v>0</v>
      </c>
      <c r="AC20" s="1">
        <v>14</v>
      </c>
      <c r="AD20" s="1">
        <v>4</v>
      </c>
      <c r="AE20" s="1"/>
      <c r="AF20" s="1"/>
      <c r="AG20" s="1">
        <v>8</v>
      </c>
      <c r="AH20" s="1">
        <v>2</v>
      </c>
      <c r="AI20" s="15">
        <f t="shared" si="39"/>
        <v>0.8571428571428571</v>
      </c>
      <c r="AJ20" s="16">
        <f t="shared" si="40"/>
        <v>0.5714285714285714</v>
      </c>
      <c r="AK20" s="22"/>
      <c r="AL20" s="1">
        <f t="shared" si="41"/>
        <v>0</v>
      </c>
      <c r="AM20" s="1">
        <v>14</v>
      </c>
      <c r="AN20" s="1"/>
      <c r="AO20" s="1"/>
      <c r="AP20" s="1"/>
      <c r="AQ20" s="1">
        <v>11</v>
      </c>
      <c r="AR20" s="1">
        <v>3</v>
      </c>
      <c r="AS20" s="15">
        <f t="shared" si="42"/>
        <v>0.7857142857142857</v>
      </c>
      <c r="AT20" s="16">
        <f t="shared" si="43"/>
        <v>0.7857142857142857</v>
      </c>
      <c r="AU20" s="22"/>
      <c r="AV20" s="1">
        <f t="shared" si="44"/>
        <v>-1</v>
      </c>
      <c r="AW20" s="1">
        <v>15</v>
      </c>
      <c r="AX20" s="1"/>
      <c r="AY20" s="1"/>
      <c r="AZ20" s="1"/>
      <c r="BA20" s="1">
        <v>12</v>
      </c>
      <c r="BB20" s="1">
        <v>3</v>
      </c>
      <c r="BC20" s="15">
        <f t="shared" si="45"/>
        <v>0.8</v>
      </c>
      <c r="BD20" s="16">
        <f t="shared" si="46"/>
        <v>0.8</v>
      </c>
      <c r="BE20" s="22"/>
      <c r="BF20" s="1">
        <f t="shared" si="47"/>
        <v>0</v>
      </c>
      <c r="BG20" s="1">
        <v>15</v>
      </c>
      <c r="BH20" s="1"/>
      <c r="BI20" s="1"/>
      <c r="BJ20" s="1"/>
      <c r="BK20" s="1">
        <v>12</v>
      </c>
      <c r="BL20" s="1">
        <v>3</v>
      </c>
      <c r="BM20" s="15">
        <f t="shared" si="48"/>
        <v>0.8</v>
      </c>
      <c r="BN20" s="16">
        <f t="shared" si="49"/>
        <v>0.8</v>
      </c>
      <c r="BO20" s="22"/>
      <c r="BP20" s="1">
        <f t="shared" si="50"/>
        <v>0</v>
      </c>
      <c r="BQ20" s="1">
        <v>15</v>
      </c>
      <c r="BR20" s="1"/>
      <c r="BS20" s="1"/>
      <c r="BT20" s="1"/>
      <c r="BU20" s="1">
        <v>12</v>
      </c>
      <c r="BV20" s="1">
        <v>3</v>
      </c>
      <c r="BW20" s="15">
        <f t="shared" si="51"/>
        <v>0.8</v>
      </c>
      <c r="BX20" s="16">
        <f t="shared" si="52"/>
        <v>0.8</v>
      </c>
      <c r="BY20" s="22"/>
      <c r="BZ20" s="1">
        <f t="shared" si="53"/>
        <v>0</v>
      </c>
      <c r="CA20" s="1">
        <v>15</v>
      </c>
      <c r="CB20" s="1"/>
      <c r="CC20" s="1"/>
      <c r="CD20" s="1"/>
      <c r="CE20" s="1">
        <v>12</v>
      </c>
      <c r="CF20" s="1">
        <v>3</v>
      </c>
      <c r="CG20" s="15">
        <f t="shared" si="54"/>
        <v>0.8</v>
      </c>
      <c r="CH20" s="16">
        <f t="shared" si="55"/>
        <v>0.8</v>
      </c>
      <c r="CI20" s="22"/>
      <c r="CJ20" s="1">
        <f t="shared" si="56"/>
        <v>0</v>
      </c>
      <c r="CK20" s="1">
        <v>15</v>
      </c>
      <c r="CL20" s="1"/>
      <c r="CM20" s="1"/>
      <c r="CN20" s="1"/>
      <c r="CO20" s="1">
        <v>12</v>
      </c>
      <c r="CP20" s="1">
        <v>3</v>
      </c>
      <c r="CQ20" s="15">
        <f t="shared" si="57"/>
        <v>0.8</v>
      </c>
      <c r="CR20" s="16">
        <f t="shared" si="58"/>
        <v>0.8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11</v>
      </c>
      <c r="D21" s="2"/>
      <c r="E21" s="2"/>
      <c r="F21" s="8">
        <v>11</v>
      </c>
      <c r="G21" s="22">
        <v>2</v>
      </c>
      <c r="H21" s="1">
        <f t="shared" si="32"/>
        <v>0</v>
      </c>
      <c r="I21" s="1">
        <v>13</v>
      </c>
      <c r="J21" s="1">
        <v>10</v>
      </c>
      <c r="K21" s="1"/>
      <c r="L21" s="1"/>
      <c r="M21" s="1"/>
      <c r="N21" s="1">
        <v>3</v>
      </c>
      <c r="O21" s="15">
        <f t="shared" si="33"/>
        <v>0.76923076923076927</v>
      </c>
      <c r="P21" s="16">
        <f t="shared" si="34"/>
        <v>0</v>
      </c>
      <c r="Q21" s="22"/>
      <c r="R21" s="1">
        <f t="shared" si="35"/>
        <v>0</v>
      </c>
      <c r="S21" s="1">
        <v>13</v>
      </c>
      <c r="T21" s="1">
        <v>6</v>
      </c>
      <c r="U21" s="1"/>
      <c r="V21" s="1"/>
      <c r="W21" s="1">
        <v>2</v>
      </c>
      <c r="X21" s="1">
        <v>5</v>
      </c>
      <c r="Y21" s="15">
        <f t="shared" si="36"/>
        <v>0.61538461538461542</v>
      </c>
      <c r="Z21" s="16">
        <f t="shared" si="37"/>
        <v>0.15384615384615385</v>
      </c>
      <c r="AA21" s="22"/>
      <c r="AB21" s="1">
        <f t="shared" si="38"/>
        <v>1</v>
      </c>
      <c r="AC21" s="1">
        <v>12</v>
      </c>
      <c r="AD21" s="1">
        <v>1</v>
      </c>
      <c r="AE21" s="1"/>
      <c r="AF21" s="1"/>
      <c r="AG21" s="1">
        <v>5</v>
      </c>
      <c r="AH21" s="1">
        <v>6</v>
      </c>
      <c r="AI21" s="15">
        <f t="shared" si="39"/>
        <v>0.5</v>
      </c>
      <c r="AJ21" s="16">
        <f t="shared" si="40"/>
        <v>0.41666666666666669</v>
      </c>
      <c r="AK21" s="22"/>
      <c r="AL21" s="1">
        <f t="shared" si="41"/>
        <v>-1</v>
      </c>
      <c r="AM21" s="1">
        <v>13</v>
      </c>
      <c r="AN21" s="1"/>
      <c r="AO21" s="1"/>
      <c r="AP21" s="1"/>
      <c r="AQ21" s="1">
        <v>7</v>
      </c>
      <c r="AR21" s="1">
        <v>6</v>
      </c>
      <c r="AS21" s="15">
        <f t="shared" si="42"/>
        <v>0.53846153846153844</v>
      </c>
      <c r="AT21" s="16">
        <f t="shared" si="43"/>
        <v>0.53846153846153844</v>
      </c>
      <c r="AU21" s="22">
        <v>1</v>
      </c>
      <c r="AV21" s="1">
        <f t="shared" si="44"/>
        <v>0</v>
      </c>
      <c r="AW21" s="1">
        <v>14</v>
      </c>
      <c r="AX21" s="1"/>
      <c r="AY21" s="1"/>
      <c r="AZ21" s="1"/>
      <c r="BA21" s="1">
        <v>8</v>
      </c>
      <c r="BB21" s="1">
        <v>6</v>
      </c>
      <c r="BC21" s="15">
        <f t="shared" si="45"/>
        <v>0.5714285714285714</v>
      </c>
      <c r="BD21" s="16">
        <f t="shared" si="46"/>
        <v>0.5714285714285714</v>
      </c>
      <c r="BE21" s="22"/>
      <c r="BF21" s="1">
        <f t="shared" si="47"/>
        <v>0</v>
      </c>
      <c r="BG21" s="1">
        <v>14</v>
      </c>
      <c r="BH21" s="1"/>
      <c r="BI21" s="1"/>
      <c r="BJ21" s="1"/>
      <c r="BK21" s="1">
        <v>8</v>
      </c>
      <c r="BL21" s="1">
        <v>6</v>
      </c>
      <c r="BM21" s="15">
        <f t="shared" si="48"/>
        <v>0.5714285714285714</v>
      </c>
      <c r="BN21" s="16">
        <f t="shared" si="49"/>
        <v>0.5714285714285714</v>
      </c>
      <c r="BO21" s="22"/>
      <c r="BP21" s="1">
        <f t="shared" si="50"/>
        <v>0</v>
      </c>
      <c r="BQ21" s="1">
        <v>14</v>
      </c>
      <c r="BR21" s="1"/>
      <c r="BS21" s="1"/>
      <c r="BT21" s="1"/>
      <c r="BU21" s="1">
        <v>8</v>
      </c>
      <c r="BV21" s="1">
        <v>6</v>
      </c>
      <c r="BW21" s="15">
        <f t="shared" si="51"/>
        <v>0.5714285714285714</v>
      </c>
      <c r="BX21" s="16">
        <f t="shared" si="52"/>
        <v>0.5714285714285714</v>
      </c>
      <c r="BY21" s="22"/>
      <c r="BZ21" s="1">
        <f t="shared" si="53"/>
        <v>0</v>
      </c>
      <c r="CA21" s="1">
        <v>14</v>
      </c>
      <c r="CB21" s="1"/>
      <c r="CC21" s="1"/>
      <c r="CD21" s="1"/>
      <c r="CE21" s="1">
        <v>8</v>
      </c>
      <c r="CF21" s="1">
        <v>6</v>
      </c>
      <c r="CG21" s="15">
        <f t="shared" si="54"/>
        <v>0.5714285714285714</v>
      </c>
      <c r="CH21" s="16">
        <f t="shared" si="55"/>
        <v>0.5714285714285714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9</v>
      </c>
      <c r="D22" s="2"/>
      <c r="E22" s="2"/>
      <c r="F22" s="8">
        <v>9</v>
      </c>
      <c r="G22" s="22"/>
      <c r="H22" s="1">
        <f t="shared" si="32"/>
        <v>0</v>
      </c>
      <c r="I22" s="1">
        <v>9</v>
      </c>
      <c r="J22" s="1">
        <v>8</v>
      </c>
      <c r="K22" s="1"/>
      <c r="L22" s="1"/>
      <c r="M22" s="1"/>
      <c r="N22" s="1">
        <v>1</v>
      </c>
      <c r="O22" s="15">
        <f t="shared" si="33"/>
        <v>0.88888888888888884</v>
      </c>
      <c r="P22" s="16">
        <f t="shared" si="34"/>
        <v>0</v>
      </c>
      <c r="Q22" s="22"/>
      <c r="R22" s="1">
        <f t="shared" si="35"/>
        <v>1</v>
      </c>
      <c r="S22" s="1">
        <v>8</v>
      </c>
      <c r="T22" s="1">
        <v>4</v>
      </c>
      <c r="U22" s="1"/>
      <c r="V22" s="1"/>
      <c r="W22" s="1">
        <v>3</v>
      </c>
      <c r="X22" s="1">
        <v>1</v>
      </c>
      <c r="Y22" s="15">
        <f t="shared" si="36"/>
        <v>0.875</v>
      </c>
      <c r="Z22" s="16">
        <f t="shared" si="37"/>
        <v>0.375</v>
      </c>
      <c r="AA22" s="22"/>
      <c r="AB22" s="1">
        <f t="shared" si="38"/>
        <v>0</v>
      </c>
      <c r="AC22" s="1">
        <v>8</v>
      </c>
      <c r="AD22" s="1"/>
      <c r="AE22" s="1"/>
      <c r="AF22" s="1"/>
      <c r="AG22" s="1">
        <v>5</v>
      </c>
      <c r="AH22" s="1">
        <v>3</v>
      </c>
      <c r="AI22" s="15">
        <f t="shared" si="39"/>
        <v>0.625</v>
      </c>
      <c r="AJ22" s="16">
        <f t="shared" si="40"/>
        <v>0.625</v>
      </c>
      <c r="AK22" s="22"/>
      <c r="AL22" s="1">
        <f t="shared" si="41"/>
        <v>0</v>
      </c>
      <c r="AM22" s="1">
        <v>8</v>
      </c>
      <c r="AN22" s="1"/>
      <c r="AO22" s="1"/>
      <c r="AP22" s="1"/>
      <c r="AQ22" s="1">
        <v>7</v>
      </c>
      <c r="AR22" s="1">
        <v>1</v>
      </c>
      <c r="AS22" s="15">
        <f t="shared" si="42"/>
        <v>0.875</v>
      </c>
      <c r="AT22" s="16">
        <f t="shared" si="43"/>
        <v>0.875</v>
      </c>
      <c r="AU22" s="22"/>
      <c r="AV22" s="1">
        <f t="shared" si="44"/>
        <v>0</v>
      </c>
      <c r="AW22" s="1">
        <v>8</v>
      </c>
      <c r="AX22" s="1"/>
      <c r="AY22" s="1"/>
      <c r="AZ22" s="1"/>
      <c r="BA22" s="1">
        <v>7</v>
      </c>
      <c r="BB22" s="1">
        <v>1</v>
      </c>
      <c r="BC22" s="15">
        <f t="shared" si="45"/>
        <v>0.875</v>
      </c>
      <c r="BD22" s="16">
        <f t="shared" si="46"/>
        <v>0.875</v>
      </c>
      <c r="BE22" s="22"/>
      <c r="BF22" s="1">
        <f t="shared" si="47"/>
        <v>0</v>
      </c>
      <c r="BG22" s="1">
        <v>8</v>
      </c>
      <c r="BH22" s="1"/>
      <c r="BI22" s="1"/>
      <c r="BJ22" s="1"/>
      <c r="BK22" s="1">
        <v>7</v>
      </c>
      <c r="BL22" s="1">
        <v>1</v>
      </c>
      <c r="BM22" s="15">
        <f t="shared" si="48"/>
        <v>0.875</v>
      </c>
      <c r="BN22" s="16">
        <f t="shared" si="49"/>
        <v>0.875</v>
      </c>
      <c r="BO22" s="22"/>
      <c r="BP22" s="1">
        <f t="shared" si="50"/>
        <v>0</v>
      </c>
      <c r="BQ22" s="1">
        <v>8</v>
      </c>
      <c r="BR22" s="1"/>
      <c r="BS22" s="1"/>
      <c r="BT22" s="1"/>
      <c r="BU22" s="1">
        <v>7</v>
      </c>
      <c r="BV22" s="1">
        <v>1</v>
      </c>
      <c r="BW22" s="15">
        <f t="shared" si="51"/>
        <v>0.875</v>
      </c>
      <c r="BX22" s="16">
        <f t="shared" si="52"/>
        <v>0.875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9</v>
      </c>
      <c r="D23" s="2"/>
      <c r="E23" s="2"/>
      <c r="F23" s="8">
        <v>9</v>
      </c>
      <c r="G23" s="22"/>
      <c r="H23" s="1">
        <f t="shared" si="32"/>
        <v>0</v>
      </c>
      <c r="I23" s="1">
        <v>9</v>
      </c>
      <c r="J23" s="1">
        <v>4</v>
      </c>
      <c r="K23" s="1"/>
      <c r="L23" s="1"/>
      <c r="M23" s="1"/>
      <c r="N23" s="1">
        <v>5</v>
      </c>
      <c r="O23" s="15">
        <f t="shared" si="33"/>
        <v>0.44444444444444442</v>
      </c>
      <c r="P23" s="16">
        <f t="shared" si="34"/>
        <v>0</v>
      </c>
      <c r="Q23" s="22"/>
      <c r="R23" s="1">
        <f t="shared" si="35"/>
        <v>0</v>
      </c>
      <c r="S23" s="1">
        <v>9</v>
      </c>
      <c r="T23" s="1">
        <v>2</v>
      </c>
      <c r="U23" s="1"/>
      <c r="V23" s="1"/>
      <c r="W23" s="1">
        <v>2</v>
      </c>
      <c r="X23" s="1">
        <v>5</v>
      </c>
      <c r="Y23" s="15">
        <f t="shared" si="36"/>
        <v>0.44444444444444442</v>
      </c>
      <c r="Z23" s="16">
        <f t="shared" si="37"/>
        <v>0.22222222222222221</v>
      </c>
      <c r="AA23" s="22"/>
      <c r="AB23" s="1">
        <f t="shared" si="38"/>
        <v>0</v>
      </c>
      <c r="AC23" s="1">
        <v>9</v>
      </c>
      <c r="AD23" s="1">
        <v>1</v>
      </c>
      <c r="AE23" s="1"/>
      <c r="AF23" s="1"/>
      <c r="AG23" s="1">
        <v>3</v>
      </c>
      <c r="AH23" s="1">
        <v>5</v>
      </c>
      <c r="AI23" s="15">
        <f t="shared" si="39"/>
        <v>0.44444444444444442</v>
      </c>
      <c r="AJ23" s="16">
        <f t="shared" si="40"/>
        <v>0.33333333333333331</v>
      </c>
      <c r="AK23" s="22"/>
      <c r="AL23" s="1">
        <f t="shared" si="41"/>
        <v>0</v>
      </c>
      <c r="AM23" s="1">
        <v>9</v>
      </c>
      <c r="AN23" s="1"/>
      <c r="AO23" s="1"/>
      <c r="AP23" s="1">
        <v>1</v>
      </c>
      <c r="AQ23" s="1">
        <v>3</v>
      </c>
      <c r="AR23" s="1">
        <v>5</v>
      </c>
      <c r="AS23" s="15">
        <f t="shared" si="42"/>
        <v>0.44444444444444442</v>
      </c>
      <c r="AT23" s="16">
        <f t="shared" si="43"/>
        <v>0.33333333333333331</v>
      </c>
      <c r="AU23" s="22"/>
      <c r="AV23" s="1">
        <f t="shared" si="44"/>
        <v>1</v>
      </c>
      <c r="AW23" s="1">
        <v>8</v>
      </c>
      <c r="AX23" s="1"/>
      <c r="AY23" s="1"/>
      <c r="AZ23" s="1"/>
      <c r="BA23" s="1">
        <v>3</v>
      </c>
      <c r="BB23" s="1">
        <v>5</v>
      </c>
      <c r="BC23" s="15">
        <f t="shared" si="45"/>
        <v>0.375</v>
      </c>
      <c r="BD23" s="16">
        <f t="shared" si="46"/>
        <v>0.375</v>
      </c>
      <c r="BE23" s="22"/>
      <c r="BF23" s="1">
        <f t="shared" si="47"/>
        <v>0</v>
      </c>
      <c r="BG23" s="1">
        <v>8</v>
      </c>
      <c r="BH23" s="1"/>
      <c r="BI23" s="1"/>
      <c r="BJ23" s="1"/>
      <c r="BK23" s="1">
        <v>3</v>
      </c>
      <c r="BL23" s="1">
        <v>5</v>
      </c>
      <c r="BM23" s="15">
        <f t="shared" si="48"/>
        <v>0.375</v>
      </c>
      <c r="BN23" s="16">
        <f t="shared" si="49"/>
        <v>0.375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9</v>
      </c>
      <c r="D24" s="2"/>
      <c r="E24" s="2"/>
      <c r="F24" s="8">
        <v>9</v>
      </c>
      <c r="G24" s="22"/>
      <c r="H24" s="1">
        <f t="shared" si="32"/>
        <v>2</v>
      </c>
      <c r="I24" s="1">
        <v>7</v>
      </c>
      <c r="J24" s="1">
        <v>5</v>
      </c>
      <c r="K24" s="1"/>
      <c r="L24" s="1"/>
      <c r="M24" s="1"/>
      <c r="N24" s="1">
        <v>2</v>
      </c>
      <c r="O24" s="15">
        <f t="shared" si="33"/>
        <v>0.7142857142857143</v>
      </c>
      <c r="P24" s="16">
        <f t="shared" si="34"/>
        <v>0</v>
      </c>
      <c r="Q24" s="22">
        <v>1</v>
      </c>
      <c r="R24" s="1">
        <f t="shared" si="35"/>
        <v>0</v>
      </c>
      <c r="S24" s="1">
        <v>8</v>
      </c>
      <c r="T24" s="1">
        <v>4</v>
      </c>
      <c r="U24" s="1"/>
      <c r="V24" s="1">
        <v>1</v>
      </c>
      <c r="W24" s="1">
        <v>1</v>
      </c>
      <c r="X24" s="1">
        <v>2</v>
      </c>
      <c r="Y24" s="15">
        <f t="shared" si="36"/>
        <v>0.75</v>
      </c>
      <c r="Z24" s="16">
        <f t="shared" si="37"/>
        <v>0.125</v>
      </c>
      <c r="AA24" s="22"/>
      <c r="AB24" s="1">
        <f t="shared" si="38"/>
        <v>1</v>
      </c>
      <c r="AC24" s="1">
        <v>7</v>
      </c>
      <c r="AD24" s="1">
        <v>2</v>
      </c>
      <c r="AE24" s="1"/>
      <c r="AF24" s="1"/>
      <c r="AG24" s="1">
        <v>2</v>
      </c>
      <c r="AH24" s="1">
        <v>3</v>
      </c>
      <c r="AI24" s="15">
        <f t="shared" si="39"/>
        <v>0.5714285714285714</v>
      </c>
      <c r="AJ24" s="16">
        <f t="shared" si="40"/>
        <v>0.2857142857142857</v>
      </c>
      <c r="AK24" s="22"/>
      <c r="AL24" s="1">
        <f t="shared" si="41"/>
        <v>1</v>
      </c>
      <c r="AM24" s="1">
        <v>6</v>
      </c>
      <c r="AN24" s="1"/>
      <c r="AO24" s="1"/>
      <c r="AP24" s="1"/>
      <c r="AQ24" s="1">
        <v>3</v>
      </c>
      <c r="AR24" s="1">
        <v>3</v>
      </c>
      <c r="AS24" s="15">
        <f t="shared" si="42"/>
        <v>0.5</v>
      </c>
      <c r="AT24" s="16">
        <f t="shared" si="43"/>
        <v>0.5</v>
      </c>
      <c r="AU24" s="22"/>
      <c r="AV24" s="1">
        <f t="shared" si="44"/>
        <v>0</v>
      </c>
      <c r="AW24" s="1">
        <v>6</v>
      </c>
      <c r="AX24" s="1"/>
      <c r="AY24" s="1"/>
      <c r="AZ24" s="1"/>
      <c r="BA24" s="1">
        <v>3</v>
      </c>
      <c r="BB24" s="1">
        <v>3</v>
      </c>
      <c r="BC24" s="15">
        <f t="shared" si="45"/>
        <v>0.5</v>
      </c>
      <c r="BD24" s="16">
        <f t="shared" si="46"/>
        <v>0.5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5</v>
      </c>
      <c r="D25" s="2"/>
      <c r="E25" s="2"/>
      <c r="F25" s="8">
        <v>5</v>
      </c>
      <c r="G25" s="22">
        <v>1</v>
      </c>
      <c r="H25" s="1">
        <f t="shared" si="32"/>
        <v>0</v>
      </c>
      <c r="I25" s="1">
        <v>6</v>
      </c>
      <c r="J25" s="1">
        <v>6</v>
      </c>
      <c r="K25" s="1"/>
      <c r="L25" s="1"/>
      <c r="M25" s="1"/>
      <c r="N25" s="1"/>
      <c r="O25" s="15">
        <f t="shared" si="33"/>
        <v>1</v>
      </c>
      <c r="P25" s="16">
        <f t="shared" si="34"/>
        <v>0</v>
      </c>
      <c r="Q25" s="22">
        <v>1</v>
      </c>
      <c r="R25" s="1">
        <f t="shared" si="35"/>
        <v>0</v>
      </c>
      <c r="S25" s="1">
        <v>7</v>
      </c>
      <c r="T25" s="1">
        <v>5</v>
      </c>
      <c r="U25" s="1"/>
      <c r="V25" s="1"/>
      <c r="W25" s="1">
        <v>2</v>
      </c>
      <c r="X25" s="1"/>
      <c r="Y25" s="15">
        <f t="shared" si="36"/>
        <v>1</v>
      </c>
      <c r="Z25" s="16">
        <f t="shared" si="37"/>
        <v>0.2857142857142857</v>
      </c>
      <c r="AA25" s="22">
        <v>1</v>
      </c>
      <c r="AB25" s="1">
        <f t="shared" si="38"/>
        <v>0</v>
      </c>
      <c r="AC25" s="1">
        <v>8</v>
      </c>
      <c r="AD25" s="1">
        <v>4</v>
      </c>
      <c r="AE25" s="1"/>
      <c r="AF25" s="1"/>
      <c r="AG25" s="1">
        <v>4</v>
      </c>
      <c r="AH25" s="1"/>
      <c r="AI25" s="15">
        <f t="shared" si="39"/>
        <v>1</v>
      </c>
      <c r="AJ25" s="16">
        <f t="shared" si="40"/>
        <v>0.5</v>
      </c>
      <c r="AK25" s="22"/>
      <c r="AL25" s="1">
        <f t="shared" si="41"/>
        <v>0</v>
      </c>
      <c r="AM25" s="1">
        <v>8</v>
      </c>
      <c r="AN25" s="1"/>
      <c r="AO25" s="1"/>
      <c r="AP25" s="1"/>
      <c r="AQ25" s="1">
        <v>8</v>
      </c>
      <c r="AR25" s="1"/>
      <c r="AS25" s="15">
        <f t="shared" si="42"/>
        <v>1</v>
      </c>
      <c r="AT25" s="16">
        <f t="shared" si="43"/>
        <v>1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4</v>
      </c>
      <c r="D26" s="2"/>
      <c r="E26" s="2"/>
      <c r="F26" s="8">
        <v>4</v>
      </c>
      <c r="G26" s="22">
        <v>2</v>
      </c>
      <c r="H26" s="1">
        <f t="shared" si="32"/>
        <v>0</v>
      </c>
      <c r="I26" s="1">
        <v>6</v>
      </c>
      <c r="J26" s="1">
        <v>6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>
        <v>1</v>
      </c>
      <c r="R26" s="1">
        <f t="shared" si="35"/>
        <v>0</v>
      </c>
      <c r="S26" s="1">
        <v>7</v>
      </c>
      <c r="T26" s="1">
        <v>3</v>
      </c>
      <c r="U26" s="1"/>
      <c r="V26" s="1">
        <v>1</v>
      </c>
      <c r="W26" s="1">
        <v>2</v>
      </c>
      <c r="X26" s="1">
        <v>1</v>
      </c>
      <c r="Y26" s="17">
        <f t="shared" si="36"/>
        <v>0.8571428571428571</v>
      </c>
      <c r="Z26" s="18">
        <f t="shared" si="37"/>
        <v>0.2857142857142857</v>
      </c>
      <c r="AA26" s="22"/>
      <c r="AB26" s="1">
        <f t="shared" si="38"/>
        <v>0</v>
      </c>
      <c r="AC26" s="1">
        <v>7</v>
      </c>
      <c r="AD26" s="1">
        <v>2</v>
      </c>
      <c r="AE26" s="1"/>
      <c r="AF26" s="1"/>
      <c r="AG26" s="1">
        <v>4</v>
      </c>
      <c r="AH26" s="1">
        <v>1</v>
      </c>
      <c r="AI26" s="17">
        <f t="shared" si="39"/>
        <v>0.8571428571428571</v>
      </c>
      <c r="AJ26" s="18">
        <f t="shared" si="40"/>
        <v>0.5714285714285714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14</v>
      </c>
      <c r="D27" s="2"/>
      <c r="E27" s="2"/>
      <c r="F27" s="8">
        <v>14</v>
      </c>
      <c r="G27" s="22"/>
      <c r="H27" s="1">
        <f t="shared" si="32"/>
        <v>0</v>
      </c>
      <c r="I27" s="1">
        <v>14</v>
      </c>
      <c r="J27" s="1">
        <v>14</v>
      </c>
      <c r="K27" s="1"/>
      <c r="L27" s="1"/>
      <c r="M27" s="1"/>
      <c r="N27" s="1"/>
      <c r="O27" s="17">
        <f t="shared" si="33"/>
        <v>1</v>
      </c>
      <c r="P27" s="18">
        <f t="shared" si="34"/>
        <v>0</v>
      </c>
      <c r="Q27" s="22"/>
      <c r="R27" s="1">
        <f t="shared" si="35"/>
        <v>3</v>
      </c>
      <c r="S27" s="1">
        <v>11</v>
      </c>
      <c r="T27" s="1">
        <v>7</v>
      </c>
      <c r="U27" s="1"/>
      <c r="V27" s="1">
        <v>1</v>
      </c>
      <c r="W27" s="1">
        <v>2</v>
      </c>
      <c r="X27" s="1">
        <v>1</v>
      </c>
      <c r="Y27" s="17">
        <f t="shared" si="36"/>
        <v>0.90909090909090906</v>
      </c>
      <c r="Z27" s="18">
        <f t="shared" si="37"/>
        <v>0.18181818181818182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15</v>
      </c>
      <c r="D28" s="2"/>
      <c r="E28" s="2"/>
      <c r="F28" s="9">
        <v>15</v>
      </c>
      <c r="G28" s="23"/>
      <c r="H28" s="24">
        <f t="shared" si="32"/>
        <v>1</v>
      </c>
      <c r="I28" s="24">
        <v>14</v>
      </c>
      <c r="J28" s="24">
        <v>12</v>
      </c>
      <c r="K28" s="10"/>
      <c r="L28" s="10">
        <v>1</v>
      </c>
      <c r="M28" s="10"/>
      <c r="N28" s="10">
        <v>1</v>
      </c>
      <c r="O28" s="19">
        <f t="shared" si="33"/>
        <v>0.9285714285714286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96</v>
      </c>
    </row>
    <row r="2" spans="1:106">
      <c r="B2" s="25" t="str">
        <f>"Freshmen Retention - "&amp;$A$1</f>
        <v>Freshmen Retention - Electrical &amp; Computer Engineering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73</v>
      </c>
      <c r="D5" s="3">
        <v>1</v>
      </c>
      <c r="E5" s="3"/>
      <c r="F5" s="8">
        <v>72</v>
      </c>
      <c r="G5" s="21">
        <v>7</v>
      </c>
      <c r="H5" s="1">
        <f>IF(ISNUMBER(I5),F5-I5+G5,"")</f>
        <v>6</v>
      </c>
      <c r="I5" s="1">
        <v>73</v>
      </c>
      <c r="J5" s="1">
        <v>52</v>
      </c>
      <c r="K5" s="4"/>
      <c r="L5" s="4">
        <v>1</v>
      </c>
      <c r="M5" s="4"/>
      <c r="N5" s="5">
        <v>20</v>
      </c>
      <c r="O5" s="15">
        <f>IF(I5="","",((J5+K5+L5+M5)/I5))</f>
        <v>0.72602739726027399</v>
      </c>
      <c r="P5" s="16">
        <f>IF(I5="","",(M5/I5))</f>
        <v>0</v>
      </c>
      <c r="Q5" s="21">
        <v>1</v>
      </c>
      <c r="R5" s="1">
        <f t="shared" ref="R5:R14" si="1">IF(ISNUMBER(S5),I5-S5+Q5,"")</f>
        <v>7</v>
      </c>
      <c r="S5" s="1">
        <v>67</v>
      </c>
      <c r="T5" s="1">
        <v>38</v>
      </c>
      <c r="U5" s="4"/>
      <c r="V5" s="4"/>
      <c r="W5" s="4"/>
      <c r="X5" s="5">
        <v>29</v>
      </c>
      <c r="Y5" s="15">
        <f t="shared" ref="Y5:Y14" si="2">IF(S5="","",((T5+U5+V5+W5)/S5))</f>
        <v>0.56716417910447758</v>
      </c>
      <c r="Z5" s="16">
        <f t="shared" ref="Z5:Z14" si="3">IF(S5="","",(W5/S5))</f>
        <v>0</v>
      </c>
      <c r="AA5" s="21">
        <v>1</v>
      </c>
      <c r="AB5" s="1">
        <f t="shared" ref="AB5:AB14" si="4">IF(ISNUMBER(AC5),S5-AC5+AA5,"")</f>
        <v>10</v>
      </c>
      <c r="AC5" s="1">
        <v>58</v>
      </c>
      <c r="AD5" s="1">
        <v>30</v>
      </c>
      <c r="AE5" s="4"/>
      <c r="AF5" s="4"/>
      <c r="AG5" s="4">
        <v>1</v>
      </c>
      <c r="AH5" s="5">
        <v>27</v>
      </c>
      <c r="AI5" s="15">
        <f t="shared" ref="AI5:AI14" si="5">IF(AC5="","",((AD5+AE5+AF5+AG5)/AC5))</f>
        <v>0.53448275862068961</v>
      </c>
      <c r="AJ5" s="16">
        <f t="shared" ref="AJ5:AJ14" si="6">IF(AC5="","",(AG5/AC5))</f>
        <v>1.7241379310344827E-2</v>
      </c>
      <c r="AK5" s="21"/>
      <c r="AL5" s="1">
        <f t="shared" ref="AL5:AL14" si="7">IF(ISNUMBER(AM5),AC5-AM5+AK5,"")</f>
        <v>1</v>
      </c>
      <c r="AM5" s="1">
        <v>57</v>
      </c>
      <c r="AN5" s="1">
        <v>9</v>
      </c>
      <c r="AO5" s="4"/>
      <c r="AP5" s="4"/>
      <c r="AQ5" s="4">
        <v>21</v>
      </c>
      <c r="AR5" s="5">
        <v>27</v>
      </c>
      <c r="AS5" s="15">
        <f t="shared" ref="AS5:AS14" si="8">IF(AM5="","",((AN5+AO5+AP5+AQ5)/AM5))</f>
        <v>0.52631578947368418</v>
      </c>
      <c r="AT5" s="16">
        <f t="shared" ref="AT5:AT14" si="9">IF(AM5="","",(AQ5/AM5))</f>
        <v>0.36842105263157893</v>
      </c>
      <c r="AU5" s="21"/>
      <c r="AV5" s="1">
        <f t="shared" ref="AV5:AV14" si="10">IF(ISNUMBER(AW5),AM5-AW5+AU5,"")</f>
        <v>1</v>
      </c>
      <c r="AW5" s="1">
        <v>56</v>
      </c>
      <c r="AX5" s="1"/>
      <c r="AY5" s="4"/>
      <c r="AZ5" s="4"/>
      <c r="BA5" s="4">
        <v>30</v>
      </c>
      <c r="BB5" s="5">
        <v>26</v>
      </c>
      <c r="BC5" s="15">
        <f t="shared" ref="BC5:BC14" si="11">IF(AW5="","",((AX5+AY5+AZ5+BA5)/AW5))</f>
        <v>0.5357142857142857</v>
      </c>
      <c r="BD5" s="16">
        <f t="shared" ref="BD5:BD14" si="12">IF(AW5="","",(BA5/AW5))</f>
        <v>0.5357142857142857</v>
      </c>
      <c r="BE5" s="21"/>
      <c r="BF5" s="1">
        <f t="shared" ref="BF5:BF14" si="13">IF(ISNUMBER(BG5),AW5-BG5+BE5,"")</f>
        <v>-1</v>
      </c>
      <c r="BG5" s="1">
        <v>57</v>
      </c>
      <c r="BH5" s="1"/>
      <c r="BI5" s="4"/>
      <c r="BJ5" s="4"/>
      <c r="BK5" s="4">
        <v>31</v>
      </c>
      <c r="BL5" s="5">
        <v>26</v>
      </c>
      <c r="BM5" s="15">
        <f t="shared" ref="BM5:BM14" si="14">IF(BG5="","",((BH5+BI5+BJ5+BK5)/BG5))</f>
        <v>0.54385964912280704</v>
      </c>
      <c r="BN5" s="16">
        <f t="shared" ref="BN5:BN14" si="15">IF(BG5="","",(BK5/BG5))</f>
        <v>0.54385964912280704</v>
      </c>
      <c r="BO5" s="21"/>
      <c r="BP5" s="1">
        <f t="shared" ref="BP5:BP14" si="16">IF(ISNUMBER(BQ5),BG5-BQ5+BO5,"")</f>
        <v>0</v>
      </c>
      <c r="BQ5" s="1">
        <v>57</v>
      </c>
      <c r="BR5" s="1"/>
      <c r="BS5" s="4"/>
      <c r="BT5" s="4"/>
      <c r="BU5" s="4">
        <v>31</v>
      </c>
      <c r="BV5" s="5">
        <v>26</v>
      </c>
      <c r="BW5" s="15">
        <f t="shared" ref="BW5:BW14" si="17">IF(BQ5="","",((BR5+BS5+BT5+BU5)/BQ5))</f>
        <v>0.54385964912280704</v>
      </c>
      <c r="BX5" s="16">
        <f t="shared" ref="BX5:BX14" si="18">IF(BQ5="","",(BU5/BQ5))</f>
        <v>0.54385964912280704</v>
      </c>
      <c r="BY5" s="21"/>
      <c r="BZ5" s="1">
        <f t="shared" ref="BZ5:BZ14" si="19">IF(ISNUMBER(CA5),BQ5-CA5+BY5,"")</f>
        <v>0</v>
      </c>
      <c r="CA5" s="1">
        <v>57</v>
      </c>
      <c r="CB5" s="1"/>
      <c r="CC5" s="4"/>
      <c r="CD5" s="4"/>
      <c r="CE5" s="4">
        <v>31</v>
      </c>
      <c r="CF5" s="5">
        <v>26</v>
      </c>
      <c r="CG5" s="15">
        <f t="shared" ref="CG5:CG14" si="20">IF(CA5="","",((CB5+CC5+CD5+CE5)/CA5))</f>
        <v>0.54385964912280704</v>
      </c>
      <c r="CH5" s="16">
        <f t="shared" ref="CH5:CH14" si="21">IF(CA5="","",(CE5/CA5))</f>
        <v>0.54385964912280704</v>
      </c>
      <c r="CI5" s="21"/>
      <c r="CJ5" s="1">
        <f t="shared" ref="CJ5:CJ14" si="22">IF(ISNUMBER(CK5),CA5-CK5+CI5,"")</f>
        <v>0</v>
      </c>
      <c r="CK5" s="1">
        <v>57</v>
      </c>
      <c r="CL5" s="1"/>
      <c r="CM5" s="4"/>
      <c r="CN5" s="4"/>
      <c r="CO5" s="4">
        <v>31</v>
      </c>
      <c r="CP5" s="5">
        <v>26</v>
      </c>
      <c r="CQ5" s="15">
        <f t="shared" ref="CQ5:CQ14" si="23">IF(CK5="","",((CL5+CM5+CN5+CO5)/CK5))</f>
        <v>0.54385964912280704</v>
      </c>
      <c r="CR5" s="16">
        <f t="shared" ref="CR5:CR14" si="24">IF(CK5="","",(CO5/CK5))</f>
        <v>0.54385964912280704</v>
      </c>
      <c r="CS5" s="21"/>
      <c r="CT5" s="1">
        <f t="shared" ref="CT5:CT14" si="25">IF(ISNUMBER(CU5),CK5-CU5+CS5,"")</f>
        <v>0</v>
      </c>
      <c r="CU5" s="1">
        <v>57</v>
      </c>
      <c r="CV5" s="1"/>
      <c r="CW5" s="4"/>
      <c r="CX5" s="4"/>
      <c r="CY5" s="4">
        <v>31</v>
      </c>
      <c r="CZ5" s="5">
        <v>26</v>
      </c>
      <c r="DA5" s="15">
        <f t="shared" ref="DA5:DA14" si="26">IF(CU5="","",((CV5+CW5+CX5+CY5)/CU5))</f>
        <v>0.54385964912280704</v>
      </c>
      <c r="DB5" s="16">
        <f t="shared" ref="DB5:DB14" si="27">IF(CU5="","",(CY5/CU5))</f>
        <v>0.54385964912280704</v>
      </c>
    </row>
    <row r="6" spans="1:106">
      <c r="B6" s="4" t="s">
        <v>82</v>
      </c>
      <c r="C6" s="2">
        <f t="shared" si="0"/>
        <v>75</v>
      </c>
      <c r="D6" s="2"/>
      <c r="E6" s="2"/>
      <c r="F6" s="8">
        <v>75</v>
      </c>
      <c r="G6" s="22">
        <v>2</v>
      </c>
      <c r="H6" s="1">
        <f t="shared" ref="H6:H14" si="28">IF(ISNUMBER(I6),F6-I6+G6,"")</f>
        <v>8</v>
      </c>
      <c r="I6" s="1">
        <v>69</v>
      </c>
      <c r="J6" s="1">
        <v>56</v>
      </c>
      <c r="K6" s="1"/>
      <c r="L6" s="1"/>
      <c r="M6" s="1"/>
      <c r="N6" s="1">
        <v>13</v>
      </c>
      <c r="O6" s="15">
        <f t="shared" ref="O6:O14" si="29">IF(I6="","",((J6+K6+L6+M6)/I6))</f>
        <v>0.81159420289855078</v>
      </c>
      <c r="P6" s="16">
        <f t="shared" ref="P6:P14" si="30">IF(I6="","",(M6/I6))</f>
        <v>0</v>
      </c>
      <c r="Q6" s="22">
        <v>2</v>
      </c>
      <c r="R6" s="1">
        <f t="shared" si="1"/>
        <v>7</v>
      </c>
      <c r="S6" s="1">
        <v>64</v>
      </c>
      <c r="T6" s="1">
        <v>46</v>
      </c>
      <c r="U6" s="1">
        <v>1</v>
      </c>
      <c r="V6" s="1">
        <v>1</v>
      </c>
      <c r="W6" s="1"/>
      <c r="X6" s="1">
        <v>16</v>
      </c>
      <c r="Y6" s="15">
        <f t="shared" si="2"/>
        <v>0.75</v>
      </c>
      <c r="Z6" s="16">
        <f t="shared" si="3"/>
        <v>0</v>
      </c>
      <c r="AA6" s="22">
        <v>1</v>
      </c>
      <c r="AB6" s="1">
        <f t="shared" si="4"/>
        <v>1</v>
      </c>
      <c r="AC6" s="1">
        <v>64</v>
      </c>
      <c r="AD6" s="1">
        <v>47</v>
      </c>
      <c r="AE6" s="1"/>
      <c r="AF6" s="1"/>
      <c r="AG6" s="1"/>
      <c r="AH6" s="1">
        <v>17</v>
      </c>
      <c r="AI6" s="15">
        <f t="shared" si="5"/>
        <v>0.734375</v>
      </c>
      <c r="AJ6" s="16">
        <f t="shared" si="6"/>
        <v>0</v>
      </c>
      <c r="AK6" s="22">
        <v>1</v>
      </c>
      <c r="AL6" s="1">
        <f t="shared" si="7"/>
        <v>0</v>
      </c>
      <c r="AM6" s="1">
        <v>65</v>
      </c>
      <c r="AN6" s="1">
        <v>15</v>
      </c>
      <c r="AO6" s="1">
        <v>1</v>
      </c>
      <c r="AP6" s="1"/>
      <c r="AQ6" s="1">
        <v>31</v>
      </c>
      <c r="AR6" s="1">
        <v>18</v>
      </c>
      <c r="AS6" s="15">
        <f t="shared" si="8"/>
        <v>0.72307692307692306</v>
      </c>
      <c r="AT6" s="16">
        <f t="shared" si="9"/>
        <v>0.47692307692307695</v>
      </c>
      <c r="AU6" s="22"/>
      <c r="AV6" s="1">
        <f t="shared" si="10"/>
        <v>0</v>
      </c>
      <c r="AW6" s="1">
        <v>65</v>
      </c>
      <c r="AX6" s="1">
        <v>2</v>
      </c>
      <c r="AY6" s="1"/>
      <c r="AZ6" s="1"/>
      <c r="BA6" s="1">
        <v>45</v>
      </c>
      <c r="BB6" s="1">
        <v>18</v>
      </c>
      <c r="BC6" s="15">
        <f t="shared" si="11"/>
        <v>0.72307692307692306</v>
      </c>
      <c r="BD6" s="16">
        <f t="shared" si="12"/>
        <v>0.69230769230769229</v>
      </c>
      <c r="BE6" s="22"/>
      <c r="BF6" s="1">
        <f t="shared" si="13"/>
        <v>1</v>
      </c>
      <c r="BG6" s="1">
        <v>64</v>
      </c>
      <c r="BH6" s="1">
        <v>1</v>
      </c>
      <c r="BI6" s="1"/>
      <c r="BJ6" s="1"/>
      <c r="BK6" s="1">
        <v>45</v>
      </c>
      <c r="BL6" s="1">
        <v>18</v>
      </c>
      <c r="BM6" s="15">
        <f t="shared" si="14"/>
        <v>0.71875</v>
      </c>
      <c r="BN6" s="16">
        <f t="shared" si="15"/>
        <v>0.703125</v>
      </c>
      <c r="BO6" s="22"/>
      <c r="BP6" s="1">
        <f t="shared" si="16"/>
        <v>0</v>
      </c>
      <c r="BQ6" s="1">
        <v>64</v>
      </c>
      <c r="BR6" s="1"/>
      <c r="BS6" s="1"/>
      <c r="BT6" s="1"/>
      <c r="BU6" s="1">
        <v>46</v>
      </c>
      <c r="BV6" s="1">
        <v>18</v>
      </c>
      <c r="BW6" s="15">
        <f t="shared" si="17"/>
        <v>0.71875</v>
      </c>
      <c r="BX6" s="16">
        <f t="shared" si="18"/>
        <v>0.71875</v>
      </c>
      <c r="BY6" s="22"/>
      <c r="BZ6" s="1">
        <f t="shared" si="19"/>
        <v>0</v>
      </c>
      <c r="CA6" s="1">
        <v>64</v>
      </c>
      <c r="CB6" s="1"/>
      <c r="CC6" s="1"/>
      <c r="CD6" s="1"/>
      <c r="CE6" s="1">
        <v>46</v>
      </c>
      <c r="CF6" s="1">
        <v>18</v>
      </c>
      <c r="CG6" s="15">
        <f t="shared" si="20"/>
        <v>0.71875</v>
      </c>
      <c r="CH6" s="16">
        <f t="shared" si="21"/>
        <v>0.71875</v>
      </c>
      <c r="CI6" s="22"/>
      <c r="CJ6" s="1">
        <f t="shared" si="22"/>
        <v>0</v>
      </c>
      <c r="CK6" s="1">
        <v>64</v>
      </c>
      <c r="CL6" s="1"/>
      <c r="CM6" s="1"/>
      <c r="CN6" s="1"/>
      <c r="CO6" s="1">
        <v>46</v>
      </c>
      <c r="CP6" s="1">
        <v>18</v>
      </c>
      <c r="CQ6" s="15">
        <f t="shared" si="23"/>
        <v>0.71875</v>
      </c>
      <c r="CR6" s="16">
        <f t="shared" si="24"/>
        <v>0.71875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49</v>
      </c>
      <c r="D7" s="2"/>
      <c r="E7" s="2"/>
      <c r="F7" s="8">
        <v>49</v>
      </c>
      <c r="G7" s="22"/>
      <c r="H7" s="1">
        <f t="shared" si="28"/>
        <v>2</v>
      </c>
      <c r="I7" s="1">
        <v>47</v>
      </c>
      <c r="J7" s="1">
        <v>40</v>
      </c>
      <c r="K7" s="1"/>
      <c r="L7" s="1"/>
      <c r="M7" s="1"/>
      <c r="N7" s="1">
        <v>7</v>
      </c>
      <c r="O7" s="15">
        <f t="shared" si="29"/>
        <v>0.85106382978723405</v>
      </c>
      <c r="P7" s="16">
        <f t="shared" si="30"/>
        <v>0</v>
      </c>
      <c r="Q7" s="22">
        <v>1</v>
      </c>
      <c r="R7" s="1">
        <f t="shared" si="1"/>
        <v>3</v>
      </c>
      <c r="S7" s="1">
        <v>45</v>
      </c>
      <c r="T7" s="1">
        <v>32</v>
      </c>
      <c r="U7" s="1"/>
      <c r="V7" s="1"/>
      <c r="W7" s="1"/>
      <c r="X7" s="1">
        <v>13</v>
      </c>
      <c r="Y7" s="15">
        <f t="shared" si="2"/>
        <v>0.71111111111111114</v>
      </c>
      <c r="Z7" s="16">
        <f t="shared" si="3"/>
        <v>0</v>
      </c>
      <c r="AA7" s="22">
        <v>3</v>
      </c>
      <c r="AB7" s="1">
        <f t="shared" si="4"/>
        <v>0</v>
      </c>
      <c r="AC7" s="1">
        <v>48</v>
      </c>
      <c r="AD7" s="1">
        <v>29</v>
      </c>
      <c r="AE7" s="1"/>
      <c r="AF7" s="1"/>
      <c r="AG7" s="1">
        <v>3</v>
      </c>
      <c r="AH7" s="1">
        <v>16</v>
      </c>
      <c r="AI7" s="15">
        <f t="shared" si="5"/>
        <v>0.66666666666666663</v>
      </c>
      <c r="AJ7" s="16">
        <f t="shared" si="6"/>
        <v>6.25E-2</v>
      </c>
      <c r="AK7" s="22"/>
      <c r="AL7" s="1">
        <f t="shared" si="7"/>
        <v>3</v>
      </c>
      <c r="AM7" s="1">
        <v>45</v>
      </c>
      <c r="AN7" s="1">
        <v>9</v>
      </c>
      <c r="AO7" s="1"/>
      <c r="AP7" s="1"/>
      <c r="AQ7" s="1">
        <v>21</v>
      </c>
      <c r="AR7" s="1">
        <v>15</v>
      </c>
      <c r="AS7" s="15">
        <f t="shared" si="8"/>
        <v>0.66666666666666663</v>
      </c>
      <c r="AT7" s="16">
        <f t="shared" si="9"/>
        <v>0.46666666666666667</v>
      </c>
      <c r="AU7" s="22"/>
      <c r="AV7" s="1">
        <f t="shared" si="10"/>
        <v>0</v>
      </c>
      <c r="AW7" s="1">
        <v>45</v>
      </c>
      <c r="AX7" s="1"/>
      <c r="AY7" s="1"/>
      <c r="AZ7" s="1"/>
      <c r="BA7" s="1">
        <v>28</v>
      </c>
      <c r="BB7" s="1">
        <v>17</v>
      </c>
      <c r="BC7" s="15">
        <f t="shared" si="11"/>
        <v>0.62222222222222223</v>
      </c>
      <c r="BD7" s="16">
        <f t="shared" si="12"/>
        <v>0.62222222222222223</v>
      </c>
      <c r="BE7" s="22"/>
      <c r="BF7" s="1">
        <f t="shared" si="13"/>
        <v>0</v>
      </c>
      <c r="BG7" s="1">
        <v>45</v>
      </c>
      <c r="BH7" s="1"/>
      <c r="BI7" s="1"/>
      <c r="BJ7" s="1">
        <v>1</v>
      </c>
      <c r="BK7" s="1">
        <v>28</v>
      </c>
      <c r="BL7" s="1">
        <v>16</v>
      </c>
      <c r="BM7" s="15">
        <f t="shared" si="14"/>
        <v>0.64444444444444449</v>
      </c>
      <c r="BN7" s="16">
        <f t="shared" si="15"/>
        <v>0.62222222222222223</v>
      </c>
      <c r="BO7" s="22"/>
      <c r="BP7" s="1">
        <f t="shared" si="16"/>
        <v>0</v>
      </c>
      <c r="BQ7" s="1">
        <v>45</v>
      </c>
      <c r="BR7" s="1"/>
      <c r="BS7" s="1"/>
      <c r="BT7" s="1"/>
      <c r="BU7" s="1">
        <v>29</v>
      </c>
      <c r="BV7" s="1">
        <v>16</v>
      </c>
      <c r="BW7" s="15">
        <f t="shared" si="17"/>
        <v>0.64444444444444449</v>
      </c>
      <c r="BX7" s="16">
        <f t="shared" si="18"/>
        <v>0.64444444444444449</v>
      </c>
      <c r="BY7" s="22"/>
      <c r="BZ7" s="1">
        <f t="shared" si="19"/>
        <v>0</v>
      </c>
      <c r="CA7" s="1">
        <v>45</v>
      </c>
      <c r="CB7" s="1"/>
      <c r="CC7" s="1"/>
      <c r="CD7" s="1"/>
      <c r="CE7" s="1">
        <v>29</v>
      </c>
      <c r="CF7" s="1">
        <v>16</v>
      </c>
      <c r="CG7" s="15">
        <f t="shared" si="20"/>
        <v>0.64444444444444449</v>
      </c>
      <c r="CH7" s="16">
        <f t="shared" si="21"/>
        <v>0.64444444444444449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68</v>
      </c>
      <c r="D8" s="2"/>
      <c r="E8" s="2"/>
      <c r="F8" s="8">
        <v>68</v>
      </c>
      <c r="G8" s="22">
        <v>3</v>
      </c>
      <c r="H8" s="1">
        <f t="shared" si="28"/>
        <v>12</v>
      </c>
      <c r="I8" s="1">
        <v>59</v>
      </c>
      <c r="J8" s="1">
        <v>45</v>
      </c>
      <c r="K8" s="1"/>
      <c r="L8" s="1">
        <v>2</v>
      </c>
      <c r="M8" s="1"/>
      <c r="N8" s="1">
        <v>12</v>
      </c>
      <c r="O8" s="15">
        <f t="shared" si="29"/>
        <v>0.79661016949152541</v>
      </c>
      <c r="P8" s="16">
        <f t="shared" si="30"/>
        <v>0</v>
      </c>
      <c r="Q8" s="22">
        <v>1</v>
      </c>
      <c r="R8" s="1">
        <f t="shared" si="1"/>
        <v>3</v>
      </c>
      <c r="S8" s="1">
        <v>57</v>
      </c>
      <c r="T8" s="1">
        <v>42</v>
      </c>
      <c r="U8" s="1"/>
      <c r="V8" s="1"/>
      <c r="W8" s="1"/>
      <c r="X8" s="1">
        <v>15</v>
      </c>
      <c r="Y8" s="15">
        <f t="shared" si="2"/>
        <v>0.73684210526315785</v>
      </c>
      <c r="Z8" s="16">
        <f t="shared" si="3"/>
        <v>0</v>
      </c>
      <c r="AA8" s="22">
        <v>1</v>
      </c>
      <c r="AB8" s="1">
        <f t="shared" si="4"/>
        <v>1</v>
      </c>
      <c r="AC8" s="1">
        <v>57</v>
      </c>
      <c r="AD8" s="1">
        <v>37</v>
      </c>
      <c r="AE8" s="1"/>
      <c r="AF8" s="1"/>
      <c r="AG8" s="1">
        <v>3</v>
      </c>
      <c r="AH8" s="1">
        <v>17</v>
      </c>
      <c r="AI8" s="15">
        <f t="shared" si="5"/>
        <v>0.70175438596491224</v>
      </c>
      <c r="AJ8" s="16">
        <f t="shared" si="6"/>
        <v>5.2631578947368418E-2</v>
      </c>
      <c r="AK8" s="22"/>
      <c r="AL8" s="1">
        <f t="shared" si="7"/>
        <v>2</v>
      </c>
      <c r="AM8" s="1">
        <v>55</v>
      </c>
      <c r="AN8" s="1">
        <v>14</v>
      </c>
      <c r="AO8" s="1"/>
      <c r="AP8" s="1"/>
      <c r="AQ8" s="1">
        <v>23</v>
      </c>
      <c r="AR8" s="1">
        <v>18</v>
      </c>
      <c r="AS8" s="15">
        <f t="shared" si="8"/>
        <v>0.67272727272727273</v>
      </c>
      <c r="AT8" s="16">
        <f t="shared" si="9"/>
        <v>0.41818181818181815</v>
      </c>
      <c r="AU8" s="22"/>
      <c r="AV8" s="1">
        <f t="shared" si="10"/>
        <v>0</v>
      </c>
      <c r="AW8" s="1">
        <v>55</v>
      </c>
      <c r="AX8" s="1"/>
      <c r="AY8" s="1"/>
      <c r="AZ8" s="1"/>
      <c r="BA8" s="1">
        <v>36</v>
      </c>
      <c r="BB8" s="1">
        <v>19</v>
      </c>
      <c r="BC8" s="15">
        <f t="shared" si="11"/>
        <v>0.65454545454545454</v>
      </c>
      <c r="BD8" s="16">
        <f t="shared" si="12"/>
        <v>0.65454545454545454</v>
      </c>
      <c r="BE8" s="22"/>
      <c r="BF8" s="1">
        <f t="shared" si="13"/>
        <v>0</v>
      </c>
      <c r="BG8" s="1">
        <v>55</v>
      </c>
      <c r="BH8" s="1"/>
      <c r="BI8" s="1"/>
      <c r="BJ8" s="1"/>
      <c r="BK8" s="1">
        <v>36</v>
      </c>
      <c r="BL8" s="1">
        <v>19</v>
      </c>
      <c r="BM8" s="15">
        <f t="shared" si="14"/>
        <v>0.65454545454545454</v>
      </c>
      <c r="BN8" s="16">
        <f t="shared" si="15"/>
        <v>0.65454545454545454</v>
      </c>
      <c r="BO8" s="22"/>
      <c r="BP8" s="1">
        <f t="shared" si="16"/>
        <v>0</v>
      </c>
      <c r="BQ8" s="1">
        <v>55</v>
      </c>
      <c r="BR8" s="1"/>
      <c r="BS8" s="1"/>
      <c r="BT8" s="1"/>
      <c r="BU8" s="1">
        <v>36</v>
      </c>
      <c r="BV8" s="1">
        <v>19</v>
      </c>
      <c r="BW8" s="15">
        <f t="shared" si="17"/>
        <v>0.65454545454545454</v>
      </c>
      <c r="BX8" s="16">
        <f t="shared" si="18"/>
        <v>0.65454545454545454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71</v>
      </c>
      <c r="D9" s="2"/>
      <c r="E9" s="2"/>
      <c r="F9" s="8">
        <v>71</v>
      </c>
      <c r="G9" s="22">
        <v>2</v>
      </c>
      <c r="H9" s="1">
        <f t="shared" si="28"/>
        <v>9</v>
      </c>
      <c r="I9" s="1">
        <v>64</v>
      </c>
      <c r="J9" s="1">
        <v>54</v>
      </c>
      <c r="K9" s="1"/>
      <c r="L9" s="1"/>
      <c r="M9" s="1"/>
      <c r="N9" s="1">
        <v>10</v>
      </c>
      <c r="O9" s="15">
        <f t="shared" si="29"/>
        <v>0.84375</v>
      </c>
      <c r="P9" s="16">
        <f t="shared" si="30"/>
        <v>0</v>
      </c>
      <c r="Q9" s="22"/>
      <c r="R9" s="1">
        <f t="shared" si="1"/>
        <v>4</v>
      </c>
      <c r="S9" s="1">
        <v>60</v>
      </c>
      <c r="T9" s="1">
        <v>41</v>
      </c>
      <c r="U9" s="1"/>
      <c r="V9" s="1">
        <v>3</v>
      </c>
      <c r="W9" s="1"/>
      <c r="X9" s="1">
        <v>16</v>
      </c>
      <c r="Y9" s="15">
        <f t="shared" si="2"/>
        <v>0.73333333333333328</v>
      </c>
      <c r="Z9" s="16">
        <f t="shared" si="3"/>
        <v>0</v>
      </c>
      <c r="AA9" s="22"/>
      <c r="AB9" s="1">
        <f t="shared" si="4"/>
        <v>3</v>
      </c>
      <c r="AC9" s="1">
        <v>57</v>
      </c>
      <c r="AD9" s="1">
        <v>32</v>
      </c>
      <c r="AE9" s="1">
        <v>1</v>
      </c>
      <c r="AF9" s="1">
        <v>3</v>
      </c>
      <c r="AG9" s="1">
        <v>2</v>
      </c>
      <c r="AH9" s="1">
        <v>19</v>
      </c>
      <c r="AI9" s="15">
        <f t="shared" si="5"/>
        <v>0.66666666666666663</v>
      </c>
      <c r="AJ9" s="16">
        <f t="shared" si="6"/>
        <v>3.5087719298245612E-2</v>
      </c>
      <c r="AK9" s="22"/>
      <c r="AL9" s="1">
        <f t="shared" si="7"/>
        <v>0</v>
      </c>
      <c r="AM9" s="1">
        <v>57</v>
      </c>
      <c r="AN9" s="1">
        <v>14</v>
      </c>
      <c r="AO9" s="1"/>
      <c r="AP9" s="1"/>
      <c r="AQ9" s="1">
        <v>21</v>
      </c>
      <c r="AR9" s="1">
        <v>22</v>
      </c>
      <c r="AS9" s="15">
        <f t="shared" si="8"/>
        <v>0.61403508771929827</v>
      </c>
      <c r="AT9" s="16">
        <f t="shared" si="9"/>
        <v>0.36842105263157893</v>
      </c>
      <c r="AU9" s="22"/>
      <c r="AV9" s="1">
        <f t="shared" si="10"/>
        <v>0</v>
      </c>
      <c r="AW9" s="1">
        <v>57</v>
      </c>
      <c r="AX9" s="1">
        <v>2</v>
      </c>
      <c r="AY9" s="1"/>
      <c r="AZ9" s="1">
        <v>2</v>
      </c>
      <c r="BA9" s="1">
        <v>30</v>
      </c>
      <c r="BB9" s="1">
        <v>23</v>
      </c>
      <c r="BC9" s="15">
        <f t="shared" si="11"/>
        <v>0.59649122807017541</v>
      </c>
      <c r="BD9" s="16">
        <f t="shared" si="12"/>
        <v>0.52631578947368418</v>
      </c>
      <c r="BE9" s="22"/>
      <c r="BF9" s="1">
        <f t="shared" si="13"/>
        <v>0</v>
      </c>
      <c r="BG9" s="1">
        <v>57</v>
      </c>
      <c r="BH9" s="1">
        <v>3</v>
      </c>
      <c r="BI9" s="1"/>
      <c r="BJ9" s="1"/>
      <c r="BK9" s="1">
        <v>32</v>
      </c>
      <c r="BL9" s="1">
        <v>22</v>
      </c>
      <c r="BM9" s="15">
        <f t="shared" si="14"/>
        <v>0.61403508771929827</v>
      </c>
      <c r="BN9" s="16">
        <f t="shared" si="15"/>
        <v>0.56140350877192979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55</v>
      </c>
      <c r="D10" s="2"/>
      <c r="E10" s="2"/>
      <c r="F10" s="8">
        <v>55</v>
      </c>
      <c r="G10" s="22">
        <v>2</v>
      </c>
      <c r="H10" s="1">
        <f t="shared" si="28"/>
        <v>4</v>
      </c>
      <c r="I10" s="1">
        <v>53</v>
      </c>
      <c r="J10" s="1">
        <v>43</v>
      </c>
      <c r="K10" s="1"/>
      <c r="L10" s="1">
        <v>1</v>
      </c>
      <c r="M10" s="1"/>
      <c r="N10" s="1">
        <v>9</v>
      </c>
      <c r="O10" s="15">
        <f t="shared" si="29"/>
        <v>0.83018867924528306</v>
      </c>
      <c r="P10" s="16">
        <f t="shared" si="30"/>
        <v>0</v>
      </c>
      <c r="Q10" s="22">
        <v>4</v>
      </c>
      <c r="R10" s="1">
        <f t="shared" si="1"/>
        <v>4</v>
      </c>
      <c r="S10" s="1">
        <v>53</v>
      </c>
      <c r="T10" s="1">
        <v>38</v>
      </c>
      <c r="U10" s="1"/>
      <c r="V10" s="1">
        <v>4</v>
      </c>
      <c r="W10" s="1"/>
      <c r="X10" s="1">
        <v>11</v>
      </c>
      <c r="Y10" s="15">
        <f t="shared" si="2"/>
        <v>0.79245283018867929</v>
      </c>
      <c r="Z10" s="16">
        <f t="shared" si="3"/>
        <v>0</v>
      </c>
      <c r="AA10" s="22"/>
      <c r="AB10" s="1">
        <f t="shared" si="4"/>
        <v>3</v>
      </c>
      <c r="AC10" s="1">
        <v>50</v>
      </c>
      <c r="AD10" s="1">
        <v>33</v>
      </c>
      <c r="AE10" s="1"/>
      <c r="AF10" s="1">
        <v>1</v>
      </c>
      <c r="AG10" s="1">
        <v>1</v>
      </c>
      <c r="AH10" s="1">
        <v>15</v>
      </c>
      <c r="AI10" s="15">
        <f t="shared" si="5"/>
        <v>0.7</v>
      </c>
      <c r="AJ10" s="16">
        <f t="shared" si="6"/>
        <v>0.02</v>
      </c>
      <c r="AK10" s="22"/>
      <c r="AL10" s="1">
        <f t="shared" si="7"/>
        <v>0</v>
      </c>
      <c r="AM10" s="1">
        <v>50</v>
      </c>
      <c r="AN10" s="1">
        <v>15</v>
      </c>
      <c r="AO10" s="1"/>
      <c r="AP10" s="1"/>
      <c r="AQ10" s="1">
        <v>17</v>
      </c>
      <c r="AR10" s="1">
        <v>18</v>
      </c>
      <c r="AS10" s="15">
        <f t="shared" si="8"/>
        <v>0.64</v>
      </c>
      <c r="AT10" s="16">
        <f t="shared" si="9"/>
        <v>0.34</v>
      </c>
      <c r="AU10" s="22"/>
      <c r="AV10" s="1">
        <f t="shared" si="10"/>
        <v>0</v>
      </c>
      <c r="AW10" s="1">
        <v>50</v>
      </c>
      <c r="AX10" s="1">
        <v>2</v>
      </c>
      <c r="AY10" s="1"/>
      <c r="AZ10" s="1"/>
      <c r="BA10" s="1">
        <v>31</v>
      </c>
      <c r="BB10" s="1">
        <v>17</v>
      </c>
      <c r="BC10" s="15">
        <f t="shared" si="11"/>
        <v>0.66</v>
      </c>
      <c r="BD10" s="16">
        <f t="shared" si="12"/>
        <v>0.62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55</v>
      </c>
      <c r="D11" s="2"/>
      <c r="E11" s="2"/>
      <c r="F11" s="8">
        <v>55</v>
      </c>
      <c r="G11" s="22">
        <v>6</v>
      </c>
      <c r="H11" s="1">
        <f t="shared" si="28"/>
        <v>7</v>
      </c>
      <c r="I11" s="1">
        <v>54</v>
      </c>
      <c r="J11" s="1">
        <v>51</v>
      </c>
      <c r="K11" s="1"/>
      <c r="L11" s="1">
        <v>2</v>
      </c>
      <c r="M11" s="1"/>
      <c r="N11" s="1">
        <v>1</v>
      </c>
      <c r="O11" s="15">
        <f t="shared" si="29"/>
        <v>0.98148148148148151</v>
      </c>
      <c r="P11" s="16">
        <f t="shared" si="30"/>
        <v>0</v>
      </c>
      <c r="Q11" s="22"/>
      <c r="R11" s="1">
        <f t="shared" si="1"/>
        <v>4</v>
      </c>
      <c r="S11" s="1">
        <v>50</v>
      </c>
      <c r="T11" s="1">
        <v>42</v>
      </c>
      <c r="U11" s="1"/>
      <c r="V11" s="1">
        <v>2</v>
      </c>
      <c r="W11" s="1"/>
      <c r="X11" s="1">
        <v>6</v>
      </c>
      <c r="Y11" s="15">
        <f t="shared" si="2"/>
        <v>0.88</v>
      </c>
      <c r="Z11" s="16">
        <f t="shared" si="3"/>
        <v>0</v>
      </c>
      <c r="AA11" s="22">
        <v>1</v>
      </c>
      <c r="AB11" s="1">
        <f t="shared" si="4"/>
        <v>2</v>
      </c>
      <c r="AC11" s="1">
        <v>49</v>
      </c>
      <c r="AD11" s="1">
        <v>40</v>
      </c>
      <c r="AE11" s="1"/>
      <c r="AF11" s="1">
        <v>1</v>
      </c>
      <c r="AG11" s="1">
        <v>1</v>
      </c>
      <c r="AH11" s="1">
        <v>7</v>
      </c>
      <c r="AI11" s="15">
        <f t="shared" si="5"/>
        <v>0.8571428571428571</v>
      </c>
      <c r="AJ11" s="16">
        <f t="shared" si="6"/>
        <v>2.0408163265306121E-2</v>
      </c>
      <c r="AK11" s="22"/>
      <c r="AL11" s="1">
        <f t="shared" si="7"/>
        <v>2</v>
      </c>
      <c r="AM11" s="1">
        <v>47</v>
      </c>
      <c r="AN11" s="1">
        <v>17</v>
      </c>
      <c r="AO11" s="1"/>
      <c r="AP11" s="1"/>
      <c r="AQ11" s="1">
        <v>23</v>
      </c>
      <c r="AR11" s="1">
        <v>7</v>
      </c>
      <c r="AS11" s="15">
        <f t="shared" si="8"/>
        <v>0.85106382978723405</v>
      </c>
      <c r="AT11" s="16">
        <f t="shared" si="9"/>
        <v>0.48936170212765956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51</v>
      </c>
      <c r="D12" s="2"/>
      <c r="E12" s="2"/>
      <c r="F12" s="8">
        <v>51</v>
      </c>
      <c r="G12" s="22">
        <v>4</v>
      </c>
      <c r="H12" s="1">
        <f t="shared" si="28"/>
        <v>3</v>
      </c>
      <c r="I12" s="1">
        <v>52</v>
      </c>
      <c r="J12" s="1">
        <v>45</v>
      </c>
      <c r="K12" s="1"/>
      <c r="L12" s="1">
        <v>4</v>
      </c>
      <c r="M12" s="1"/>
      <c r="N12" s="1">
        <v>3</v>
      </c>
      <c r="O12" s="17">
        <f t="shared" si="29"/>
        <v>0.94230769230769229</v>
      </c>
      <c r="P12" s="18">
        <f t="shared" si="30"/>
        <v>0</v>
      </c>
      <c r="Q12" s="22">
        <v>3</v>
      </c>
      <c r="R12" s="1">
        <f t="shared" si="1"/>
        <v>12</v>
      </c>
      <c r="S12" s="1">
        <v>43</v>
      </c>
      <c r="T12" s="1">
        <v>33</v>
      </c>
      <c r="U12" s="1"/>
      <c r="V12" s="1">
        <v>1</v>
      </c>
      <c r="W12" s="1"/>
      <c r="X12" s="1">
        <v>9</v>
      </c>
      <c r="Y12" s="17">
        <f t="shared" si="2"/>
        <v>0.79069767441860461</v>
      </c>
      <c r="Z12" s="18">
        <f t="shared" si="3"/>
        <v>0</v>
      </c>
      <c r="AA12" s="22"/>
      <c r="AB12" s="1">
        <f t="shared" si="4"/>
        <v>3</v>
      </c>
      <c r="AC12" s="1">
        <v>40</v>
      </c>
      <c r="AD12" s="1">
        <v>29</v>
      </c>
      <c r="AE12" s="1"/>
      <c r="AF12" s="1"/>
      <c r="AG12" s="1">
        <v>1</v>
      </c>
      <c r="AH12" s="1">
        <v>10</v>
      </c>
      <c r="AI12" s="17">
        <f t="shared" si="5"/>
        <v>0.75</v>
      </c>
      <c r="AJ12" s="18">
        <f t="shared" si="6"/>
        <v>2.5000000000000001E-2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57</v>
      </c>
      <c r="D13" s="2">
        <v>2</v>
      </c>
      <c r="E13" s="2">
        <v>1</v>
      </c>
      <c r="F13" s="8">
        <v>54</v>
      </c>
      <c r="G13" s="22"/>
      <c r="H13" s="1">
        <f t="shared" si="28"/>
        <v>0</v>
      </c>
      <c r="I13" s="1">
        <v>54</v>
      </c>
      <c r="J13" s="1">
        <v>46</v>
      </c>
      <c r="K13" s="1"/>
      <c r="L13" s="1">
        <v>1</v>
      </c>
      <c r="M13" s="1"/>
      <c r="N13" s="1">
        <v>7</v>
      </c>
      <c r="O13" s="17">
        <f t="shared" si="29"/>
        <v>0.87037037037037035</v>
      </c>
      <c r="P13" s="18">
        <f t="shared" si="30"/>
        <v>0</v>
      </c>
      <c r="Q13" s="22">
        <v>13</v>
      </c>
      <c r="R13" s="1">
        <f t="shared" si="1"/>
        <v>14</v>
      </c>
      <c r="S13" s="1">
        <v>53</v>
      </c>
      <c r="T13" s="1">
        <v>40</v>
      </c>
      <c r="U13" s="1"/>
      <c r="V13" s="1">
        <v>4</v>
      </c>
      <c r="W13" s="1"/>
      <c r="X13" s="1">
        <v>9</v>
      </c>
      <c r="Y13" s="17">
        <f t="shared" si="2"/>
        <v>0.83018867924528306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53</v>
      </c>
      <c r="D14" s="2"/>
      <c r="E14" s="2"/>
      <c r="F14" s="9">
        <v>53</v>
      </c>
      <c r="G14" s="23">
        <v>1</v>
      </c>
      <c r="H14" s="24">
        <f t="shared" si="28"/>
        <v>5</v>
      </c>
      <c r="I14" s="24">
        <v>49</v>
      </c>
      <c r="J14" s="24">
        <v>39</v>
      </c>
      <c r="K14" s="10"/>
      <c r="L14" s="10">
        <v>5</v>
      </c>
      <c r="M14" s="10"/>
      <c r="N14" s="10">
        <v>5</v>
      </c>
      <c r="O14" s="19">
        <f t="shared" si="29"/>
        <v>0.89795918367346939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Electrical &amp; Computer Engineering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21</v>
      </c>
      <c r="D19" s="3">
        <v>1</v>
      </c>
      <c r="E19" s="3"/>
      <c r="F19" s="8">
        <v>20</v>
      </c>
      <c r="G19" s="21"/>
      <c r="H19" s="1">
        <f t="shared" ref="H19:H28" si="32">IF(ISNUMBER(I19),F19-I19+G19,"")</f>
        <v>1</v>
      </c>
      <c r="I19" s="1">
        <v>19</v>
      </c>
      <c r="J19" s="1">
        <v>12</v>
      </c>
      <c r="K19" s="4"/>
      <c r="L19" s="4"/>
      <c r="M19" s="4"/>
      <c r="N19" s="5">
        <v>7</v>
      </c>
      <c r="O19" s="15">
        <f t="shared" ref="O19:O28" si="33">IF(I19="","",((J19+K19+L19+M19)/I19))</f>
        <v>0.63157894736842102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19</v>
      </c>
      <c r="T19" s="1">
        <v>8</v>
      </c>
      <c r="U19" s="4"/>
      <c r="V19" s="4"/>
      <c r="W19" s="4">
        <v>3</v>
      </c>
      <c r="X19" s="5">
        <v>8</v>
      </c>
      <c r="Y19" s="15">
        <f t="shared" ref="Y19:Y28" si="36">IF(S19="","",((T19+U19+V19+W19)/S19))</f>
        <v>0.57894736842105265</v>
      </c>
      <c r="Z19" s="16">
        <f t="shared" ref="Z19:Z28" si="37">IF(S19="","",(W19/S19))</f>
        <v>0.15789473684210525</v>
      </c>
      <c r="AA19" s="21"/>
      <c r="AB19" s="1">
        <f t="shared" ref="AB19:AB28" si="38">IF(ISNUMBER(AC19),S19-AC19+AA19,"")</f>
        <v>0</v>
      </c>
      <c r="AC19" s="1">
        <v>19</v>
      </c>
      <c r="AD19" s="1"/>
      <c r="AE19" s="4">
        <v>1</v>
      </c>
      <c r="AF19" s="4"/>
      <c r="AG19" s="4">
        <v>11</v>
      </c>
      <c r="AH19" s="5">
        <v>7</v>
      </c>
      <c r="AI19" s="15">
        <f t="shared" ref="AI19:AI28" si="39">IF(AC19="","",((AD19+AE19+AF19+AG19)/AC19))</f>
        <v>0.63157894736842102</v>
      </c>
      <c r="AJ19" s="16">
        <f t="shared" ref="AJ19:AJ28" si="40">IF(AC19="","",(AG19/AC19))</f>
        <v>0.57894736842105265</v>
      </c>
      <c r="AK19" s="21"/>
      <c r="AL19" s="1">
        <f t="shared" ref="AL19:AL28" si="41">IF(ISNUMBER(AM19),AC19-AM19+AK19,"")</f>
        <v>0</v>
      </c>
      <c r="AM19" s="1">
        <v>19</v>
      </c>
      <c r="AN19" s="1">
        <v>1</v>
      </c>
      <c r="AO19" s="4"/>
      <c r="AP19" s="4"/>
      <c r="AQ19" s="4">
        <v>11</v>
      </c>
      <c r="AR19" s="5">
        <v>7</v>
      </c>
      <c r="AS19" s="15">
        <f t="shared" ref="AS19:AS28" si="42">IF(AM19="","",((AN19+AO19+AP19+AQ19)/AM19))</f>
        <v>0.63157894736842102</v>
      </c>
      <c r="AT19" s="16">
        <f t="shared" ref="AT19:AT28" si="43">IF(AM19="","",(AQ19/AM19))</f>
        <v>0.57894736842105265</v>
      </c>
      <c r="AU19" s="21"/>
      <c r="AV19" s="1">
        <f t="shared" ref="AV19:AV28" si="44">IF(ISNUMBER(AW19),AM19-AW19+AU19,"")</f>
        <v>0</v>
      </c>
      <c r="AW19" s="1">
        <v>19</v>
      </c>
      <c r="AX19" s="1">
        <v>1</v>
      </c>
      <c r="AY19" s="4"/>
      <c r="AZ19" s="4"/>
      <c r="BA19" s="4">
        <v>11</v>
      </c>
      <c r="BB19" s="5">
        <v>7</v>
      </c>
      <c r="BC19" s="15">
        <f t="shared" ref="BC19:BC28" si="45">IF(AW19="","",((AX19+AY19+AZ19+BA19)/AW19))</f>
        <v>0.63157894736842102</v>
      </c>
      <c r="BD19" s="16">
        <f t="shared" ref="BD19:BD28" si="46">IF(AW19="","",(BA19/AW19))</f>
        <v>0.57894736842105265</v>
      </c>
      <c r="BE19" s="21"/>
      <c r="BF19" s="1">
        <f t="shared" ref="BF19:BF28" si="47">IF(ISNUMBER(BG19),AW19-BG19+BE19,"")</f>
        <v>0</v>
      </c>
      <c r="BG19" s="1">
        <v>19</v>
      </c>
      <c r="BH19" s="1">
        <v>2</v>
      </c>
      <c r="BI19" s="4"/>
      <c r="BJ19" s="4"/>
      <c r="BK19" s="4">
        <v>11</v>
      </c>
      <c r="BL19" s="5">
        <v>6</v>
      </c>
      <c r="BM19" s="15">
        <f t="shared" ref="BM19:BM28" si="48">IF(BG19="","",((BH19+BI19+BJ19+BK19)/BG19))</f>
        <v>0.68421052631578949</v>
      </c>
      <c r="BN19" s="16">
        <f t="shared" ref="BN19:BN28" si="49">IF(BG19="","",(BK19/BG19))</f>
        <v>0.57894736842105265</v>
      </c>
      <c r="BO19" s="21"/>
      <c r="BP19" s="1">
        <f t="shared" ref="BP19:BP28" si="50">IF(ISNUMBER(BQ19),BG19-BQ19+BO19,"")</f>
        <v>0</v>
      </c>
      <c r="BQ19" s="1">
        <v>19</v>
      </c>
      <c r="BR19" s="1">
        <v>1</v>
      </c>
      <c r="BS19" s="4"/>
      <c r="BT19" s="4"/>
      <c r="BU19" s="4">
        <v>11</v>
      </c>
      <c r="BV19" s="5">
        <v>7</v>
      </c>
      <c r="BW19" s="15">
        <f t="shared" ref="BW19:BW28" si="51">IF(BQ19="","",((BR19+BS19+BT19+BU19)/BQ19))</f>
        <v>0.63157894736842102</v>
      </c>
      <c r="BX19" s="16">
        <f t="shared" ref="BX19:BX28" si="52">IF(BQ19="","",(BU19/BQ19))</f>
        <v>0.57894736842105265</v>
      </c>
      <c r="BY19" s="21"/>
      <c r="BZ19" s="1">
        <f t="shared" ref="BZ19:BZ28" si="53">IF(ISNUMBER(CA19),BQ19-CA19+BY19,"")</f>
        <v>0</v>
      </c>
      <c r="CA19" s="1">
        <v>19</v>
      </c>
      <c r="CB19" s="1"/>
      <c r="CC19" s="4"/>
      <c r="CD19" s="4"/>
      <c r="CE19" s="4">
        <v>12</v>
      </c>
      <c r="CF19" s="5">
        <v>7</v>
      </c>
      <c r="CG19" s="15">
        <f t="shared" ref="CG19:CG28" si="54">IF(CA19="","",((CB19+CC19+CD19+CE19)/CA19))</f>
        <v>0.63157894736842102</v>
      </c>
      <c r="CH19" s="16">
        <f t="shared" ref="CH19:CH28" si="55">IF(CA19="","",(CE19/CA19))</f>
        <v>0.63157894736842102</v>
      </c>
      <c r="CI19" s="21"/>
      <c r="CJ19" s="1">
        <f t="shared" ref="CJ19:CJ28" si="56">IF(ISNUMBER(CK19),CA19-CK19+CI19,"")</f>
        <v>0</v>
      </c>
      <c r="CK19" s="1">
        <v>19</v>
      </c>
      <c r="CL19" s="1"/>
      <c r="CM19" s="4"/>
      <c r="CN19" s="4"/>
      <c r="CO19" s="4">
        <v>12</v>
      </c>
      <c r="CP19" s="5">
        <v>7</v>
      </c>
      <c r="CQ19" s="15">
        <f t="shared" ref="CQ19:CQ28" si="57">IF(CK19="","",((CL19+CM19+CN19+CO19)/CK19))</f>
        <v>0.63157894736842102</v>
      </c>
      <c r="CR19" s="16">
        <f t="shared" ref="CR19:CR28" si="58">IF(CK19="","",(CO19/CK19))</f>
        <v>0.63157894736842102</v>
      </c>
      <c r="CS19" s="21"/>
      <c r="CT19" s="1">
        <f t="shared" ref="CT19:CT28" si="59">IF(ISNUMBER(CU19),CK19-CU19+CS19,"")</f>
        <v>0</v>
      </c>
      <c r="CU19" s="1">
        <v>19</v>
      </c>
      <c r="CV19" s="1"/>
      <c r="CW19" s="4"/>
      <c r="CX19" s="4"/>
      <c r="CY19" s="4">
        <v>12</v>
      </c>
      <c r="CZ19" s="5">
        <v>7</v>
      </c>
      <c r="DA19" s="15">
        <f t="shared" ref="DA19:DA28" si="60">IF(CU19="","",((CV19+CW19+CX19+CY19)/CU19))</f>
        <v>0.63157894736842102</v>
      </c>
      <c r="DB19" s="16">
        <f t="shared" ref="DB19:DB28" si="61">IF(CU19="","",(CY19/CU19))</f>
        <v>0.63157894736842102</v>
      </c>
    </row>
    <row r="20" spans="2:106">
      <c r="B20" s="4" t="s">
        <v>82</v>
      </c>
      <c r="C20" s="2">
        <f t="shared" si="31"/>
        <v>27</v>
      </c>
      <c r="D20" s="2"/>
      <c r="E20" s="2"/>
      <c r="F20" s="8">
        <v>27</v>
      </c>
      <c r="G20" s="22"/>
      <c r="H20" s="1">
        <f t="shared" si="32"/>
        <v>3</v>
      </c>
      <c r="I20" s="1">
        <v>24</v>
      </c>
      <c r="J20" s="1">
        <v>22</v>
      </c>
      <c r="K20" s="1"/>
      <c r="L20" s="1"/>
      <c r="M20" s="1"/>
      <c r="N20" s="1">
        <v>2</v>
      </c>
      <c r="O20" s="15">
        <f t="shared" si="33"/>
        <v>0.91666666666666663</v>
      </c>
      <c r="P20" s="16">
        <f t="shared" si="34"/>
        <v>0</v>
      </c>
      <c r="Q20" s="22"/>
      <c r="R20" s="1">
        <f t="shared" si="35"/>
        <v>0</v>
      </c>
      <c r="S20" s="1">
        <v>24</v>
      </c>
      <c r="T20" s="1">
        <v>14</v>
      </c>
      <c r="U20" s="1"/>
      <c r="V20" s="1"/>
      <c r="W20" s="1">
        <v>8</v>
      </c>
      <c r="X20" s="1">
        <v>2</v>
      </c>
      <c r="Y20" s="15">
        <f t="shared" si="36"/>
        <v>0.91666666666666663</v>
      </c>
      <c r="Z20" s="16">
        <f t="shared" si="37"/>
        <v>0.33333333333333331</v>
      </c>
      <c r="AA20" s="22"/>
      <c r="AB20" s="1">
        <f t="shared" si="38"/>
        <v>0</v>
      </c>
      <c r="AC20" s="1">
        <v>24</v>
      </c>
      <c r="AD20" s="1">
        <v>7</v>
      </c>
      <c r="AE20" s="1"/>
      <c r="AF20" s="1"/>
      <c r="AG20" s="1">
        <v>14</v>
      </c>
      <c r="AH20" s="1">
        <v>3</v>
      </c>
      <c r="AI20" s="15">
        <f t="shared" si="39"/>
        <v>0.875</v>
      </c>
      <c r="AJ20" s="16">
        <f t="shared" si="40"/>
        <v>0.58333333333333337</v>
      </c>
      <c r="AK20" s="22"/>
      <c r="AL20" s="1">
        <f t="shared" si="41"/>
        <v>1</v>
      </c>
      <c r="AM20" s="1">
        <v>23</v>
      </c>
      <c r="AN20" s="1">
        <v>2</v>
      </c>
      <c r="AO20" s="1"/>
      <c r="AP20" s="1"/>
      <c r="AQ20" s="1">
        <v>18</v>
      </c>
      <c r="AR20" s="1">
        <v>3</v>
      </c>
      <c r="AS20" s="15">
        <f t="shared" si="42"/>
        <v>0.86956521739130432</v>
      </c>
      <c r="AT20" s="16">
        <f t="shared" si="43"/>
        <v>0.78260869565217395</v>
      </c>
      <c r="AU20" s="22"/>
      <c r="AV20" s="1">
        <f t="shared" si="44"/>
        <v>0</v>
      </c>
      <c r="AW20" s="1">
        <v>23</v>
      </c>
      <c r="AX20" s="1"/>
      <c r="AY20" s="1"/>
      <c r="AZ20" s="1"/>
      <c r="BA20" s="1">
        <v>19</v>
      </c>
      <c r="BB20" s="1">
        <v>4</v>
      </c>
      <c r="BC20" s="15">
        <f t="shared" si="45"/>
        <v>0.82608695652173914</v>
      </c>
      <c r="BD20" s="16">
        <f t="shared" si="46"/>
        <v>0.82608695652173914</v>
      </c>
      <c r="BE20" s="22"/>
      <c r="BF20" s="1">
        <f t="shared" si="47"/>
        <v>0</v>
      </c>
      <c r="BG20" s="1">
        <v>23</v>
      </c>
      <c r="BH20" s="1"/>
      <c r="BI20" s="1">
        <v>1</v>
      </c>
      <c r="BJ20" s="1"/>
      <c r="BK20" s="1">
        <v>19</v>
      </c>
      <c r="BL20" s="1">
        <v>3</v>
      </c>
      <c r="BM20" s="15">
        <f t="shared" si="48"/>
        <v>0.86956521739130432</v>
      </c>
      <c r="BN20" s="16">
        <f t="shared" si="49"/>
        <v>0.82608695652173914</v>
      </c>
      <c r="BO20" s="22"/>
      <c r="BP20" s="1">
        <f t="shared" si="50"/>
        <v>0</v>
      </c>
      <c r="BQ20" s="1">
        <v>23</v>
      </c>
      <c r="BR20" s="1"/>
      <c r="BS20" s="1"/>
      <c r="BT20" s="1"/>
      <c r="BU20" s="1">
        <v>20</v>
      </c>
      <c r="BV20" s="1">
        <v>3</v>
      </c>
      <c r="BW20" s="15">
        <f t="shared" si="51"/>
        <v>0.86956521739130432</v>
      </c>
      <c r="BX20" s="16">
        <f t="shared" si="52"/>
        <v>0.86956521739130432</v>
      </c>
      <c r="BY20" s="22"/>
      <c r="BZ20" s="1">
        <f t="shared" si="53"/>
        <v>0</v>
      </c>
      <c r="CA20" s="1">
        <v>23</v>
      </c>
      <c r="CB20" s="1"/>
      <c r="CC20" s="1"/>
      <c r="CD20" s="1"/>
      <c r="CE20" s="1">
        <v>20</v>
      </c>
      <c r="CF20" s="1">
        <v>3</v>
      </c>
      <c r="CG20" s="15">
        <f t="shared" si="54"/>
        <v>0.86956521739130432</v>
      </c>
      <c r="CH20" s="16">
        <f t="shared" si="55"/>
        <v>0.86956521739130432</v>
      </c>
      <c r="CI20" s="22"/>
      <c r="CJ20" s="1">
        <f t="shared" si="56"/>
        <v>0</v>
      </c>
      <c r="CK20" s="1">
        <v>23</v>
      </c>
      <c r="CL20" s="1"/>
      <c r="CM20" s="1"/>
      <c r="CN20" s="1"/>
      <c r="CO20" s="1">
        <v>20</v>
      </c>
      <c r="CP20" s="1">
        <v>3</v>
      </c>
      <c r="CQ20" s="15">
        <f t="shared" si="57"/>
        <v>0.86956521739130432</v>
      </c>
      <c r="CR20" s="16">
        <f t="shared" si="58"/>
        <v>0.86956521739130432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23</v>
      </c>
      <c r="D21" s="2"/>
      <c r="E21" s="2"/>
      <c r="F21" s="8">
        <v>23</v>
      </c>
      <c r="G21" s="22"/>
      <c r="H21" s="1">
        <f t="shared" si="32"/>
        <v>4</v>
      </c>
      <c r="I21" s="1">
        <v>19</v>
      </c>
      <c r="J21" s="1">
        <v>14</v>
      </c>
      <c r="K21" s="1"/>
      <c r="L21" s="1"/>
      <c r="M21" s="1"/>
      <c r="N21" s="1">
        <v>5</v>
      </c>
      <c r="O21" s="15">
        <f t="shared" si="33"/>
        <v>0.73684210526315785</v>
      </c>
      <c r="P21" s="16">
        <f t="shared" si="34"/>
        <v>0</v>
      </c>
      <c r="Q21" s="22"/>
      <c r="R21" s="1">
        <f t="shared" si="35"/>
        <v>0</v>
      </c>
      <c r="S21" s="1">
        <v>19</v>
      </c>
      <c r="T21" s="1">
        <v>10</v>
      </c>
      <c r="U21" s="1"/>
      <c r="V21" s="1"/>
      <c r="W21" s="1">
        <v>2</v>
      </c>
      <c r="X21" s="1">
        <v>7</v>
      </c>
      <c r="Y21" s="15">
        <f t="shared" si="36"/>
        <v>0.63157894736842102</v>
      </c>
      <c r="Z21" s="16">
        <f t="shared" si="37"/>
        <v>0.10526315789473684</v>
      </c>
      <c r="AA21" s="22"/>
      <c r="AB21" s="1">
        <f t="shared" si="38"/>
        <v>0</v>
      </c>
      <c r="AC21" s="1">
        <v>19</v>
      </c>
      <c r="AD21" s="1">
        <v>2</v>
      </c>
      <c r="AE21" s="1"/>
      <c r="AF21" s="1">
        <v>1</v>
      </c>
      <c r="AG21" s="1">
        <v>8</v>
      </c>
      <c r="AH21" s="1">
        <v>8</v>
      </c>
      <c r="AI21" s="15">
        <f t="shared" si="39"/>
        <v>0.57894736842105265</v>
      </c>
      <c r="AJ21" s="16">
        <f t="shared" si="40"/>
        <v>0.42105263157894735</v>
      </c>
      <c r="AK21" s="22"/>
      <c r="AL21" s="1">
        <f t="shared" si="41"/>
        <v>0</v>
      </c>
      <c r="AM21" s="1">
        <v>19</v>
      </c>
      <c r="AN21" s="1">
        <v>1</v>
      </c>
      <c r="AO21" s="1"/>
      <c r="AP21" s="1"/>
      <c r="AQ21" s="1">
        <v>11</v>
      </c>
      <c r="AR21" s="1">
        <v>7</v>
      </c>
      <c r="AS21" s="15">
        <f t="shared" si="42"/>
        <v>0.63157894736842102</v>
      </c>
      <c r="AT21" s="16">
        <f t="shared" si="43"/>
        <v>0.57894736842105265</v>
      </c>
      <c r="AU21" s="22"/>
      <c r="AV21" s="1">
        <f t="shared" si="44"/>
        <v>0</v>
      </c>
      <c r="AW21" s="1">
        <v>19</v>
      </c>
      <c r="AX21" s="1"/>
      <c r="AY21" s="1"/>
      <c r="AZ21" s="1">
        <v>1</v>
      </c>
      <c r="BA21" s="1">
        <v>11</v>
      </c>
      <c r="BB21" s="1">
        <v>7</v>
      </c>
      <c r="BC21" s="15">
        <f t="shared" si="45"/>
        <v>0.63157894736842102</v>
      </c>
      <c r="BD21" s="16">
        <f t="shared" si="46"/>
        <v>0.57894736842105265</v>
      </c>
      <c r="BE21" s="22"/>
      <c r="BF21" s="1">
        <f t="shared" si="47"/>
        <v>0</v>
      </c>
      <c r="BG21" s="1">
        <v>19</v>
      </c>
      <c r="BH21" s="1"/>
      <c r="BI21" s="1"/>
      <c r="BJ21" s="1"/>
      <c r="BK21" s="1">
        <v>11</v>
      </c>
      <c r="BL21" s="1">
        <v>8</v>
      </c>
      <c r="BM21" s="15">
        <f t="shared" si="48"/>
        <v>0.57894736842105265</v>
      </c>
      <c r="BN21" s="16">
        <f t="shared" si="49"/>
        <v>0.57894736842105265</v>
      </c>
      <c r="BO21" s="22"/>
      <c r="BP21" s="1">
        <f t="shared" si="50"/>
        <v>0</v>
      </c>
      <c r="BQ21" s="1">
        <v>19</v>
      </c>
      <c r="BR21" s="1">
        <v>1</v>
      </c>
      <c r="BS21" s="1"/>
      <c r="BT21" s="1"/>
      <c r="BU21" s="1">
        <v>11</v>
      </c>
      <c r="BV21" s="1">
        <v>7</v>
      </c>
      <c r="BW21" s="15">
        <f t="shared" si="51"/>
        <v>0.63157894736842102</v>
      </c>
      <c r="BX21" s="16">
        <f t="shared" si="52"/>
        <v>0.57894736842105265</v>
      </c>
      <c r="BY21" s="22"/>
      <c r="BZ21" s="1">
        <f t="shared" si="53"/>
        <v>0</v>
      </c>
      <c r="CA21" s="1">
        <v>19</v>
      </c>
      <c r="CB21" s="1"/>
      <c r="CC21" s="1"/>
      <c r="CD21" s="1">
        <v>1</v>
      </c>
      <c r="CE21" s="1">
        <v>11</v>
      </c>
      <c r="CF21" s="1">
        <v>7</v>
      </c>
      <c r="CG21" s="15">
        <f t="shared" si="54"/>
        <v>0.63157894736842102</v>
      </c>
      <c r="CH21" s="16">
        <f t="shared" si="55"/>
        <v>0.57894736842105265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18</v>
      </c>
      <c r="D22" s="2"/>
      <c r="E22" s="2"/>
      <c r="F22" s="8">
        <v>18</v>
      </c>
      <c r="G22" s="22"/>
      <c r="H22" s="1">
        <f t="shared" si="32"/>
        <v>0</v>
      </c>
      <c r="I22" s="1">
        <v>18</v>
      </c>
      <c r="J22" s="1">
        <v>14</v>
      </c>
      <c r="K22" s="1"/>
      <c r="L22" s="1">
        <v>1</v>
      </c>
      <c r="M22" s="1"/>
      <c r="N22" s="1">
        <v>3</v>
      </c>
      <c r="O22" s="15">
        <f t="shared" si="33"/>
        <v>0.83333333333333337</v>
      </c>
      <c r="P22" s="16">
        <f t="shared" si="34"/>
        <v>0</v>
      </c>
      <c r="Q22" s="22"/>
      <c r="R22" s="1">
        <f t="shared" si="35"/>
        <v>0</v>
      </c>
      <c r="S22" s="1">
        <v>18</v>
      </c>
      <c r="T22" s="1">
        <v>11</v>
      </c>
      <c r="U22" s="1"/>
      <c r="V22" s="1"/>
      <c r="W22" s="1">
        <v>3</v>
      </c>
      <c r="X22" s="1">
        <v>4</v>
      </c>
      <c r="Y22" s="15">
        <f t="shared" si="36"/>
        <v>0.77777777777777779</v>
      </c>
      <c r="Z22" s="16">
        <f t="shared" si="37"/>
        <v>0.16666666666666666</v>
      </c>
      <c r="AA22" s="22"/>
      <c r="AB22" s="1">
        <f t="shared" si="38"/>
        <v>1</v>
      </c>
      <c r="AC22" s="1">
        <v>17</v>
      </c>
      <c r="AD22" s="1">
        <v>5</v>
      </c>
      <c r="AE22" s="1"/>
      <c r="AF22" s="1"/>
      <c r="AG22" s="1">
        <v>7</v>
      </c>
      <c r="AH22" s="1">
        <v>5</v>
      </c>
      <c r="AI22" s="15">
        <f t="shared" si="39"/>
        <v>0.70588235294117652</v>
      </c>
      <c r="AJ22" s="16">
        <f t="shared" si="40"/>
        <v>0.41176470588235292</v>
      </c>
      <c r="AK22" s="22"/>
      <c r="AL22" s="1">
        <f t="shared" si="41"/>
        <v>0</v>
      </c>
      <c r="AM22" s="1">
        <v>17</v>
      </c>
      <c r="AN22" s="1">
        <v>1</v>
      </c>
      <c r="AO22" s="1"/>
      <c r="AP22" s="1"/>
      <c r="AQ22" s="1">
        <v>12</v>
      </c>
      <c r="AR22" s="1">
        <v>4</v>
      </c>
      <c r="AS22" s="15">
        <f t="shared" si="42"/>
        <v>0.76470588235294112</v>
      </c>
      <c r="AT22" s="16">
        <f t="shared" si="43"/>
        <v>0.70588235294117652</v>
      </c>
      <c r="AU22" s="22"/>
      <c r="AV22" s="1">
        <f t="shared" si="44"/>
        <v>0</v>
      </c>
      <c r="AW22" s="1">
        <v>17</v>
      </c>
      <c r="AX22" s="1"/>
      <c r="AY22" s="1"/>
      <c r="AZ22" s="1"/>
      <c r="BA22" s="1">
        <v>13</v>
      </c>
      <c r="BB22" s="1">
        <v>4</v>
      </c>
      <c r="BC22" s="15">
        <f t="shared" si="45"/>
        <v>0.76470588235294112</v>
      </c>
      <c r="BD22" s="16">
        <f t="shared" si="46"/>
        <v>0.76470588235294112</v>
      </c>
      <c r="BE22" s="22"/>
      <c r="BF22" s="1">
        <f t="shared" si="47"/>
        <v>0</v>
      </c>
      <c r="BG22" s="1">
        <v>17</v>
      </c>
      <c r="BH22" s="1"/>
      <c r="BI22" s="1"/>
      <c r="BJ22" s="1"/>
      <c r="BK22" s="1">
        <v>13</v>
      </c>
      <c r="BL22" s="1">
        <v>4</v>
      </c>
      <c r="BM22" s="15">
        <f t="shared" si="48"/>
        <v>0.76470588235294112</v>
      </c>
      <c r="BN22" s="16">
        <f t="shared" si="49"/>
        <v>0.76470588235294112</v>
      </c>
      <c r="BO22" s="22"/>
      <c r="BP22" s="1">
        <f t="shared" si="50"/>
        <v>0</v>
      </c>
      <c r="BQ22" s="1">
        <v>17</v>
      </c>
      <c r="BR22" s="1"/>
      <c r="BS22" s="1"/>
      <c r="BT22" s="1"/>
      <c r="BU22" s="1">
        <v>13</v>
      </c>
      <c r="BV22" s="1">
        <v>4</v>
      </c>
      <c r="BW22" s="15">
        <f t="shared" si="51"/>
        <v>0.76470588235294112</v>
      </c>
      <c r="BX22" s="16">
        <f t="shared" si="52"/>
        <v>0.76470588235294112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28</v>
      </c>
      <c r="D23" s="2"/>
      <c r="E23" s="2"/>
      <c r="F23" s="8">
        <v>28</v>
      </c>
      <c r="G23" s="22"/>
      <c r="H23" s="1">
        <f t="shared" si="32"/>
        <v>1</v>
      </c>
      <c r="I23" s="1">
        <v>27</v>
      </c>
      <c r="J23" s="1">
        <v>19</v>
      </c>
      <c r="K23" s="1"/>
      <c r="L23" s="1">
        <v>1</v>
      </c>
      <c r="M23" s="1"/>
      <c r="N23" s="1">
        <v>7</v>
      </c>
      <c r="O23" s="15">
        <f t="shared" si="33"/>
        <v>0.7407407407407407</v>
      </c>
      <c r="P23" s="16">
        <f t="shared" si="34"/>
        <v>0</v>
      </c>
      <c r="Q23" s="22"/>
      <c r="R23" s="1">
        <f t="shared" si="35"/>
        <v>1</v>
      </c>
      <c r="S23" s="1">
        <v>26</v>
      </c>
      <c r="T23" s="1">
        <v>14</v>
      </c>
      <c r="U23" s="1"/>
      <c r="V23" s="1"/>
      <c r="W23" s="1">
        <v>3</v>
      </c>
      <c r="X23" s="1">
        <v>9</v>
      </c>
      <c r="Y23" s="15">
        <f t="shared" si="36"/>
        <v>0.65384615384615385</v>
      </c>
      <c r="Z23" s="16">
        <f t="shared" si="37"/>
        <v>0.11538461538461539</v>
      </c>
      <c r="AA23" s="22"/>
      <c r="AB23" s="1">
        <f t="shared" si="38"/>
        <v>0</v>
      </c>
      <c r="AC23" s="1">
        <v>26</v>
      </c>
      <c r="AD23" s="1">
        <v>5</v>
      </c>
      <c r="AE23" s="1"/>
      <c r="AF23" s="1"/>
      <c r="AG23" s="1">
        <v>12</v>
      </c>
      <c r="AH23" s="1">
        <v>9</v>
      </c>
      <c r="AI23" s="15">
        <f t="shared" si="39"/>
        <v>0.65384615384615385</v>
      </c>
      <c r="AJ23" s="16">
        <f t="shared" si="40"/>
        <v>0.46153846153846156</v>
      </c>
      <c r="AK23" s="22"/>
      <c r="AL23" s="1">
        <f t="shared" si="41"/>
        <v>0</v>
      </c>
      <c r="AM23" s="1">
        <v>26</v>
      </c>
      <c r="AN23" s="1"/>
      <c r="AO23" s="1"/>
      <c r="AP23" s="1"/>
      <c r="AQ23" s="1">
        <v>16</v>
      </c>
      <c r="AR23" s="1">
        <v>10</v>
      </c>
      <c r="AS23" s="15">
        <f t="shared" si="42"/>
        <v>0.61538461538461542</v>
      </c>
      <c r="AT23" s="16">
        <f t="shared" si="43"/>
        <v>0.61538461538461542</v>
      </c>
      <c r="AU23" s="22"/>
      <c r="AV23" s="1">
        <f t="shared" si="44"/>
        <v>0</v>
      </c>
      <c r="AW23" s="1">
        <v>26</v>
      </c>
      <c r="AX23" s="1"/>
      <c r="AY23" s="1"/>
      <c r="AZ23" s="1"/>
      <c r="BA23" s="1">
        <v>16</v>
      </c>
      <c r="BB23" s="1">
        <v>10</v>
      </c>
      <c r="BC23" s="15">
        <f t="shared" si="45"/>
        <v>0.61538461538461542</v>
      </c>
      <c r="BD23" s="16">
        <f t="shared" si="46"/>
        <v>0.61538461538461542</v>
      </c>
      <c r="BE23" s="22"/>
      <c r="BF23" s="1">
        <f t="shared" si="47"/>
        <v>0</v>
      </c>
      <c r="BG23" s="1">
        <v>26</v>
      </c>
      <c r="BH23" s="1">
        <v>1</v>
      </c>
      <c r="BI23" s="1"/>
      <c r="BJ23" s="1"/>
      <c r="BK23" s="1">
        <v>16</v>
      </c>
      <c r="BL23" s="1">
        <v>9</v>
      </c>
      <c r="BM23" s="15">
        <f t="shared" si="48"/>
        <v>0.65384615384615385</v>
      </c>
      <c r="BN23" s="16">
        <f t="shared" si="49"/>
        <v>0.61538461538461542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16</v>
      </c>
      <c r="D24" s="2"/>
      <c r="E24" s="2"/>
      <c r="F24" s="8">
        <v>16</v>
      </c>
      <c r="G24" s="22"/>
      <c r="H24" s="1">
        <f t="shared" si="32"/>
        <v>1</v>
      </c>
      <c r="I24" s="1">
        <v>15</v>
      </c>
      <c r="J24" s="1">
        <v>11</v>
      </c>
      <c r="K24" s="1"/>
      <c r="L24" s="1"/>
      <c r="M24" s="1"/>
      <c r="N24" s="1">
        <v>4</v>
      </c>
      <c r="O24" s="15">
        <f t="shared" si="33"/>
        <v>0.73333333333333328</v>
      </c>
      <c r="P24" s="16">
        <f t="shared" si="34"/>
        <v>0</v>
      </c>
      <c r="Q24" s="22"/>
      <c r="R24" s="1">
        <f t="shared" si="35"/>
        <v>0</v>
      </c>
      <c r="S24" s="1">
        <v>15</v>
      </c>
      <c r="T24" s="1">
        <v>5</v>
      </c>
      <c r="U24" s="1"/>
      <c r="V24" s="1">
        <v>1</v>
      </c>
      <c r="W24" s="1">
        <v>4</v>
      </c>
      <c r="X24" s="1">
        <v>5</v>
      </c>
      <c r="Y24" s="15">
        <f t="shared" si="36"/>
        <v>0.66666666666666663</v>
      </c>
      <c r="Z24" s="16">
        <f t="shared" si="37"/>
        <v>0.26666666666666666</v>
      </c>
      <c r="AA24" s="22"/>
      <c r="AB24" s="1">
        <f t="shared" si="38"/>
        <v>0</v>
      </c>
      <c r="AC24" s="1">
        <v>15</v>
      </c>
      <c r="AD24" s="1">
        <v>1</v>
      </c>
      <c r="AE24" s="1"/>
      <c r="AF24" s="1"/>
      <c r="AG24" s="1">
        <v>9</v>
      </c>
      <c r="AH24" s="1">
        <v>5</v>
      </c>
      <c r="AI24" s="15">
        <f t="shared" si="39"/>
        <v>0.66666666666666663</v>
      </c>
      <c r="AJ24" s="16">
        <f t="shared" si="40"/>
        <v>0.6</v>
      </c>
      <c r="AK24" s="22"/>
      <c r="AL24" s="1">
        <f t="shared" si="41"/>
        <v>0</v>
      </c>
      <c r="AM24" s="1">
        <v>15</v>
      </c>
      <c r="AN24" s="1"/>
      <c r="AO24" s="1"/>
      <c r="AP24" s="1"/>
      <c r="AQ24" s="1">
        <v>9</v>
      </c>
      <c r="AR24" s="1">
        <v>6</v>
      </c>
      <c r="AS24" s="15">
        <f t="shared" si="42"/>
        <v>0.6</v>
      </c>
      <c r="AT24" s="16">
        <f t="shared" si="43"/>
        <v>0.6</v>
      </c>
      <c r="AU24" s="22"/>
      <c r="AV24" s="1">
        <f t="shared" si="44"/>
        <v>0</v>
      </c>
      <c r="AW24" s="1">
        <v>15</v>
      </c>
      <c r="AX24" s="1"/>
      <c r="AY24" s="1"/>
      <c r="AZ24" s="1"/>
      <c r="BA24" s="1">
        <v>9</v>
      </c>
      <c r="BB24" s="1">
        <v>6</v>
      </c>
      <c r="BC24" s="15">
        <f t="shared" si="45"/>
        <v>0.6</v>
      </c>
      <c r="BD24" s="16">
        <f t="shared" si="46"/>
        <v>0.6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23</v>
      </c>
      <c r="D25" s="2"/>
      <c r="E25" s="2"/>
      <c r="F25" s="8">
        <v>23</v>
      </c>
      <c r="G25" s="22">
        <v>1</v>
      </c>
      <c r="H25" s="1">
        <f t="shared" si="32"/>
        <v>2</v>
      </c>
      <c r="I25" s="1">
        <v>22</v>
      </c>
      <c r="J25" s="1">
        <v>19</v>
      </c>
      <c r="K25" s="1"/>
      <c r="L25" s="1">
        <v>2</v>
      </c>
      <c r="M25" s="1"/>
      <c r="N25" s="1">
        <v>1</v>
      </c>
      <c r="O25" s="15">
        <f t="shared" si="33"/>
        <v>0.95454545454545459</v>
      </c>
      <c r="P25" s="16">
        <f t="shared" si="34"/>
        <v>0</v>
      </c>
      <c r="Q25" s="22"/>
      <c r="R25" s="1">
        <f t="shared" si="35"/>
        <v>0</v>
      </c>
      <c r="S25" s="1">
        <v>22</v>
      </c>
      <c r="T25" s="1">
        <v>18</v>
      </c>
      <c r="U25" s="1"/>
      <c r="V25" s="1"/>
      <c r="W25" s="1">
        <v>1</v>
      </c>
      <c r="X25" s="1">
        <v>3</v>
      </c>
      <c r="Y25" s="15">
        <f t="shared" si="36"/>
        <v>0.86363636363636365</v>
      </c>
      <c r="Z25" s="16">
        <f t="shared" si="37"/>
        <v>4.5454545454545456E-2</v>
      </c>
      <c r="AA25" s="22">
        <v>1</v>
      </c>
      <c r="AB25" s="1">
        <f t="shared" si="38"/>
        <v>1</v>
      </c>
      <c r="AC25" s="1">
        <v>22</v>
      </c>
      <c r="AD25" s="1">
        <v>4</v>
      </c>
      <c r="AE25" s="1"/>
      <c r="AF25" s="1">
        <v>2</v>
      </c>
      <c r="AG25" s="1">
        <v>12</v>
      </c>
      <c r="AH25" s="1">
        <v>4</v>
      </c>
      <c r="AI25" s="15">
        <f t="shared" si="39"/>
        <v>0.81818181818181823</v>
      </c>
      <c r="AJ25" s="16">
        <f t="shared" si="40"/>
        <v>0.54545454545454541</v>
      </c>
      <c r="AK25" s="22"/>
      <c r="AL25" s="1">
        <f t="shared" si="41"/>
        <v>0</v>
      </c>
      <c r="AM25" s="1">
        <v>22</v>
      </c>
      <c r="AN25" s="1">
        <v>3</v>
      </c>
      <c r="AO25" s="1"/>
      <c r="AP25" s="1"/>
      <c r="AQ25" s="1">
        <v>13</v>
      </c>
      <c r="AR25" s="1">
        <v>6</v>
      </c>
      <c r="AS25" s="15">
        <f t="shared" si="42"/>
        <v>0.72727272727272729</v>
      </c>
      <c r="AT25" s="16">
        <f t="shared" si="43"/>
        <v>0.59090909090909094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20</v>
      </c>
      <c r="D26" s="2"/>
      <c r="E26" s="2"/>
      <c r="F26" s="8">
        <v>20</v>
      </c>
      <c r="G26" s="22"/>
      <c r="H26" s="1">
        <f t="shared" si="32"/>
        <v>2</v>
      </c>
      <c r="I26" s="1">
        <v>18</v>
      </c>
      <c r="J26" s="1">
        <v>16</v>
      </c>
      <c r="K26" s="1"/>
      <c r="L26" s="1">
        <v>1</v>
      </c>
      <c r="M26" s="1"/>
      <c r="N26" s="1">
        <v>1</v>
      </c>
      <c r="O26" s="17">
        <f t="shared" si="33"/>
        <v>0.94444444444444442</v>
      </c>
      <c r="P26" s="18">
        <f t="shared" si="34"/>
        <v>0</v>
      </c>
      <c r="Q26" s="22"/>
      <c r="R26" s="1">
        <f t="shared" si="35"/>
        <v>1</v>
      </c>
      <c r="S26" s="1">
        <v>17</v>
      </c>
      <c r="T26" s="1">
        <v>13</v>
      </c>
      <c r="U26" s="1"/>
      <c r="V26" s="1"/>
      <c r="W26" s="1">
        <v>3</v>
      </c>
      <c r="X26" s="1">
        <v>1</v>
      </c>
      <c r="Y26" s="17">
        <f t="shared" si="36"/>
        <v>0.94117647058823528</v>
      </c>
      <c r="Z26" s="18">
        <f t="shared" si="37"/>
        <v>0.17647058823529413</v>
      </c>
      <c r="AA26" s="22"/>
      <c r="AB26" s="1">
        <f t="shared" si="38"/>
        <v>0</v>
      </c>
      <c r="AC26" s="1">
        <v>17</v>
      </c>
      <c r="AD26" s="1">
        <v>7</v>
      </c>
      <c r="AE26" s="1"/>
      <c r="AF26" s="1"/>
      <c r="AG26" s="1">
        <v>8</v>
      </c>
      <c r="AH26" s="1">
        <v>2</v>
      </c>
      <c r="AI26" s="17">
        <f t="shared" si="39"/>
        <v>0.88235294117647056</v>
      </c>
      <c r="AJ26" s="18">
        <f t="shared" si="40"/>
        <v>0.47058823529411764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41</v>
      </c>
      <c r="D27" s="2"/>
      <c r="E27" s="2"/>
      <c r="F27" s="8">
        <v>41</v>
      </c>
      <c r="G27" s="22"/>
      <c r="H27" s="1">
        <f t="shared" si="32"/>
        <v>0</v>
      </c>
      <c r="I27" s="1">
        <v>41</v>
      </c>
      <c r="J27" s="1">
        <v>38</v>
      </c>
      <c r="K27" s="1"/>
      <c r="L27" s="1">
        <v>1</v>
      </c>
      <c r="M27" s="1"/>
      <c r="N27" s="1">
        <v>2</v>
      </c>
      <c r="O27" s="17">
        <f t="shared" si="33"/>
        <v>0.95121951219512191</v>
      </c>
      <c r="P27" s="18">
        <f t="shared" si="34"/>
        <v>0</v>
      </c>
      <c r="Q27" s="22">
        <v>2</v>
      </c>
      <c r="R27" s="1">
        <f t="shared" si="35"/>
        <v>4</v>
      </c>
      <c r="S27" s="1">
        <v>39</v>
      </c>
      <c r="T27" s="1">
        <v>24</v>
      </c>
      <c r="U27" s="1"/>
      <c r="V27" s="1"/>
      <c r="W27" s="1">
        <v>11</v>
      </c>
      <c r="X27" s="1">
        <v>4</v>
      </c>
      <c r="Y27" s="17">
        <f t="shared" si="36"/>
        <v>0.89743589743589747</v>
      </c>
      <c r="Z27" s="18">
        <f t="shared" si="37"/>
        <v>0.28205128205128205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29</v>
      </c>
      <c r="D28" s="2"/>
      <c r="E28" s="2"/>
      <c r="F28" s="9">
        <v>29</v>
      </c>
      <c r="G28" s="23"/>
      <c r="H28" s="24">
        <f t="shared" si="32"/>
        <v>0</v>
      </c>
      <c r="I28" s="24">
        <v>29</v>
      </c>
      <c r="J28" s="24">
        <v>25</v>
      </c>
      <c r="K28" s="10"/>
      <c r="L28" s="10">
        <v>3</v>
      </c>
      <c r="M28" s="10"/>
      <c r="N28" s="10">
        <v>1</v>
      </c>
      <c r="O28" s="19">
        <f t="shared" si="33"/>
        <v>0.96551724137931039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51</v>
      </c>
    </row>
    <row r="2" spans="1:106">
      <c r="B2" s="25" t="str">
        <f>"Freshmen Retention - "&amp;$A$1</f>
        <v>Freshmen Retention - Humanities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e">
        <f>#REF!</f>
        <v>#REF!</v>
      </c>
      <c r="C5" s="3">
        <f t="shared" ref="C5:C14" si="0">F5+D5+E5</f>
        <v>0</v>
      </c>
      <c r="D5" s="3"/>
      <c r="E5" s="3"/>
      <c r="F5" s="8"/>
      <c r="G5" s="21">
        <v>1</v>
      </c>
      <c r="H5" s="1">
        <f>IF(ISNUMBER(I5),F5-I5+G5,"")</f>
        <v>0</v>
      </c>
      <c r="I5" s="1">
        <v>1</v>
      </c>
      <c r="J5" s="1">
        <v>1</v>
      </c>
      <c r="K5" s="4"/>
      <c r="L5" s="4"/>
      <c r="M5" s="4"/>
      <c r="N5" s="5"/>
      <c r="O5" s="15">
        <f>IF(I5="","",((J5+K5+L5+M5)/I5))</f>
        <v>1</v>
      </c>
      <c r="P5" s="16">
        <f>IF(I5="","",(M5/I5))</f>
        <v>0</v>
      </c>
      <c r="Q5" s="21">
        <v>1</v>
      </c>
      <c r="R5" s="1">
        <f t="shared" ref="R5:R14" si="1">IF(ISNUMBER(S5),I5-S5+Q5,"")</f>
        <v>0</v>
      </c>
      <c r="S5" s="1">
        <v>2</v>
      </c>
      <c r="T5" s="1">
        <v>2</v>
      </c>
      <c r="U5" s="4"/>
      <c r="V5" s="4"/>
      <c r="W5" s="4"/>
      <c r="X5" s="5"/>
      <c r="Y5" s="15">
        <f t="shared" ref="Y5:Y14" si="2">IF(S5="","",((T5+U5+V5+W5)/S5))</f>
        <v>1</v>
      </c>
      <c r="Z5" s="16">
        <f t="shared" ref="Z5:Z14" si="3">IF(S5="","",(W5/S5))</f>
        <v>0</v>
      </c>
      <c r="AA5" s="21">
        <v>2</v>
      </c>
      <c r="AB5" s="1">
        <f t="shared" ref="AB5:AB14" si="4">IF(ISNUMBER(AC5),S5-AC5+AA5,"")</f>
        <v>0</v>
      </c>
      <c r="AC5" s="1">
        <v>4</v>
      </c>
      <c r="AD5" s="1">
        <v>4</v>
      </c>
      <c r="AE5" s="4"/>
      <c r="AF5" s="4"/>
      <c r="AG5" s="4"/>
      <c r="AH5" s="5"/>
      <c r="AI5" s="15">
        <f t="shared" ref="AI5:AI14" si="5">IF(AC5="","",((AD5+AE5+AF5+AG5)/AC5))</f>
        <v>1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4</v>
      </c>
      <c r="AN5" s="1">
        <v>1</v>
      </c>
      <c r="AO5" s="4"/>
      <c r="AP5" s="4"/>
      <c r="AQ5" s="4">
        <v>2</v>
      </c>
      <c r="AR5" s="5">
        <v>1</v>
      </c>
      <c r="AS5" s="15">
        <f t="shared" ref="AS5:AS14" si="8">IF(AM5="","",((AN5+AO5+AP5+AQ5)/AM5))</f>
        <v>0.75</v>
      </c>
      <c r="AT5" s="16">
        <f t="shared" ref="AT5:AT14" si="9">IF(AM5="","",(AQ5/AM5))</f>
        <v>0.5</v>
      </c>
      <c r="AU5" s="21"/>
      <c r="AV5" s="1">
        <f t="shared" ref="AV5:AV14" si="10">IF(ISNUMBER(AW5),AM5-AW5+AU5,"")</f>
        <v>0</v>
      </c>
      <c r="AW5" s="1">
        <v>4</v>
      </c>
      <c r="AX5" s="1"/>
      <c r="AY5" s="4"/>
      <c r="AZ5" s="4"/>
      <c r="BA5" s="4">
        <v>3</v>
      </c>
      <c r="BB5" s="5">
        <v>1</v>
      </c>
      <c r="BC5" s="15">
        <f t="shared" ref="BC5:BC14" si="11">IF(AW5="","",((AX5+AY5+AZ5+BA5)/AW5))</f>
        <v>0.75</v>
      </c>
      <c r="BD5" s="16">
        <f t="shared" ref="BD5:BD14" si="12">IF(AW5="","",(BA5/AW5))</f>
        <v>0.75</v>
      </c>
      <c r="BE5" s="21"/>
      <c r="BF5" s="1">
        <f t="shared" ref="BF5:BF14" si="13">IF(ISNUMBER(BG5),AW5-BG5+BE5,"")</f>
        <v>0</v>
      </c>
      <c r="BG5" s="1">
        <v>4</v>
      </c>
      <c r="BH5" s="1">
        <v>1</v>
      </c>
      <c r="BI5" s="4"/>
      <c r="BJ5" s="4"/>
      <c r="BK5" s="4">
        <v>3</v>
      </c>
      <c r="BL5" s="5"/>
      <c r="BM5" s="15">
        <f t="shared" ref="BM5:BM14" si="14">IF(BG5="","",((BH5+BI5+BJ5+BK5)/BG5))</f>
        <v>1</v>
      </c>
      <c r="BN5" s="16">
        <f t="shared" ref="BN5:BN14" si="15">IF(BG5="","",(BK5/BG5))</f>
        <v>0.75</v>
      </c>
      <c r="BO5" s="21"/>
      <c r="BP5" s="1">
        <f t="shared" ref="BP5:BP14" si="16">IF(ISNUMBER(BQ5),BG5-BQ5+BO5,"")</f>
        <v>0</v>
      </c>
      <c r="BQ5" s="1">
        <v>4</v>
      </c>
      <c r="BR5" s="1"/>
      <c r="BS5" s="4"/>
      <c r="BT5" s="4"/>
      <c r="BU5" s="4">
        <v>3</v>
      </c>
      <c r="BV5" s="5">
        <v>1</v>
      </c>
      <c r="BW5" s="15">
        <f t="shared" ref="BW5:BW14" si="17">IF(BQ5="","",((BR5+BS5+BT5+BU5)/BQ5))</f>
        <v>0.75</v>
      </c>
      <c r="BX5" s="16">
        <f t="shared" ref="BX5:BX14" si="18">IF(BQ5="","",(BU5/BQ5))</f>
        <v>0.75</v>
      </c>
      <c r="BY5" s="21"/>
      <c r="BZ5" s="1">
        <f t="shared" ref="BZ5:BZ14" si="19">IF(ISNUMBER(CA5),BQ5-CA5+BY5,"")</f>
        <v>0</v>
      </c>
      <c r="CA5" s="1">
        <v>4</v>
      </c>
      <c r="CB5" s="1"/>
      <c r="CC5" s="4"/>
      <c r="CD5" s="4"/>
      <c r="CE5" s="4">
        <v>3</v>
      </c>
      <c r="CF5" s="5">
        <v>1</v>
      </c>
      <c r="CG5" s="15">
        <f t="shared" ref="CG5:CG14" si="20">IF(CA5="","",((CB5+CC5+CD5+CE5)/CA5))</f>
        <v>0.75</v>
      </c>
      <c r="CH5" s="16">
        <f t="shared" ref="CH5:CH14" si="21">IF(CA5="","",(CE5/CA5))</f>
        <v>0.75</v>
      </c>
      <c r="CI5" s="21"/>
      <c r="CJ5" s="1">
        <f t="shared" ref="CJ5:CJ14" si="22">IF(ISNUMBER(CK5),CA5-CK5+CI5,"")</f>
        <v>0</v>
      </c>
      <c r="CK5" s="1">
        <v>4</v>
      </c>
      <c r="CL5" s="1"/>
      <c r="CM5" s="4"/>
      <c r="CN5" s="4"/>
      <c r="CO5" s="4">
        <v>3</v>
      </c>
      <c r="CP5" s="5">
        <v>1</v>
      </c>
      <c r="CQ5" s="15">
        <f t="shared" ref="CQ5:CQ14" si="23">IF(CK5="","",((CL5+CM5+CN5+CO5)/CK5))</f>
        <v>0.75</v>
      </c>
      <c r="CR5" s="16">
        <f t="shared" ref="CR5:CR14" si="24">IF(CK5="","",(CO5/CK5))</f>
        <v>0.75</v>
      </c>
      <c r="CS5" s="21"/>
      <c r="CT5" s="1">
        <f t="shared" ref="CT5:CT14" si="25">IF(ISNUMBER(CU5),CK5-CU5+CS5,"")</f>
        <v>0</v>
      </c>
      <c r="CU5" s="1">
        <v>4</v>
      </c>
      <c r="CV5" s="1"/>
      <c r="CW5" s="4"/>
      <c r="CX5" s="4"/>
      <c r="CY5" s="4">
        <v>3</v>
      </c>
      <c r="CZ5" s="5">
        <v>1</v>
      </c>
      <c r="DA5" s="15">
        <f t="shared" ref="DA5:DA14" si="26">IF(CU5="","",((CV5+CW5+CX5+CY5)/CU5))</f>
        <v>0.75</v>
      </c>
      <c r="DB5" s="16">
        <f t="shared" ref="DB5:DB14" si="27">IF(CU5="","",(CY5/CU5))</f>
        <v>0.75</v>
      </c>
    </row>
    <row r="6" spans="1:106">
      <c r="B6" s="4" t="s">
        <v>82</v>
      </c>
      <c r="C6" s="2">
        <f t="shared" si="0"/>
        <v>1</v>
      </c>
      <c r="D6" s="2"/>
      <c r="E6" s="2"/>
      <c r="F6" s="8">
        <v>1</v>
      </c>
      <c r="G6" s="22"/>
      <c r="H6" s="1">
        <f t="shared" ref="H6:H14" si="28">IF(ISNUMBER(I6),F6-I6+G6,"")</f>
        <v>0</v>
      </c>
      <c r="I6" s="1">
        <v>1</v>
      </c>
      <c r="J6" s="1">
        <v>1</v>
      </c>
      <c r="K6" s="1"/>
      <c r="L6" s="1"/>
      <c r="M6" s="1"/>
      <c r="N6" s="1"/>
      <c r="O6" s="15">
        <f t="shared" ref="O6:O14" si="29">IF(I6="","",((J6+K6+L6+M6)/I6))</f>
        <v>1</v>
      </c>
      <c r="P6" s="16">
        <f t="shared" ref="P6:P14" si="30">IF(I6="","",(M6/I6))</f>
        <v>0</v>
      </c>
      <c r="Q6" s="22"/>
      <c r="R6" s="1" t="str">
        <f t="shared" si="1"/>
        <v/>
      </c>
      <c r="S6" s="1"/>
      <c r="T6" s="1"/>
      <c r="U6" s="1"/>
      <c r="V6" s="1"/>
      <c r="W6" s="1"/>
      <c r="X6" s="1"/>
      <c r="Y6" s="15" t="str">
        <f t="shared" si="2"/>
        <v/>
      </c>
      <c r="Z6" s="16" t="str">
        <f t="shared" si="3"/>
        <v/>
      </c>
      <c r="AA6" s="22"/>
      <c r="AB6" s="1" t="str">
        <f t="shared" si="4"/>
        <v/>
      </c>
      <c r="AC6" s="1"/>
      <c r="AD6" s="1"/>
      <c r="AE6" s="1"/>
      <c r="AF6" s="1"/>
      <c r="AG6" s="1"/>
      <c r="AH6" s="1"/>
      <c r="AI6" s="15" t="str">
        <f t="shared" si="5"/>
        <v/>
      </c>
      <c r="AJ6" s="16" t="str">
        <f t="shared" si="6"/>
        <v/>
      </c>
      <c r="AK6" s="22"/>
      <c r="AL6" s="1">
        <f t="shared" si="7"/>
        <v>-2</v>
      </c>
      <c r="AM6" s="1">
        <v>2</v>
      </c>
      <c r="AN6" s="1">
        <v>1</v>
      </c>
      <c r="AO6" s="1"/>
      <c r="AP6" s="1"/>
      <c r="AQ6" s="1">
        <v>1</v>
      </c>
      <c r="AR6" s="1"/>
      <c r="AS6" s="15">
        <f t="shared" si="8"/>
        <v>1</v>
      </c>
      <c r="AT6" s="16">
        <f t="shared" si="9"/>
        <v>0.5</v>
      </c>
      <c r="AU6" s="22"/>
      <c r="AV6" s="1">
        <f t="shared" si="10"/>
        <v>0</v>
      </c>
      <c r="AW6" s="1">
        <v>2</v>
      </c>
      <c r="AX6" s="1"/>
      <c r="AY6" s="1"/>
      <c r="AZ6" s="1"/>
      <c r="BA6" s="1">
        <v>2</v>
      </c>
      <c r="BB6" s="1"/>
      <c r="BC6" s="15">
        <f t="shared" si="11"/>
        <v>1</v>
      </c>
      <c r="BD6" s="16">
        <f t="shared" si="12"/>
        <v>1</v>
      </c>
      <c r="BE6" s="22"/>
      <c r="BF6" s="1">
        <f t="shared" si="13"/>
        <v>0</v>
      </c>
      <c r="BG6" s="1">
        <v>2</v>
      </c>
      <c r="BH6" s="1"/>
      <c r="BI6" s="1"/>
      <c r="BJ6" s="1"/>
      <c r="BK6" s="1">
        <v>2</v>
      </c>
      <c r="BL6" s="1"/>
      <c r="BM6" s="15">
        <f t="shared" si="14"/>
        <v>1</v>
      </c>
      <c r="BN6" s="16">
        <f t="shared" si="15"/>
        <v>1</v>
      </c>
      <c r="BO6" s="22"/>
      <c r="BP6" s="1">
        <f t="shared" si="16"/>
        <v>0</v>
      </c>
      <c r="BQ6" s="1">
        <v>2</v>
      </c>
      <c r="BR6" s="1"/>
      <c r="BS6" s="1"/>
      <c r="BT6" s="1"/>
      <c r="BU6" s="1">
        <v>2</v>
      </c>
      <c r="BV6" s="1"/>
      <c r="BW6" s="15">
        <f t="shared" si="17"/>
        <v>1</v>
      </c>
      <c r="BX6" s="16">
        <f t="shared" si="18"/>
        <v>1</v>
      </c>
      <c r="BY6" s="22"/>
      <c r="BZ6" s="1">
        <f t="shared" si="19"/>
        <v>0</v>
      </c>
      <c r="CA6" s="1">
        <v>2</v>
      </c>
      <c r="CB6" s="1"/>
      <c r="CC6" s="1"/>
      <c r="CD6" s="1"/>
      <c r="CE6" s="1">
        <v>2</v>
      </c>
      <c r="CF6" s="1"/>
      <c r="CG6" s="15">
        <f t="shared" si="20"/>
        <v>1</v>
      </c>
      <c r="CH6" s="16">
        <f t="shared" si="21"/>
        <v>1</v>
      </c>
      <c r="CI6" s="22"/>
      <c r="CJ6" s="1">
        <f t="shared" si="22"/>
        <v>0</v>
      </c>
      <c r="CK6" s="1">
        <v>2</v>
      </c>
      <c r="CL6" s="1"/>
      <c r="CM6" s="1"/>
      <c r="CN6" s="1"/>
      <c r="CO6" s="1">
        <v>2</v>
      </c>
      <c r="CP6" s="1"/>
      <c r="CQ6" s="15">
        <f t="shared" si="23"/>
        <v>1</v>
      </c>
      <c r="CR6" s="16">
        <f t="shared" si="24"/>
        <v>1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3</v>
      </c>
      <c r="D7" s="2"/>
      <c r="E7" s="2"/>
      <c r="F7" s="8">
        <v>3</v>
      </c>
      <c r="G7" s="22"/>
      <c r="H7" s="1">
        <f t="shared" si="28"/>
        <v>0</v>
      </c>
      <c r="I7" s="1">
        <v>3</v>
      </c>
      <c r="J7" s="1">
        <v>1</v>
      </c>
      <c r="K7" s="1"/>
      <c r="L7" s="1"/>
      <c r="M7" s="1"/>
      <c r="N7" s="1">
        <v>2</v>
      </c>
      <c r="O7" s="15">
        <f t="shared" si="29"/>
        <v>0.33333333333333331</v>
      </c>
      <c r="P7" s="16">
        <f t="shared" si="30"/>
        <v>0</v>
      </c>
      <c r="Q7" s="22">
        <v>1</v>
      </c>
      <c r="R7" s="1">
        <f t="shared" si="1"/>
        <v>0</v>
      </c>
      <c r="S7" s="1">
        <v>4</v>
      </c>
      <c r="T7" s="1">
        <v>2</v>
      </c>
      <c r="U7" s="1"/>
      <c r="V7" s="1"/>
      <c r="W7" s="1"/>
      <c r="X7" s="1">
        <v>2</v>
      </c>
      <c r="Y7" s="15">
        <f t="shared" si="2"/>
        <v>0.5</v>
      </c>
      <c r="Z7" s="16">
        <f t="shared" si="3"/>
        <v>0</v>
      </c>
      <c r="AA7" s="22">
        <v>1</v>
      </c>
      <c r="AB7" s="1">
        <f t="shared" si="4"/>
        <v>0</v>
      </c>
      <c r="AC7" s="1">
        <v>5</v>
      </c>
      <c r="AD7" s="1">
        <v>3</v>
      </c>
      <c r="AE7" s="1"/>
      <c r="AF7" s="1"/>
      <c r="AG7" s="1"/>
      <c r="AH7" s="1">
        <v>2</v>
      </c>
      <c r="AI7" s="15">
        <f t="shared" si="5"/>
        <v>0.6</v>
      </c>
      <c r="AJ7" s="16">
        <f t="shared" si="6"/>
        <v>0</v>
      </c>
      <c r="AK7" s="22">
        <v>1</v>
      </c>
      <c r="AL7" s="1">
        <f t="shared" si="7"/>
        <v>0</v>
      </c>
      <c r="AM7" s="1">
        <v>6</v>
      </c>
      <c r="AN7" s="1">
        <v>2</v>
      </c>
      <c r="AO7" s="1"/>
      <c r="AP7" s="1">
        <v>1</v>
      </c>
      <c r="AQ7" s="1">
        <v>1</v>
      </c>
      <c r="AR7" s="1">
        <v>2</v>
      </c>
      <c r="AS7" s="15">
        <f t="shared" si="8"/>
        <v>0.66666666666666663</v>
      </c>
      <c r="AT7" s="16">
        <f t="shared" si="9"/>
        <v>0.16666666666666666</v>
      </c>
      <c r="AU7" s="22"/>
      <c r="AV7" s="1">
        <f t="shared" si="10"/>
        <v>0</v>
      </c>
      <c r="AW7" s="1">
        <v>6</v>
      </c>
      <c r="AX7" s="1"/>
      <c r="AY7" s="1"/>
      <c r="AZ7" s="1">
        <v>1</v>
      </c>
      <c r="BA7" s="1">
        <v>3</v>
      </c>
      <c r="BB7" s="1">
        <v>2</v>
      </c>
      <c r="BC7" s="15">
        <f t="shared" si="11"/>
        <v>0.66666666666666663</v>
      </c>
      <c r="BD7" s="16">
        <f t="shared" si="12"/>
        <v>0.5</v>
      </c>
      <c r="BE7" s="22"/>
      <c r="BF7" s="1">
        <f t="shared" si="13"/>
        <v>0</v>
      </c>
      <c r="BG7" s="1">
        <v>6</v>
      </c>
      <c r="BH7" s="1"/>
      <c r="BI7" s="1"/>
      <c r="BJ7" s="1"/>
      <c r="BK7" s="1">
        <v>3</v>
      </c>
      <c r="BL7" s="1">
        <v>3</v>
      </c>
      <c r="BM7" s="15">
        <f t="shared" si="14"/>
        <v>0.5</v>
      </c>
      <c r="BN7" s="16">
        <f t="shared" si="15"/>
        <v>0.5</v>
      </c>
      <c r="BO7" s="22"/>
      <c r="BP7" s="1">
        <f t="shared" si="16"/>
        <v>0</v>
      </c>
      <c r="BQ7" s="1">
        <v>6</v>
      </c>
      <c r="BR7" s="1"/>
      <c r="BS7" s="1"/>
      <c r="BT7" s="1"/>
      <c r="BU7" s="1">
        <v>3</v>
      </c>
      <c r="BV7" s="1">
        <v>3</v>
      </c>
      <c r="BW7" s="15">
        <f t="shared" si="17"/>
        <v>0.5</v>
      </c>
      <c r="BX7" s="16">
        <f t="shared" si="18"/>
        <v>0.5</v>
      </c>
      <c r="BY7" s="22"/>
      <c r="BZ7" s="1">
        <f t="shared" si="19"/>
        <v>0</v>
      </c>
      <c r="CA7" s="1">
        <v>6</v>
      </c>
      <c r="CB7" s="1"/>
      <c r="CC7" s="1"/>
      <c r="CD7" s="1"/>
      <c r="CE7" s="1">
        <v>3</v>
      </c>
      <c r="CF7" s="1">
        <v>3</v>
      </c>
      <c r="CG7" s="15">
        <f t="shared" si="20"/>
        <v>0.5</v>
      </c>
      <c r="CH7" s="16">
        <f t="shared" si="21"/>
        <v>0.5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2</v>
      </c>
      <c r="D8" s="2"/>
      <c r="E8" s="2"/>
      <c r="F8" s="8">
        <v>2</v>
      </c>
      <c r="G8" s="22">
        <v>2</v>
      </c>
      <c r="H8" s="1">
        <f t="shared" si="28"/>
        <v>1</v>
      </c>
      <c r="I8" s="1">
        <v>3</v>
      </c>
      <c r="J8" s="1">
        <v>3</v>
      </c>
      <c r="K8" s="1"/>
      <c r="L8" s="1"/>
      <c r="M8" s="1"/>
      <c r="N8" s="1"/>
      <c r="O8" s="15">
        <f t="shared" si="29"/>
        <v>1</v>
      </c>
      <c r="P8" s="16">
        <f t="shared" si="30"/>
        <v>0</v>
      </c>
      <c r="Q8" s="22">
        <v>1</v>
      </c>
      <c r="R8" s="1">
        <f t="shared" si="1"/>
        <v>0</v>
      </c>
      <c r="S8" s="1">
        <v>4</v>
      </c>
      <c r="T8" s="1">
        <v>3</v>
      </c>
      <c r="U8" s="1"/>
      <c r="V8" s="1"/>
      <c r="W8" s="1"/>
      <c r="X8" s="1">
        <v>1</v>
      </c>
      <c r="Y8" s="15">
        <f t="shared" si="2"/>
        <v>0.75</v>
      </c>
      <c r="Z8" s="16">
        <f t="shared" si="3"/>
        <v>0</v>
      </c>
      <c r="AA8" s="22">
        <v>1</v>
      </c>
      <c r="AB8" s="1">
        <f t="shared" si="4"/>
        <v>0</v>
      </c>
      <c r="AC8" s="1">
        <v>5</v>
      </c>
      <c r="AD8" s="1">
        <v>4</v>
      </c>
      <c r="AE8" s="1"/>
      <c r="AF8" s="1"/>
      <c r="AG8" s="1"/>
      <c r="AH8" s="1">
        <v>1</v>
      </c>
      <c r="AI8" s="15">
        <f t="shared" si="5"/>
        <v>0.8</v>
      </c>
      <c r="AJ8" s="16">
        <f t="shared" si="6"/>
        <v>0</v>
      </c>
      <c r="AK8" s="22"/>
      <c r="AL8" s="1">
        <f t="shared" si="7"/>
        <v>0</v>
      </c>
      <c r="AM8" s="1">
        <v>5</v>
      </c>
      <c r="AN8" s="1">
        <v>1</v>
      </c>
      <c r="AO8" s="1"/>
      <c r="AP8" s="1"/>
      <c r="AQ8" s="1">
        <v>3</v>
      </c>
      <c r="AR8" s="1">
        <v>1</v>
      </c>
      <c r="AS8" s="15">
        <f t="shared" si="8"/>
        <v>0.8</v>
      </c>
      <c r="AT8" s="16">
        <f t="shared" si="9"/>
        <v>0.6</v>
      </c>
      <c r="AU8" s="22"/>
      <c r="AV8" s="1">
        <f t="shared" si="10"/>
        <v>0</v>
      </c>
      <c r="AW8" s="1">
        <v>5</v>
      </c>
      <c r="AX8" s="1"/>
      <c r="AY8" s="1"/>
      <c r="AZ8" s="1"/>
      <c r="BA8" s="1">
        <v>4</v>
      </c>
      <c r="BB8" s="1">
        <v>1</v>
      </c>
      <c r="BC8" s="15">
        <f t="shared" si="11"/>
        <v>0.8</v>
      </c>
      <c r="BD8" s="16">
        <f t="shared" si="12"/>
        <v>0.8</v>
      </c>
      <c r="BE8" s="22"/>
      <c r="BF8" s="1">
        <f t="shared" si="13"/>
        <v>0</v>
      </c>
      <c r="BG8" s="1">
        <v>5</v>
      </c>
      <c r="BH8" s="1"/>
      <c r="BI8" s="1"/>
      <c r="BJ8" s="1"/>
      <c r="BK8" s="1">
        <v>4</v>
      </c>
      <c r="BL8" s="1">
        <v>1</v>
      </c>
      <c r="BM8" s="15">
        <f t="shared" si="14"/>
        <v>0.8</v>
      </c>
      <c r="BN8" s="16">
        <f t="shared" si="15"/>
        <v>0.8</v>
      </c>
      <c r="BO8" s="22"/>
      <c r="BP8" s="1">
        <f t="shared" si="16"/>
        <v>0</v>
      </c>
      <c r="BQ8" s="1">
        <v>5</v>
      </c>
      <c r="BR8" s="1"/>
      <c r="BS8" s="1"/>
      <c r="BT8" s="1"/>
      <c r="BU8" s="1">
        <v>4</v>
      </c>
      <c r="BV8" s="1">
        <v>1</v>
      </c>
      <c r="BW8" s="15">
        <f t="shared" si="17"/>
        <v>0.8</v>
      </c>
      <c r="BX8" s="16">
        <f t="shared" si="18"/>
        <v>0.8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4</v>
      </c>
      <c r="D9" s="2"/>
      <c r="E9" s="2"/>
      <c r="F9" s="8">
        <v>4</v>
      </c>
      <c r="G9" s="22"/>
      <c r="H9" s="1">
        <f t="shared" si="28"/>
        <v>0</v>
      </c>
      <c r="I9" s="1">
        <v>4</v>
      </c>
      <c r="J9" s="1">
        <v>3</v>
      </c>
      <c r="K9" s="1"/>
      <c r="L9" s="1"/>
      <c r="M9" s="1"/>
      <c r="N9" s="1">
        <v>1</v>
      </c>
      <c r="O9" s="15">
        <f t="shared" si="29"/>
        <v>0.75</v>
      </c>
      <c r="P9" s="16">
        <f t="shared" si="30"/>
        <v>0</v>
      </c>
      <c r="Q9" s="22">
        <v>2</v>
      </c>
      <c r="R9" s="1">
        <f t="shared" si="1"/>
        <v>1</v>
      </c>
      <c r="S9" s="1">
        <v>5</v>
      </c>
      <c r="T9" s="1">
        <v>4</v>
      </c>
      <c r="U9" s="1"/>
      <c r="V9" s="1"/>
      <c r="W9" s="1"/>
      <c r="X9" s="1">
        <v>1</v>
      </c>
      <c r="Y9" s="15">
        <f t="shared" si="2"/>
        <v>0.8</v>
      </c>
      <c r="Z9" s="16">
        <f t="shared" si="3"/>
        <v>0</v>
      </c>
      <c r="AA9" s="22">
        <v>1</v>
      </c>
      <c r="AB9" s="1">
        <f t="shared" si="4"/>
        <v>0</v>
      </c>
      <c r="AC9" s="1">
        <v>6</v>
      </c>
      <c r="AD9" s="1">
        <v>4</v>
      </c>
      <c r="AE9" s="1"/>
      <c r="AF9" s="1"/>
      <c r="AG9" s="1"/>
      <c r="AH9" s="1">
        <v>2</v>
      </c>
      <c r="AI9" s="15">
        <f t="shared" si="5"/>
        <v>0.66666666666666663</v>
      </c>
      <c r="AJ9" s="16">
        <f t="shared" si="6"/>
        <v>0</v>
      </c>
      <c r="AK9" s="22"/>
      <c r="AL9" s="1">
        <f t="shared" si="7"/>
        <v>0</v>
      </c>
      <c r="AM9" s="1">
        <v>6</v>
      </c>
      <c r="AN9" s="1">
        <v>4</v>
      </c>
      <c r="AO9" s="1"/>
      <c r="AP9" s="1"/>
      <c r="AQ9" s="1"/>
      <c r="AR9" s="1">
        <v>2</v>
      </c>
      <c r="AS9" s="15">
        <f t="shared" si="8"/>
        <v>0.66666666666666663</v>
      </c>
      <c r="AT9" s="16">
        <f t="shared" si="9"/>
        <v>0</v>
      </c>
      <c r="AU9" s="22"/>
      <c r="AV9" s="1">
        <f t="shared" si="10"/>
        <v>1</v>
      </c>
      <c r="AW9" s="1">
        <v>5</v>
      </c>
      <c r="AX9" s="1">
        <v>1</v>
      </c>
      <c r="AY9" s="1"/>
      <c r="AZ9" s="1"/>
      <c r="BA9" s="1">
        <v>1</v>
      </c>
      <c r="BB9" s="1">
        <v>3</v>
      </c>
      <c r="BC9" s="15">
        <f t="shared" si="11"/>
        <v>0.4</v>
      </c>
      <c r="BD9" s="16">
        <f t="shared" si="12"/>
        <v>0.2</v>
      </c>
      <c r="BE9" s="22"/>
      <c r="BF9" s="1">
        <f t="shared" si="13"/>
        <v>0</v>
      </c>
      <c r="BG9" s="1">
        <v>5</v>
      </c>
      <c r="BH9" s="1">
        <v>1</v>
      </c>
      <c r="BI9" s="1"/>
      <c r="BJ9" s="1"/>
      <c r="BK9" s="1">
        <v>2</v>
      </c>
      <c r="BL9" s="1">
        <v>2</v>
      </c>
      <c r="BM9" s="15">
        <f t="shared" si="14"/>
        <v>0.6</v>
      </c>
      <c r="BN9" s="16">
        <f t="shared" si="15"/>
        <v>0.4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1</v>
      </c>
      <c r="D10" s="2"/>
      <c r="E10" s="2"/>
      <c r="F10" s="8">
        <v>1</v>
      </c>
      <c r="G10" s="22">
        <v>3</v>
      </c>
      <c r="H10" s="1">
        <f t="shared" si="28"/>
        <v>0</v>
      </c>
      <c r="I10" s="1">
        <v>4</v>
      </c>
      <c r="J10" s="1">
        <v>3</v>
      </c>
      <c r="K10" s="1"/>
      <c r="L10" s="1"/>
      <c r="M10" s="1"/>
      <c r="N10" s="1">
        <v>1</v>
      </c>
      <c r="O10" s="15">
        <f t="shared" si="29"/>
        <v>0.75</v>
      </c>
      <c r="P10" s="16">
        <f t="shared" si="30"/>
        <v>0</v>
      </c>
      <c r="Q10" s="22"/>
      <c r="R10" s="1">
        <f t="shared" si="1"/>
        <v>0</v>
      </c>
      <c r="S10" s="1">
        <v>4</v>
      </c>
      <c r="T10" s="1">
        <v>2</v>
      </c>
      <c r="U10" s="1"/>
      <c r="V10" s="1">
        <v>1</v>
      </c>
      <c r="W10" s="1"/>
      <c r="X10" s="1">
        <v>1</v>
      </c>
      <c r="Y10" s="15">
        <f t="shared" si="2"/>
        <v>0.75</v>
      </c>
      <c r="Z10" s="16">
        <f t="shared" si="3"/>
        <v>0</v>
      </c>
      <c r="AA10" s="22"/>
      <c r="AB10" s="1">
        <f t="shared" si="4"/>
        <v>0</v>
      </c>
      <c r="AC10" s="1">
        <v>4</v>
      </c>
      <c r="AD10" s="1">
        <v>1</v>
      </c>
      <c r="AE10" s="1"/>
      <c r="AF10" s="1"/>
      <c r="AG10" s="1"/>
      <c r="AH10" s="1">
        <v>3</v>
      </c>
      <c r="AI10" s="15">
        <f t="shared" si="5"/>
        <v>0.25</v>
      </c>
      <c r="AJ10" s="16">
        <f t="shared" si="6"/>
        <v>0</v>
      </c>
      <c r="AK10" s="22">
        <v>1</v>
      </c>
      <c r="AL10" s="1">
        <f t="shared" si="7"/>
        <v>0</v>
      </c>
      <c r="AM10" s="1">
        <v>5</v>
      </c>
      <c r="AN10" s="1">
        <v>2</v>
      </c>
      <c r="AO10" s="1"/>
      <c r="AP10" s="1"/>
      <c r="AQ10" s="1"/>
      <c r="AR10" s="1">
        <v>3</v>
      </c>
      <c r="AS10" s="15">
        <f t="shared" si="8"/>
        <v>0.4</v>
      </c>
      <c r="AT10" s="16">
        <f t="shared" si="9"/>
        <v>0</v>
      </c>
      <c r="AU10" s="22"/>
      <c r="AV10" s="1">
        <f t="shared" si="10"/>
        <v>0</v>
      </c>
      <c r="AW10" s="1">
        <v>5</v>
      </c>
      <c r="AX10" s="1"/>
      <c r="AY10" s="1"/>
      <c r="AZ10" s="1"/>
      <c r="BA10" s="1">
        <v>2</v>
      </c>
      <c r="BB10" s="1">
        <v>3</v>
      </c>
      <c r="BC10" s="15">
        <f t="shared" si="11"/>
        <v>0.4</v>
      </c>
      <c r="BD10" s="16">
        <f t="shared" si="12"/>
        <v>0.4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e">
        <f>#REF!</f>
        <v>#REF!</v>
      </c>
      <c r="C11" s="2">
        <f t="shared" si="0"/>
        <v>0</v>
      </c>
      <c r="D11" s="2"/>
      <c r="E11" s="2"/>
      <c r="F11" s="8"/>
      <c r="G11" s="22">
        <v>1</v>
      </c>
      <c r="H11" s="1">
        <f t="shared" si="28"/>
        <v>0</v>
      </c>
      <c r="I11" s="1">
        <v>1</v>
      </c>
      <c r="J11" s="1">
        <v>1</v>
      </c>
      <c r="K11" s="1"/>
      <c r="L11" s="1"/>
      <c r="M11" s="1"/>
      <c r="N11" s="1"/>
      <c r="O11" s="15">
        <f t="shared" si="29"/>
        <v>1</v>
      </c>
      <c r="P11" s="16">
        <f t="shared" si="30"/>
        <v>0</v>
      </c>
      <c r="Q11" s="22"/>
      <c r="R11" s="1">
        <f t="shared" si="1"/>
        <v>0</v>
      </c>
      <c r="S11" s="1">
        <v>1</v>
      </c>
      <c r="T11" s="1">
        <v>1</v>
      </c>
      <c r="U11" s="1"/>
      <c r="V11" s="1"/>
      <c r="W11" s="1"/>
      <c r="X11" s="1"/>
      <c r="Y11" s="15">
        <f t="shared" si="2"/>
        <v>1</v>
      </c>
      <c r="Z11" s="16">
        <f t="shared" si="3"/>
        <v>0</v>
      </c>
      <c r="AA11" s="22"/>
      <c r="AB11" s="1">
        <f t="shared" si="4"/>
        <v>0</v>
      </c>
      <c r="AC11" s="1">
        <v>1</v>
      </c>
      <c r="AD11" s="1"/>
      <c r="AE11" s="1"/>
      <c r="AF11" s="1"/>
      <c r="AG11" s="1"/>
      <c r="AH11" s="1">
        <v>1</v>
      </c>
      <c r="AI11" s="15">
        <f t="shared" si="5"/>
        <v>0</v>
      </c>
      <c r="AJ11" s="16">
        <f t="shared" si="6"/>
        <v>0</v>
      </c>
      <c r="AK11" s="22"/>
      <c r="AL11" s="1">
        <f t="shared" si="7"/>
        <v>0</v>
      </c>
      <c r="AM11" s="1">
        <v>1</v>
      </c>
      <c r="AN11" s="1"/>
      <c r="AO11" s="1"/>
      <c r="AP11" s="1"/>
      <c r="AQ11" s="1"/>
      <c r="AR11" s="1">
        <v>1</v>
      </c>
      <c r="AS11" s="15">
        <f t="shared" si="8"/>
        <v>0</v>
      </c>
      <c r="AT11" s="16">
        <f t="shared" si="9"/>
        <v>0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2</v>
      </c>
      <c r="D12" s="2"/>
      <c r="E12" s="2"/>
      <c r="F12" s="8">
        <v>2</v>
      </c>
      <c r="G12" s="22">
        <v>3</v>
      </c>
      <c r="H12" s="1">
        <f t="shared" si="28"/>
        <v>0</v>
      </c>
      <c r="I12" s="1">
        <v>5</v>
      </c>
      <c r="J12" s="1">
        <v>5</v>
      </c>
      <c r="K12" s="1"/>
      <c r="L12" s="1"/>
      <c r="M12" s="1"/>
      <c r="N12" s="1"/>
      <c r="O12" s="17">
        <f t="shared" si="29"/>
        <v>1</v>
      </c>
      <c r="P12" s="18">
        <f t="shared" si="30"/>
        <v>0</v>
      </c>
      <c r="Q12" s="22">
        <v>2</v>
      </c>
      <c r="R12" s="1">
        <f t="shared" si="1"/>
        <v>0</v>
      </c>
      <c r="S12" s="1">
        <v>7</v>
      </c>
      <c r="T12" s="1">
        <v>6</v>
      </c>
      <c r="U12" s="1"/>
      <c r="V12" s="1">
        <v>1</v>
      </c>
      <c r="W12" s="1"/>
      <c r="X12" s="1"/>
      <c r="Y12" s="17">
        <f t="shared" si="2"/>
        <v>1</v>
      </c>
      <c r="Z12" s="18">
        <f t="shared" si="3"/>
        <v>0</v>
      </c>
      <c r="AA12" s="22"/>
      <c r="AB12" s="1">
        <f t="shared" si="4"/>
        <v>0</v>
      </c>
      <c r="AC12" s="1">
        <v>7</v>
      </c>
      <c r="AD12" s="1">
        <v>5</v>
      </c>
      <c r="AE12" s="1"/>
      <c r="AF12" s="1">
        <v>1</v>
      </c>
      <c r="AG12" s="1"/>
      <c r="AH12" s="1">
        <v>1</v>
      </c>
      <c r="AI12" s="17">
        <f t="shared" si="5"/>
        <v>0.8571428571428571</v>
      </c>
      <c r="AJ12" s="18">
        <f t="shared" si="6"/>
        <v>0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e">
        <f>#REF!</f>
        <v>#REF!</v>
      </c>
      <c r="C13" s="2">
        <f t="shared" si="0"/>
        <v>0</v>
      </c>
      <c r="D13" s="2"/>
      <c r="E13" s="2"/>
      <c r="F13" s="8"/>
      <c r="G13" s="22"/>
      <c r="H13" s="1" t="str">
        <f t="shared" si="28"/>
        <v/>
      </c>
      <c r="I13" s="1"/>
      <c r="J13" s="1"/>
      <c r="K13" s="1"/>
      <c r="L13" s="1"/>
      <c r="M13" s="1"/>
      <c r="N13" s="1"/>
      <c r="O13" s="17" t="str">
        <f t="shared" si="29"/>
        <v/>
      </c>
      <c r="P13" s="18" t="str">
        <f t="shared" si="30"/>
        <v/>
      </c>
      <c r="Q13" s="22">
        <v>1</v>
      </c>
      <c r="R13" s="1">
        <f t="shared" si="1"/>
        <v>0</v>
      </c>
      <c r="S13" s="1">
        <v>1</v>
      </c>
      <c r="T13" s="1">
        <v>1</v>
      </c>
      <c r="U13" s="1"/>
      <c r="V13" s="1"/>
      <c r="W13" s="1"/>
      <c r="X13" s="1"/>
      <c r="Y13" s="17">
        <f t="shared" si="2"/>
        <v>1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2</v>
      </c>
      <c r="D14" s="2"/>
      <c r="E14" s="2"/>
      <c r="F14" s="9">
        <v>2</v>
      </c>
      <c r="G14" s="23"/>
      <c r="H14" s="24">
        <f t="shared" si="28"/>
        <v>1</v>
      </c>
      <c r="I14" s="24">
        <v>1</v>
      </c>
      <c r="J14" s="24"/>
      <c r="K14" s="10"/>
      <c r="L14" s="10"/>
      <c r="M14" s="10"/>
      <c r="N14" s="10">
        <v>1</v>
      </c>
      <c r="O14" s="19">
        <f t="shared" si="29"/>
        <v>0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Humanities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1</v>
      </c>
      <c r="D19" s="3"/>
      <c r="E19" s="3"/>
      <c r="F19" s="8">
        <v>1</v>
      </c>
      <c r="G19" s="21"/>
      <c r="H19" s="1" t="str">
        <f t="shared" ref="H19:H28" si="32">IF(ISNUMBER(I19),F19-I19+G19,"")</f>
        <v/>
      </c>
      <c r="I19" s="1"/>
      <c r="J19" s="1"/>
      <c r="K19" s="4"/>
      <c r="L19" s="4"/>
      <c r="M19" s="4"/>
      <c r="N19" s="5"/>
      <c r="O19" s="15" t="str">
        <f t="shared" ref="O19:O28" si="33">IF(I19="","",((J19+K19+L19+M19)/I19))</f>
        <v/>
      </c>
      <c r="P19" s="16" t="str">
        <f t="shared" ref="P19:P28" si="34">IF(I19="","",(M19/I19))</f>
        <v/>
      </c>
      <c r="Q19" s="21"/>
      <c r="R19" s="1" t="str">
        <f t="shared" ref="R19:R28" si="35">IF(ISNUMBER(S19),I19-S19+Q19,"")</f>
        <v/>
      </c>
      <c r="S19" s="1"/>
      <c r="T19" s="1"/>
      <c r="U19" s="4"/>
      <c r="V19" s="4"/>
      <c r="W19" s="4"/>
      <c r="X19" s="5"/>
      <c r="Y19" s="15" t="str">
        <f t="shared" ref="Y19:Y28" si="36">IF(S19="","",((T19+U19+V19+W19)/S19))</f>
        <v/>
      </c>
      <c r="Z19" s="16" t="str">
        <f t="shared" ref="Z19:Z28" si="37">IF(S19="","",(W19/S19))</f>
        <v/>
      </c>
      <c r="AA19" s="21"/>
      <c r="AB19" s="1" t="str">
        <f t="shared" ref="AB19:AB28" si="38">IF(ISNUMBER(AC19),S19-AC19+AA19,"")</f>
        <v/>
      </c>
      <c r="AC19" s="1"/>
      <c r="AD19" s="1"/>
      <c r="AE19" s="4"/>
      <c r="AF19" s="4"/>
      <c r="AG19" s="4"/>
      <c r="AH19" s="5"/>
      <c r="AI19" s="15" t="str">
        <f t="shared" ref="AI19:AI28" si="39">IF(AC19="","",((AD19+AE19+AF19+AG19)/AC19))</f>
        <v/>
      </c>
      <c r="AJ19" s="16" t="str">
        <f t="shared" ref="AJ19:AJ28" si="40">IF(AC19="","",(AG19/AC19))</f>
        <v/>
      </c>
      <c r="AK19" s="21"/>
      <c r="AL19" s="1" t="str">
        <f t="shared" ref="AL19:AL28" si="41">IF(ISNUMBER(AM19),AC19-AM19+AK19,"")</f>
        <v/>
      </c>
      <c r="AM19" s="1"/>
      <c r="AN19" s="1"/>
      <c r="AO19" s="4"/>
      <c r="AP19" s="4"/>
      <c r="AQ19" s="4"/>
      <c r="AR19" s="5"/>
      <c r="AS19" s="15" t="str">
        <f t="shared" ref="AS19:AS28" si="42">IF(AM19="","",((AN19+AO19+AP19+AQ19)/AM19))</f>
        <v/>
      </c>
      <c r="AT19" s="16" t="str">
        <f t="shared" ref="AT19:AT28" si="43">IF(AM19="","",(AQ19/AM19))</f>
        <v/>
      </c>
      <c r="AU19" s="21"/>
      <c r="AV19" s="1" t="str">
        <f t="shared" ref="AV19:AV28" si="44">IF(ISNUMBER(AW19),AM19-AW19+AU19,"")</f>
        <v/>
      </c>
      <c r="AW19" s="1"/>
      <c r="AX19" s="1"/>
      <c r="AY19" s="4"/>
      <c r="AZ19" s="4"/>
      <c r="BA19" s="4"/>
      <c r="BB19" s="5"/>
      <c r="BC19" s="15" t="str">
        <f t="shared" ref="BC19:BC28" si="45">IF(AW19="","",((AX19+AY19+AZ19+BA19)/AW19))</f>
        <v/>
      </c>
      <c r="BD19" s="16" t="str">
        <f t="shared" ref="BD19:BD28" si="46">IF(AW19="","",(BA19/AW19))</f>
        <v/>
      </c>
      <c r="BE19" s="21"/>
      <c r="BF19" s="1" t="str">
        <f t="shared" ref="BF19:BF28" si="47">IF(ISNUMBER(BG19),AW19-BG19+BE19,"")</f>
        <v/>
      </c>
      <c r="BG19" s="1"/>
      <c r="BH19" s="1"/>
      <c r="BI19" s="4"/>
      <c r="BJ19" s="4"/>
      <c r="BK19" s="4"/>
      <c r="BL19" s="5"/>
      <c r="BM19" s="15" t="str">
        <f t="shared" ref="BM19:BM28" si="48">IF(BG19="","",((BH19+BI19+BJ19+BK19)/BG19))</f>
        <v/>
      </c>
      <c r="BN19" s="16" t="str">
        <f t="shared" ref="BN19:BN28" si="49">IF(BG19="","",(BK19/BG19))</f>
        <v/>
      </c>
      <c r="BO19" s="21"/>
      <c r="BP19" s="1" t="str">
        <f t="shared" ref="BP19:BP28" si="50">IF(ISNUMBER(BQ19),BG19-BQ19+BO19,"")</f>
        <v/>
      </c>
      <c r="BQ19" s="1"/>
      <c r="BR19" s="1"/>
      <c r="BS19" s="4"/>
      <c r="BT19" s="4"/>
      <c r="BU19" s="4"/>
      <c r="BV19" s="5"/>
      <c r="BW19" s="15" t="str">
        <f t="shared" ref="BW19:BW28" si="51">IF(BQ19="","",((BR19+BS19+BT19+BU19)/BQ19))</f>
        <v/>
      </c>
      <c r="BX19" s="16" t="str">
        <f t="shared" ref="BX19:BX28" si="52">IF(BQ19="","",(BU19/BQ19))</f>
        <v/>
      </c>
      <c r="BY19" s="21"/>
      <c r="BZ19" s="1" t="str">
        <f t="shared" ref="BZ19:BZ28" si="53">IF(ISNUMBER(CA19),BQ19-CA19+BY19,"")</f>
        <v/>
      </c>
      <c r="CA19" s="1"/>
      <c r="CB19" s="1"/>
      <c r="CC19" s="4"/>
      <c r="CD19" s="4"/>
      <c r="CE19" s="4"/>
      <c r="CF19" s="5"/>
      <c r="CG19" s="15" t="str">
        <f t="shared" ref="CG19:CG28" si="54">IF(CA19="","",((CB19+CC19+CD19+CE19)/CA19))</f>
        <v/>
      </c>
      <c r="CH19" s="16" t="str">
        <f t="shared" ref="CH19:CH28" si="55">IF(CA19="","",(CE19/CA19))</f>
        <v/>
      </c>
      <c r="CI19" s="21"/>
      <c r="CJ19" s="1" t="str">
        <f t="shared" ref="CJ19:CJ28" si="56">IF(ISNUMBER(CK19),CA19-CK19+CI19,"")</f>
        <v/>
      </c>
      <c r="CK19" s="1"/>
      <c r="CL19" s="1"/>
      <c r="CM19" s="4"/>
      <c r="CN19" s="4"/>
      <c r="CO19" s="4"/>
      <c r="CP19" s="5"/>
      <c r="CQ19" s="15" t="str">
        <f t="shared" ref="CQ19:CQ28" si="57">IF(CK19="","",((CL19+CM19+CN19+CO19)/CK19))</f>
        <v/>
      </c>
      <c r="CR19" s="16" t="str">
        <f t="shared" ref="CR19:CR28" si="58">IF(CK19="","",(CO19/CK19))</f>
        <v/>
      </c>
      <c r="CS19" s="21"/>
      <c r="CT19" s="1" t="str">
        <f t="shared" ref="CT19:CT28" si="59">IF(ISNUMBER(CU19),CK19-CU19+CS19,"")</f>
        <v/>
      </c>
      <c r="CU19" s="1"/>
      <c r="CV19" s="1"/>
      <c r="CW19" s="4"/>
      <c r="CX19" s="4"/>
      <c r="CY19" s="4"/>
      <c r="CZ19" s="5"/>
      <c r="DA19" s="15" t="str">
        <f t="shared" ref="DA19:DA28" si="60">IF(CU19="","",((CV19+CW19+CX19+CY19)/CU19))</f>
        <v/>
      </c>
      <c r="DB19" s="16" t="str">
        <f t="shared" ref="DB19:DB28" si="61">IF(CU19="","",(CY19/CU19))</f>
        <v/>
      </c>
    </row>
    <row r="20" spans="2:106">
      <c r="B20" s="4" t="s">
        <v>82</v>
      </c>
      <c r="C20" s="2">
        <f t="shared" si="31"/>
        <v>2</v>
      </c>
      <c r="D20" s="2"/>
      <c r="E20" s="2"/>
      <c r="F20" s="8">
        <v>2</v>
      </c>
      <c r="G20" s="22"/>
      <c r="H20" s="1">
        <f t="shared" si="32"/>
        <v>0</v>
      </c>
      <c r="I20" s="1">
        <v>2</v>
      </c>
      <c r="J20" s="1">
        <v>1</v>
      </c>
      <c r="K20" s="1"/>
      <c r="L20" s="1"/>
      <c r="M20" s="1"/>
      <c r="N20" s="1">
        <v>1</v>
      </c>
      <c r="O20" s="15">
        <f t="shared" si="33"/>
        <v>0.5</v>
      </c>
      <c r="P20" s="16">
        <f t="shared" si="34"/>
        <v>0</v>
      </c>
      <c r="Q20" s="22"/>
      <c r="R20" s="1">
        <f t="shared" si="35"/>
        <v>0</v>
      </c>
      <c r="S20" s="1">
        <v>2</v>
      </c>
      <c r="T20" s="1"/>
      <c r="U20" s="1"/>
      <c r="V20" s="1"/>
      <c r="W20" s="1"/>
      <c r="X20" s="1">
        <v>2</v>
      </c>
      <c r="Y20" s="15">
        <f t="shared" si="36"/>
        <v>0</v>
      </c>
      <c r="Z20" s="16">
        <f t="shared" si="37"/>
        <v>0</v>
      </c>
      <c r="AA20" s="22"/>
      <c r="AB20" s="1">
        <f t="shared" si="38"/>
        <v>0</v>
      </c>
      <c r="AC20" s="1">
        <v>2</v>
      </c>
      <c r="AD20" s="1"/>
      <c r="AE20" s="1"/>
      <c r="AF20" s="1"/>
      <c r="AG20" s="1"/>
      <c r="AH20" s="1">
        <v>2</v>
      </c>
      <c r="AI20" s="15">
        <f t="shared" si="39"/>
        <v>0</v>
      </c>
      <c r="AJ20" s="16">
        <f t="shared" si="40"/>
        <v>0</v>
      </c>
      <c r="AK20" s="22"/>
      <c r="AL20" s="1">
        <f t="shared" si="41"/>
        <v>0</v>
      </c>
      <c r="AM20" s="1">
        <v>2</v>
      </c>
      <c r="AN20" s="1"/>
      <c r="AO20" s="1"/>
      <c r="AP20" s="1"/>
      <c r="AQ20" s="1"/>
      <c r="AR20" s="1">
        <v>2</v>
      </c>
      <c r="AS20" s="15">
        <f t="shared" si="42"/>
        <v>0</v>
      </c>
      <c r="AT20" s="16">
        <f t="shared" si="43"/>
        <v>0</v>
      </c>
      <c r="AU20" s="22"/>
      <c r="AV20" s="1">
        <f t="shared" si="44"/>
        <v>0</v>
      </c>
      <c r="AW20" s="1">
        <v>2</v>
      </c>
      <c r="AX20" s="1"/>
      <c r="AY20" s="1"/>
      <c r="AZ20" s="1"/>
      <c r="BA20" s="1"/>
      <c r="BB20" s="1">
        <v>2</v>
      </c>
      <c r="BC20" s="15">
        <f t="shared" si="45"/>
        <v>0</v>
      </c>
      <c r="BD20" s="16">
        <f t="shared" si="46"/>
        <v>0</v>
      </c>
      <c r="BE20" s="22"/>
      <c r="BF20" s="1">
        <f t="shared" si="47"/>
        <v>0</v>
      </c>
      <c r="BG20" s="1">
        <v>2</v>
      </c>
      <c r="BH20" s="1"/>
      <c r="BI20" s="1"/>
      <c r="BJ20" s="1"/>
      <c r="BK20" s="1"/>
      <c r="BL20" s="1">
        <v>2</v>
      </c>
      <c r="BM20" s="15">
        <f t="shared" si="48"/>
        <v>0</v>
      </c>
      <c r="BN20" s="16">
        <f t="shared" si="49"/>
        <v>0</v>
      </c>
      <c r="BO20" s="22"/>
      <c r="BP20" s="1">
        <f t="shared" si="50"/>
        <v>0</v>
      </c>
      <c r="BQ20" s="1">
        <v>2</v>
      </c>
      <c r="BR20" s="1"/>
      <c r="BS20" s="1"/>
      <c r="BT20" s="1"/>
      <c r="BU20" s="1"/>
      <c r="BV20" s="1">
        <v>2</v>
      </c>
      <c r="BW20" s="15">
        <f t="shared" si="51"/>
        <v>0</v>
      </c>
      <c r="BX20" s="16">
        <f t="shared" si="52"/>
        <v>0</v>
      </c>
      <c r="BY20" s="22"/>
      <c r="BZ20" s="1">
        <f t="shared" si="53"/>
        <v>0</v>
      </c>
      <c r="CA20" s="1">
        <v>2</v>
      </c>
      <c r="CB20" s="1"/>
      <c r="CC20" s="1"/>
      <c r="CD20" s="1"/>
      <c r="CE20" s="1"/>
      <c r="CF20" s="1">
        <v>2</v>
      </c>
      <c r="CG20" s="15">
        <f t="shared" si="54"/>
        <v>0</v>
      </c>
      <c r="CH20" s="16">
        <f t="shared" si="55"/>
        <v>0</v>
      </c>
      <c r="CI20" s="22"/>
      <c r="CJ20" s="1">
        <f t="shared" si="56"/>
        <v>0</v>
      </c>
      <c r="CK20" s="1">
        <v>2</v>
      </c>
      <c r="CL20" s="1"/>
      <c r="CM20" s="1"/>
      <c r="CN20" s="1"/>
      <c r="CO20" s="1"/>
      <c r="CP20" s="1">
        <v>2</v>
      </c>
      <c r="CQ20" s="15">
        <f t="shared" si="57"/>
        <v>0</v>
      </c>
      <c r="CR20" s="16">
        <f t="shared" si="58"/>
        <v>0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1</v>
      </c>
      <c r="D21" s="2"/>
      <c r="E21" s="2"/>
      <c r="F21" s="8">
        <v>1</v>
      </c>
      <c r="G21" s="22">
        <v>1</v>
      </c>
      <c r="H21" s="1">
        <f t="shared" si="32"/>
        <v>0</v>
      </c>
      <c r="I21" s="1">
        <v>2</v>
      </c>
      <c r="J21" s="1">
        <v>2</v>
      </c>
      <c r="K21" s="1"/>
      <c r="L21" s="1"/>
      <c r="M21" s="1"/>
      <c r="N21" s="1"/>
      <c r="O21" s="15">
        <f t="shared" si="33"/>
        <v>1</v>
      </c>
      <c r="P21" s="16">
        <f t="shared" si="34"/>
        <v>0</v>
      </c>
      <c r="Q21" s="22"/>
      <c r="R21" s="1">
        <f t="shared" si="35"/>
        <v>0</v>
      </c>
      <c r="S21" s="1">
        <v>2</v>
      </c>
      <c r="T21" s="1">
        <v>2</v>
      </c>
      <c r="U21" s="1"/>
      <c r="V21" s="1"/>
      <c r="W21" s="1"/>
      <c r="X21" s="1"/>
      <c r="Y21" s="15">
        <f t="shared" si="36"/>
        <v>1</v>
      </c>
      <c r="Z21" s="16">
        <f t="shared" si="37"/>
        <v>0</v>
      </c>
      <c r="AA21" s="22"/>
      <c r="AB21" s="1">
        <f t="shared" si="38"/>
        <v>0</v>
      </c>
      <c r="AC21" s="1">
        <v>2</v>
      </c>
      <c r="AD21" s="1">
        <v>1</v>
      </c>
      <c r="AE21" s="1"/>
      <c r="AF21" s="1"/>
      <c r="AG21" s="1">
        <v>1</v>
      </c>
      <c r="AH21" s="1"/>
      <c r="AI21" s="15">
        <f t="shared" si="39"/>
        <v>1</v>
      </c>
      <c r="AJ21" s="16">
        <f t="shared" si="40"/>
        <v>0.5</v>
      </c>
      <c r="AK21" s="22"/>
      <c r="AL21" s="1">
        <f t="shared" si="41"/>
        <v>0</v>
      </c>
      <c r="AM21" s="1">
        <v>2</v>
      </c>
      <c r="AN21" s="1"/>
      <c r="AO21" s="1"/>
      <c r="AP21" s="1"/>
      <c r="AQ21" s="1">
        <v>2</v>
      </c>
      <c r="AR21" s="1"/>
      <c r="AS21" s="15">
        <f t="shared" si="42"/>
        <v>1</v>
      </c>
      <c r="AT21" s="16">
        <f t="shared" si="43"/>
        <v>1</v>
      </c>
      <c r="AU21" s="22"/>
      <c r="AV21" s="1">
        <f t="shared" si="44"/>
        <v>0</v>
      </c>
      <c r="AW21" s="1">
        <v>2</v>
      </c>
      <c r="AX21" s="1"/>
      <c r="AY21" s="1"/>
      <c r="AZ21" s="1"/>
      <c r="BA21" s="1">
        <v>2</v>
      </c>
      <c r="BB21" s="1"/>
      <c r="BC21" s="15">
        <f t="shared" si="45"/>
        <v>1</v>
      </c>
      <c r="BD21" s="16">
        <f t="shared" si="46"/>
        <v>1</v>
      </c>
      <c r="BE21" s="22"/>
      <c r="BF21" s="1">
        <f t="shared" si="47"/>
        <v>0</v>
      </c>
      <c r="BG21" s="1">
        <v>2</v>
      </c>
      <c r="BH21" s="1"/>
      <c r="BI21" s="1"/>
      <c r="BJ21" s="1"/>
      <c r="BK21" s="1">
        <v>2</v>
      </c>
      <c r="BL21" s="1"/>
      <c r="BM21" s="15">
        <f t="shared" si="48"/>
        <v>1</v>
      </c>
      <c r="BN21" s="16">
        <f t="shared" si="49"/>
        <v>1</v>
      </c>
      <c r="BO21" s="22"/>
      <c r="BP21" s="1">
        <f t="shared" si="50"/>
        <v>0</v>
      </c>
      <c r="BQ21" s="1">
        <v>2</v>
      </c>
      <c r="BR21" s="1"/>
      <c r="BS21" s="1"/>
      <c r="BT21" s="1"/>
      <c r="BU21" s="1">
        <v>2</v>
      </c>
      <c r="BV21" s="1"/>
      <c r="BW21" s="15">
        <f t="shared" si="51"/>
        <v>1</v>
      </c>
      <c r="BX21" s="16">
        <f t="shared" si="52"/>
        <v>1</v>
      </c>
      <c r="BY21" s="22"/>
      <c r="BZ21" s="1">
        <f t="shared" si="53"/>
        <v>0</v>
      </c>
      <c r="CA21" s="1">
        <v>2</v>
      </c>
      <c r="CB21" s="1"/>
      <c r="CC21" s="1"/>
      <c r="CD21" s="1"/>
      <c r="CE21" s="1">
        <v>2</v>
      </c>
      <c r="CF21" s="1"/>
      <c r="CG21" s="15">
        <f t="shared" si="54"/>
        <v>1</v>
      </c>
      <c r="CH21" s="16">
        <f t="shared" si="55"/>
        <v>1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2</v>
      </c>
      <c r="D22" s="2"/>
      <c r="E22" s="2"/>
      <c r="F22" s="8">
        <v>2</v>
      </c>
      <c r="G22" s="22"/>
      <c r="H22" s="1">
        <f t="shared" si="32"/>
        <v>1</v>
      </c>
      <c r="I22" s="1">
        <v>1</v>
      </c>
      <c r="J22" s="1">
        <v>1</v>
      </c>
      <c r="K22" s="1"/>
      <c r="L22" s="1"/>
      <c r="M22" s="1"/>
      <c r="N22" s="1"/>
      <c r="O22" s="15">
        <f t="shared" si="33"/>
        <v>1</v>
      </c>
      <c r="P22" s="16">
        <f t="shared" si="34"/>
        <v>0</v>
      </c>
      <c r="Q22" s="22"/>
      <c r="R22" s="1">
        <f t="shared" si="35"/>
        <v>0</v>
      </c>
      <c r="S22" s="1">
        <v>1</v>
      </c>
      <c r="T22" s="1">
        <v>1</v>
      </c>
      <c r="U22" s="1"/>
      <c r="V22" s="1"/>
      <c r="W22" s="1"/>
      <c r="X22" s="1"/>
      <c r="Y22" s="15">
        <f t="shared" si="36"/>
        <v>1</v>
      </c>
      <c r="Z22" s="16">
        <f t="shared" si="37"/>
        <v>0</v>
      </c>
      <c r="AA22" s="22"/>
      <c r="AB22" s="1">
        <f t="shared" si="38"/>
        <v>0</v>
      </c>
      <c r="AC22" s="1">
        <v>1</v>
      </c>
      <c r="AD22" s="1"/>
      <c r="AE22" s="1"/>
      <c r="AF22" s="1"/>
      <c r="AG22" s="1">
        <v>1</v>
      </c>
      <c r="AH22" s="1"/>
      <c r="AI22" s="15">
        <f t="shared" si="39"/>
        <v>1</v>
      </c>
      <c r="AJ22" s="16">
        <f t="shared" si="40"/>
        <v>1</v>
      </c>
      <c r="AK22" s="22"/>
      <c r="AL22" s="1">
        <f t="shared" si="41"/>
        <v>0</v>
      </c>
      <c r="AM22" s="1">
        <v>1</v>
      </c>
      <c r="AN22" s="1"/>
      <c r="AO22" s="1"/>
      <c r="AP22" s="1"/>
      <c r="AQ22" s="1">
        <v>1</v>
      </c>
      <c r="AR22" s="1"/>
      <c r="AS22" s="15">
        <f t="shared" si="42"/>
        <v>1</v>
      </c>
      <c r="AT22" s="16">
        <f t="shared" si="43"/>
        <v>1</v>
      </c>
      <c r="AU22" s="22"/>
      <c r="AV22" s="1">
        <f t="shared" si="44"/>
        <v>0</v>
      </c>
      <c r="AW22" s="1">
        <v>1</v>
      </c>
      <c r="AX22" s="1"/>
      <c r="AY22" s="1"/>
      <c r="AZ22" s="1"/>
      <c r="BA22" s="1">
        <v>1</v>
      </c>
      <c r="BB22" s="1"/>
      <c r="BC22" s="15">
        <f t="shared" si="45"/>
        <v>1</v>
      </c>
      <c r="BD22" s="16">
        <f t="shared" si="46"/>
        <v>1</v>
      </c>
      <c r="BE22" s="22"/>
      <c r="BF22" s="1">
        <f t="shared" si="47"/>
        <v>0</v>
      </c>
      <c r="BG22" s="1">
        <v>1</v>
      </c>
      <c r="BH22" s="1"/>
      <c r="BI22" s="1"/>
      <c r="BJ22" s="1"/>
      <c r="BK22" s="1">
        <v>1</v>
      </c>
      <c r="BL22" s="1"/>
      <c r="BM22" s="15">
        <f t="shared" si="48"/>
        <v>1</v>
      </c>
      <c r="BN22" s="16">
        <f t="shared" si="49"/>
        <v>1</v>
      </c>
      <c r="BO22" s="22"/>
      <c r="BP22" s="1">
        <f t="shared" si="50"/>
        <v>0</v>
      </c>
      <c r="BQ22" s="1">
        <v>1</v>
      </c>
      <c r="BR22" s="1"/>
      <c r="BS22" s="1"/>
      <c r="BT22" s="1"/>
      <c r="BU22" s="1">
        <v>1</v>
      </c>
      <c r="BV22" s="1"/>
      <c r="BW22" s="15">
        <f t="shared" si="51"/>
        <v>1</v>
      </c>
      <c r="BX22" s="16">
        <f t="shared" si="52"/>
        <v>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2</v>
      </c>
      <c r="D23" s="2"/>
      <c r="E23" s="2"/>
      <c r="F23" s="8">
        <v>2</v>
      </c>
      <c r="G23" s="22"/>
      <c r="H23" s="1" t="str">
        <f t="shared" si="32"/>
        <v/>
      </c>
      <c r="I23" s="1"/>
      <c r="J23" s="1"/>
      <c r="K23" s="1"/>
      <c r="L23" s="1"/>
      <c r="M23" s="1"/>
      <c r="N23" s="1"/>
      <c r="O23" s="15" t="str">
        <f t="shared" si="33"/>
        <v/>
      </c>
      <c r="P23" s="16" t="str">
        <f t="shared" si="34"/>
        <v/>
      </c>
      <c r="Q23" s="22"/>
      <c r="R23" s="1" t="str">
        <f t="shared" si="35"/>
        <v/>
      </c>
      <c r="S23" s="1"/>
      <c r="T23" s="1"/>
      <c r="U23" s="1"/>
      <c r="V23" s="1"/>
      <c r="W23" s="1"/>
      <c r="X23" s="1"/>
      <c r="Y23" s="15" t="str">
        <f t="shared" si="36"/>
        <v/>
      </c>
      <c r="Z23" s="16" t="str">
        <f t="shared" si="37"/>
        <v/>
      </c>
      <c r="AA23" s="22"/>
      <c r="AB23" s="1" t="str">
        <f t="shared" si="38"/>
        <v/>
      </c>
      <c r="AC23" s="1"/>
      <c r="AD23" s="1"/>
      <c r="AE23" s="1"/>
      <c r="AF23" s="1"/>
      <c r="AG23" s="1"/>
      <c r="AH23" s="1"/>
      <c r="AI23" s="15" t="str">
        <f t="shared" si="39"/>
        <v/>
      </c>
      <c r="AJ23" s="16" t="str">
        <f t="shared" si="40"/>
        <v/>
      </c>
      <c r="AK23" s="22"/>
      <c r="AL23" s="1" t="str">
        <f t="shared" si="41"/>
        <v/>
      </c>
      <c r="AM23" s="1"/>
      <c r="AN23" s="1"/>
      <c r="AO23" s="1"/>
      <c r="AP23" s="1"/>
      <c r="AQ23" s="1"/>
      <c r="AR23" s="1"/>
      <c r="AS23" s="15" t="str">
        <f t="shared" si="42"/>
        <v/>
      </c>
      <c r="AT23" s="16" t="str">
        <f t="shared" si="43"/>
        <v/>
      </c>
      <c r="AU23" s="22"/>
      <c r="AV23" s="1" t="str">
        <f t="shared" si="44"/>
        <v/>
      </c>
      <c r="AW23" s="1"/>
      <c r="AX23" s="1"/>
      <c r="AY23" s="1"/>
      <c r="AZ23" s="1"/>
      <c r="BA23" s="1"/>
      <c r="BB23" s="1"/>
      <c r="BC23" s="15" t="str">
        <f t="shared" si="45"/>
        <v/>
      </c>
      <c r="BD23" s="16" t="str">
        <f t="shared" si="46"/>
        <v/>
      </c>
      <c r="BE23" s="22"/>
      <c r="BF23" s="1" t="str">
        <f t="shared" si="47"/>
        <v/>
      </c>
      <c r="BG23" s="1"/>
      <c r="BH23" s="1"/>
      <c r="BI23" s="1"/>
      <c r="BJ23" s="1"/>
      <c r="BK23" s="1"/>
      <c r="BL23" s="1"/>
      <c r="BM23" s="15" t="str">
        <f t="shared" si="48"/>
        <v/>
      </c>
      <c r="BN23" s="16" t="str">
        <f t="shared" si="49"/>
        <v/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2</v>
      </c>
      <c r="D24" s="2"/>
      <c r="E24" s="2"/>
      <c r="F24" s="8">
        <v>2</v>
      </c>
      <c r="G24" s="22"/>
      <c r="H24" s="1">
        <f t="shared" si="32"/>
        <v>0</v>
      </c>
      <c r="I24" s="1">
        <v>2</v>
      </c>
      <c r="J24" s="1">
        <v>2</v>
      </c>
      <c r="K24" s="1"/>
      <c r="L24" s="1"/>
      <c r="M24" s="1"/>
      <c r="N24" s="1"/>
      <c r="O24" s="15">
        <f t="shared" si="33"/>
        <v>1</v>
      </c>
      <c r="P24" s="16">
        <f t="shared" si="34"/>
        <v>0</v>
      </c>
      <c r="Q24" s="22"/>
      <c r="R24" s="1">
        <f t="shared" si="35"/>
        <v>0</v>
      </c>
      <c r="S24" s="1">
        <v>2</v>
      </c>
      <c r="T24" s="1">
        <v>2</v>
      </c>
      <c r="U24" s="1"/>
      <c r="V24" s="1"/>
      <c r="W24" s="1"/>
      <c r="X24" s="1"/>
      <c r="Y24" s="15">
        <f t="shared" si="36"/>
        <v>1</v>
      </c>
      <c r="Z24" s="16">
        <f t="shared" si="37"/>
        <v>0</v>
      </c>
      <c r="AA24" s="22">
        <v>1</v>
      </c>
      <c r="AB24" s="1">
        <f t="shared" si="38"/>
        <v>0</v>
      </c>
      <c r="AC24" s="1">
        <v>3</v>
      </c>
      <c r="AD24" s="1">
        <v>2</v>
      </c>
      <c r="AE24" s="1"/>
      <c r="AF24" s="1"/>
      <c r="AG24" s="1">
        <v>1</v>
      </c>
      <c r="AH24" s="1"/>
      <c r="AI24" s="15">
        <f t="shared" si="39"/>
        <v>1</v>
      </c>
      <c r="AJ24" s="16">
        <f t="shared" si="40"/>
        <v>0.33333333333333331</v>
      </c>
      <c r="AK24" s="22"/>
      <c r="AL24" s="1">
        <f t="shared" si="41"/>
        <v>0</v>
      </c>
      <c r="AM24" s="1">
        <v>3</v>
      </c>
      <c r="AN24" s="1">
        <v>1</v>
      </c>
      <c r="AO24" s="1"/>
      <c r="AP24" s="1">
        <v>1</v>
      </c>
      <c r="AQ24" s="1">
        <v>1</v>
      </c>
      <c r="AR24" s="1"/>
      <c r="AS24" s="15">
        <f t="shared" si="42"/>
        <v>1</v>
      </c>
      <c r="AT24" s="16">
        <f t="shared" si="43"/>
        <v>0.33333333333333331</v>
      </c>
      <c r="AU24" s="22">
        <v>1</v>
      </c>
      <c r="AV24" s="1">
        <f t="shared" si="44"/>
        <v>0</v>
      </c>
      <c r="AW24" s="1">
        <v>4</v>
      </c>
      <c r="AX24" s="1">
        <v>1</v>
      </c>
      <c r="AY24" s="1"/>
      <c r="AZ24" s="1">
        <v>1</v>
      </c>
      <c r="BA24" s="1">
        <v>2</v>
      </c>
      <c r="BB24" s="1"/>
      <c r="BC24" s="15">
        <f t="shared" si="45"/>
        <v>1</v>
      </c>
      <c r="BD24" s="16">
        <f t="shared" si="46"/>
        <v>0.5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3</v>
      </c>
      <c r="D25" s="2"/>
      <c r="E25" s="2"/>
      <c r="F25" s="8">
        <v>3</v>
      </c>
      <c r="G25" s="22">
        <v>2</v>
      </c>
      <c r="H25" s="1">
        <f t="shared" si="32"/>
        <v>0</v>
      </c>
      <c r="I25" s="1">
        <v>5</v>
      </c>
      <c r="J25" s="1">
        <v>4</v>
      </c>
      <c r="K25" s="1"/>
      <c r="L25" s="1"/>
      <c r="M25" s="1"/>
      <c r="N25" s="1">
        <v>1</v>
      </c>
      <c r="O25" s="15">
        <f t="shared" si="33"/>
        <v>0.8</v>
      </c>
      <c r="P25" s="16">
        <f t="shared" si="34"/>
        <v>0</v>
      </c>
      <c r="Q25" s="22">
        <v>3</v>
      </c>
      <c r="R25" s="1">
        <f t="shared" si="35"/>
        <v>0</v>
      </c>
      <c r="S25" s="1">
        <v>8</v>
      </c>
      <c r="T25" s="1">
        <v>5</v>
      </c>
      <c r="U25" s="1"/>
      <c r="V25" s="1"/>
      <c r="W25" s="1">
        <v>2</v>
      </c>
      <c r="X25" s="1">
        <v>1</v>
      </c>
      <c r="Y25" s="15">
        <f t="shared" si="36"/>
        <v>0.875</v>
      </c>
      <c r="Z25" s="16">
        <f t="shared" si="37"/>
        <v>0.25</v>
      </c>
      <c r="AA25" s="22"/>
      <c r="AB25" s="1">
        <f t="shared" si="38"/>
        <v>0</v>
      </c>
      <c r="AC25" s="1">
        <v>8</v>
      </c>
      <c r="AD25" s="1">
        <v>2</v>
      </c>
      <c r="AE25" s="1"/>
      <c r="AF25" s="1">
        <v>1</v>
      </c>
      <c r="AG25" s="1">
        <v>4</v>
      </c>
      <c r="AH25" s="1">
        <v>1</v>
      </c>
      <c r="AI25" s="15">
        <f t="shared" si="39"/>
        <v>0.875</v>
      </c>
      <c r="AJ25" s="16">
        <f t="shared" si="40"/>
        <v>0.5</v>
      </c>
      <c r="AK25" s="22"/>
      <c r="AL25" s="1">
        <f t="shared" si="41"/>
        <v>0</v>
      </c>
      <c r="AM25" s="1">
        <v>8</v>
      </c>
      <c r="AN25" s="1"/>
      <c r="AO25" s="1"/>
      <c r="AP25" s="1"/>
      <c r="AQ25" s="1">
        <v>6</v>
      </c>
      <c r="AR25" s="1">
        <v>2</v>
      </c>
      <c r="AS25" s="15">
        <f t="shared" si="42"/>
        <v>0.75</v>
      </c>
      <c r="AT25" s="16">
        <f t="shared" si="43"/>
        <v>0.75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e">
        <f>#REF!</f>
        <v>#REF!</v>
      </c>
      <c r="C26" s="2">
        <f t="shared" si="31"/>
        <v>0</v>
      </c>
      <c r="D26" s="2"/>
      <c r="E26" s="2"/>
      <c r="F26" s="8"/>
      <c r="G26" s="22"/>
      <c r="H26" s="1" t="str">
        <f t="shared" si="32"/>
        <v/>
      </c>
      <c r="I26" s="1"/>
      <c r="J26" s="1"/>
      <c r="K26" s="1"/>
      <c r="L26" s="1"/>
      <c r="M26" s="1"/>
      <c r="N26" s="1"/>
      <c r="O26" s="17" t="str">
        <f t="shared" si="33"/>
        <v/>
      </c>
      <c r="P26" s="18" t="str">
        <f t="shared" si="34"/>
        <v/>
      </c>
      <c r="Q26" s="22"/>
      <c r="R26" s="1" t="str">
        <f t="shared" si="35"/>
        <v/>
      </c>
      <c r="S26" s="1"/>
      <c r="T26" s="1"/>
      <c r="U26" s="1"/>
      <c r="V26" s="1"/>
      <c r="W26" s="1"/>
      <c r="X26" s="1"/>
      <c r="Y26" s="17" t="str">
        <f t="shared" si="36"/>
        <v/>
      </c>
      <c r="Z26" s="18" t="str">
        <f t="shared" si="37"/>
        <v/>
      </c>
      <c r="AA26" s="22"/>
      <c r="AB26" s="1" t="str">
        <f t="shared" si="38"/>
        <v/>
      </c>
      <c r="AC26" s="1"/>
      <c r="AD26" s="1"/>
      <c r="AE26" s="1"/>
      <c r="AF26" s="1"/>
      <c r="AG26" s="1"/>
      <c r="AH26" s="1"/>
      <c r="AI26" s="17" t="str">
        <f t="shared" si="39"/>
        <v/>
      </c>
      <c r="AJ26" s="18" t="str">
        <f t="shared" si="40"/>
        <v/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2</v>
      </c>
      <c r="D27" s="2"/>
      <c r="E27" s="2"/>
      <c r="F27" s="8">
        <v>2</v>
      </c>
      <c r="G27" s="22"/>
      <c r="H27" s="1">
        <f t="shared" si="32"/>
        <v>0</v>
      </c>
      <c r="I27" s="1">
        <v>2</v>
      </c>
      <c r="J27" s="1"/>
      <c r="K27" s="1"/>
      <c r="L27" s="1"/>
      <c r="M27" s="1"/>
      <c r="N27" s="1">
        <v>2</v>
      </c>
      <c r="O27" s="17">
        <f t="shared" si="33"/>
        <v>0</v>
      </c>
      <c r="P27" s="18">
        <f t="shared" si="34"/>
        <v>0</v>
      </c>
      <c r="Q27" s="22">
        <v>3</v>
      </c>
      <c r="R27" s="1">
        <f t="shared" si="35"/>
        <v>0</v>
      </c>
      <c r="S27" s="1">
        <v>5</v>
      </c>
      <c r="T27" s="1">
        <v>3</v>
      </c>
      <c r="U27" s="1"/>
      <c r="V27" s="1"/>
      <c r="W27" s="1"/>
      <c r="X27" s="1">
        <v>2</v>
      </c>
      <c r="Y27" s="17">
        <f t="shared" si="36"/>
        <v>0.6</v>
      </c>
      <c r="Z27" s="18">
        <f t="shared" si="37"/>
        <v>0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e">
        <f>#REF!</f>
        <v>#REF!</v>
      </c>
      <c r="C28" s="2">
        <f t="shared" si="31"/>
        <v>0</v>
      </c>
      <c r="D28" s="2"/>
      <c r="E28" s="2"/>
      <c r="F28" s="9"/>
      <c r="G28" s="23"/>
      <c r="H28" s="24" t="str">
        <f t="shared" si="32"/>
        <v/>
      </c>
      <c r="I28" s="24"/>
      <c r="J28" s="24"/>
      <c r="K28" s="10"/>
      <c r="L28" s="10"/>
      <c r="M28" s="10"/>
      <c r="N28" s="10"/>
      <c r="O28" s="19" t="str">
        <f t="shared" si="33"/>
        <v/>
      </c>
      <c r="P28" s="20" t="str">
        <f t="shared" si="34"/>
        <v/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97</v>
      </c>
    </row>
    <row r="2" spans="1:106">
      <c r="B2" s="25" t="str">
        <f>"Freshmen Retention - "&amp;$A$1</f>
        <v>Freshmen Retention - Industrial Technology &amp; Management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e">
        <f>#REF!</f>
        <v>#REF!</v>
      </c>
      <c r="C5" s="3">
        <f t="shared" ref="C5:C14" si="0">F5+D5+E5</f>
        <v>0</v>
      </c>
      <c r="D5" s="3"/>
      <c r="E5" s="3"/>
      <c r="F5" s="8"/>
      <c r="G5" s="21"/>
      <c r="H5" s="1" t="str">
        <f>IF(ISNUMBER(I5),F5-I5+G5,"")</f>
        <v/>
      </c>
      <c r="I5" s="1"/>
      <c r="J5" s="1"/>
      <c r="K5" s="4"/>
      <c r="L5" s="4"/>
      <c r="M5" s="4"/>
      <c r="N5" s="5"/>
      <c r="O5" s="15" t="str">
        <f>IF(I5="","",((J5+K5+L5+M5)/I5))</f>
        <v/>
      </c>
      <c r="P5" s="16" t="str">
        <f>IF(I5="","",(M5/I5))</f>
        <v/>
      </c>
      <c r="Q5" s="21"/>
      <c r="R5" s="1" t="str">
        <f t="shared" ref="R5:R14" si="1">IF(ISNUMBER(S5),I5-S5+Q5,"")</f>
        <v/>
      </c>
      <c r="S5" s="1"/>
      <c r="T5" s="1"/>
      <c r="U5" s="4"/>
      <c r="V5" s="4"/>
      <c r="W5" s="4"/>
      <c r="X5" s="5"/>
      <c r="Y5" s="15" t="str">
        <f t="shared" ref="Y5:Y14" si="2">IF(S5="","",((T5+U5+V5+W5)/S5))</f>
        <v/>
      </c>
      <c r="Z5" s="16" t="str">
        <f t="shared" ref="Z5:Z14" si="3">IF(S5="","",(W5/S5))</f>
        <v/>
      </c>
      <c r="AA5" s="21">
        <v>2</v>
      </c>
      <c r="AB5" s="1">
        <f t="shared" ref="AB5:AB14" si="4">IF(ISNUMBER(AC5),S5-AC5+AA5,"")</f>
        <v>0</v>
      </c>
      <c r="AC5" s="1">
        <v>2</v>
      </c>
      <c r="AD5" s="1">
        <v>2</v>
      </c>
      <c r="AE5" s="4"/>
      <c r="AF5" s="4"/>
      <c r="AG5" s="4"/>
      <c r="AH5" s="5"/>
      <c r="AI5" s="15">
        <f t="shared" ref="AI5:AI14" si="5">IF(AC5="","",((AD5+AE5+AF5+AG5)/AC5))</f>
        <v>1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2</v>
      </c>
      <c r="AN5" s="1"/>
      <c r="AO5" s="4"/>
      <c r="AP5" s="4"/>
      <c r="AQ5" s="4">
        <v>2</v>
      </c>
      <c r="AR5" s="5"/>
      <c r="AS5" s="15">
        <f t="shared" ref="AS5:AS14" si="8">IF(AM5="","",((AN5+AO5+AP5+AQ5)/AM5))</f>
        <v>1</v>
      </c>
      <c r="AT5" s="16">
        <f t="shared" ref="AT5:AT14" si="9">IF(AM5="","",(AQ5/AM5))</f>
        <v>1</v>
      </c>
      <c r="AU5" s="21"/>
      <c r="AV5" s="1">
        <f t="shared" ref="AV5:AV14" si="10">IF(ISNUMBER(AW5),AM5-AW5+AU5,"")</f>
        <v>0</v>
      </c>
      <c r="AW5" s="1">
        <v>2</v>
      </c>
      <c r="AX5" s="1"/>
      <c r="AY5" s="4"/>
      <c r="AZ5" s="4"/>
      <c r="BA5" s="4">
        <v>2</v>
      </c>
      <c r="BB5" s="5"/>
      <c r="BC5" s="15">
        <f t="shared" ref="BC5:BC14" si="11">IF(AW5="","",((AX5+AY5+AZ5+BA5)/AW5))</f>
        <v>1</v>
      </c>
      <c r="BD5" s="16">
        <f t="shared" ref="BD5:BD14" si="12">IF(AW5="","",(BA5/AW5))</f>
        <v>1</v>
      </c>
      <c r="BE5" s="21"/>
      <c r="BF5" s="1">
        <f t="shared" ref="BF5:BF14" si="13">IF(ISNUMBER(BG5),AW5-BG5+BE5,"")</f>
        <v>0</v>
      </c>
      <c r="BG5" s="1">
        <v>2</v>
      </c>
      <c r="BH5" s="1"/>
      <c r="BI5" s="4"/>
      <c r="BJ5" s="4"/>
      <c r="BK5" s="4">
        <v>2</v>
      </c>
      <c r="BL5" s="5"/>
      <c r="BM5" s="15">
        <f t="shared" ref="BM5:BM14" si="14">IF(BG5="","",((BH5+BI5+BJ5+BK5)/BG5))</f>
        <v>1</v>
      </c>
      <c r="BN5" s="16">
        <f t="shared" ref="BN5:BN14" si="15">IF(BG5="","",(BK5/BG5))</f>
        <v>1</v>
      </c>
      <c r="BO5" s="21"/>
      <c r="BP5" s="1">
        <f t="shared" ref="BP5:BP14" si="16">IF(ISNUMBER(BQ5),BG5-BQ5+BO5,"")</f>
        <v>0</v>
      </c>
      <c r="BQ5" s="1">
        <v>2</v>
      </c>
      <c r="BR5" s="1"/>
      <c r="BS5" s="4"/>
      <c r="BT5" s="4"/>
      <c r="BU5" s="4">
        <v>2</v>
      </c>
      <c r="BV5" s="5"/>
      <c r="BW5" s="15">
        <f t="shared" ref="BW5:BW14" si="17">IF(BQ5="","",((BR5+BS5+BT5+BU5)/BQ5))</f>
        <v>1</v>
      </c>
      <c r="BX5" s="16">
        <f t="shared" ref="BX5:BX14" si="18">IF(BQ5="","",(BU5/BQ5))</f>
        <v>1</v>
      </c>
      <c r="BY5" s="21"/>
      <c r="BZ5" s="1">
        <f t="shared" ref="BZ5:BZ14" si="19">IF(ISNUMBER(CA5),BQ5-CA5+BY5,"")</f>
        <v>0</v>
      </c>
      <c r="CA5" s="1">
        <v>2</v>
      </c>
      <c r="CB5" s="1"/>
      <c r="CC5" s="4"/>
      <c r="CD5" s="4"/>
      <c r="CE5" s="4">
        <v>2</v>
      </c>
      <c r="CF5" s="5"/>
      <c r="CG5" s="15">
        <f t="shared" ref="CG5:CG14" si="20">IF(CA5="","",((CB5+CC5+CD5+CE5)/CA5))</f>
        <v>1</v>
      </c>
      <c r="CH5" s="16">
        <f t="shared" ref="CH5:CH14" si="21">IF(CA5="","",(CE5/CA5))</f>
        <v>1</v>
      </c>
      <c r="CI5" s="21"/>
      <c r="CJ5" s="1">
        <f t="shared" ref="CJ5:CJ14" si="22">IF(ISNUMBER(CK5),CA5-CK5+CI5,"")</f>
        <v>0</v>
      </c>
      <c r="CK5" s="1">
        <v>2</v>
      </c>
      <c r="CL5" s="1"/>
      <c r="CM5" s="4"/>
      <c r="CN5" s="4"/>
      <c r="CO5" s="4">
        <v>2</v>
      </c>
      <c r="CP5" s="5"/>
      <c r="CQ5" s="15">
        <f t="shared" ref="CQ5:CQ14" si="23">IF(CK5="","",((CL5+CM5+CN5+CO5)/CK5))</f>
        <v>1</v>
      </c>
      <c r="CR5" s="16">
        <f t="shared" ref="CR5:CR14" si="24">IF(CK5="","",(CO5/CK5))</f>
        <v>1</v>
      </c>
      <c r="CS5" s="21"/>
      <c r="CT5" s="1">
        <f t="shared" ref="CT5:CT14" si="25">IF(ISNUMBER(CU5),CK5-CU5+CS5,"")</f>
        <v>0</v>
      </c>
      <c r="CU5" s="1">
        <v>2</v>
      </c>
      <c r="CV5" s="1"/>
      <c r="CW5" s="4"/>
      <c r="CX5" s="4"/>
      <c r="CY5" s="4">
        <v>2</v>
      </c>
      <c r="CZ5" s="5"/>
      <c r="DA5" s="15">
        <f t="shared" ref="DA5:DA14" si="26">IF(CU5="","",((CV5+CW5+CX5+CY5)/CU5))</f>
        <v>1</v>
      </c>
      <c r="DB5" s="16">
        <f t="shared" ref="DB5:DB14" si="27">IF(CU5="","",(CY5/CU5))</f>
        <v>1</v>
      </c>
    </row>
    <row r="6" spans="1:106">
      <c r="B6" s="4" t="e">
        <f>#REF!</f>
        <v>#REF!</v>
      </c>
      <c r="C6" s="2">
        <f t="shared" si="0"/>
        <v>0</v>
      </c>
      <c r="D6" s="2"/>
      <c r="E6" s="2"/>
      <c r="F6" s="8"/>
      <c r="G6" s="22"/>
      <c r="H6" s="1" t="str">
        <f t="shared" ref="H6:H14" si="28">IF(ISNUMBER(I6),F6-I6+G6,"")</f>
        <v/>
      </c>
      <c r="I6" s="1"/>
      <c r="J6" s="1"/>
      <c r="K6" s="1"/>
      <c r="L6" s="1"/>
      <c r="M6" s="1"/>
      <c r="N6" s="1"/>
      <c r="O6" s="15" t="str">
        <f t="shared" ref="O6:O14" si="29">IF(I6="","",((J6+K6+L6+M6)/I6))</f>
        <v/>
      </c>
      <c r="P6" s="16" t="str">
        <f t="shared" ref="P6:P14" si="30">IF(I6="","",(M6/I6))</f>
        <v/>
      </c>
      <c r="Q6" s="22"/>
      <c r="R6" s="1" t="str">
        <f t="shared" si="1"/>
        <v/>
      </c>
      <c r="S6" s="1"/>
      <c r="T6" s="1"/>
      <c r="U6" s="1"/>
      <c r="V6" s="1"/>
      <c r="W6" s="1"/>
      <c r="X6" s="1"/>
      <c r="Y6" s="15" t="str">
        <f t="shared" si="2"/>
        <v/>
      </c>
      <c r="Z6" s="16" t="str">
        <f t="shared" si="3"/>
        <v/>
      </c>
      <c r="AA6" s="22"/>
      <c r="AB6" s="1" t="str">
        <f t="shared" si="4"/>
        <v/>
      </c>
      <c r="AC6" s="1"/>
      <c r="AD6" s="1"/>
      <c r="AE6" s="1"/>
      <c r="AF6" s="1"/>
      <c r="AG6" s="1"/>
      <c r="AH6" s="1"/>
      <c r="AI6" s="15" t="str">
        <f t="shared" si="5"/>
        <v/>
      </c>
      <c r="AJ6" s="16" t="str">
        <f t="shared" si="6"/>
        <v/>
      </c>
      <c r="AK6" s="22"/>
      <c r="AL6" s="1" t="str">
        <f t="shared" si="7"/>
        <v/>
      </c>
      <c r="AM6" s="1"/>
      <c r="AN6" s="1"/>
      <c r="AO6" s="1"/>
      <c r="AP6" s="1"/>
      <c r="AQ6" s="1"/>
      <c r="AR6" s="1"/>
      <c r="AS6" s="15" t="str">
        <f t="shared" si="8"/>
        <v/>
      </c>
      <c r="AT6" s="16" t="str">
        <f t="shared" si="9"/>
        <v/>
      </c>
      <c r="AU6" s="22"/>
      <c r="AV6" s="1" t="str">
        <f t="shared" si="10"/>
        <v/>
      </c>
      <c r="AW6" s="1"/>
      <c r="AX6" s="1"/>
      <c r="AY6" s="1"/>
      <c r="AZ6" s="1"/>
      <c r="BA6" s="1"/>
      <c r="BB6" s="1"/>
      <c r="BC6" s="15" t="str">
        <f t="shared" si="11"/>
        <v/>
      </c>
      <c r="BD6" s="16" t="str">
        <f t="shared" si="12"/>
        <v/>
      </c>
      <c r="BE6" s="22"/>
      <c r="BF6" s="1" t="str">
        <f t="shared" si="13"/>
        <v/>
      </c>
      <c r="BG6" s="1"/>
      <c r="BH6" s="1"/>
      <c r="BI6" s="1"/>
      <c r="BJ6" s="1"/>
      <c r="BK6" s="1"/>
      <c r="BL6" s="1"/>
      <c r="BM6" s="15" t="str">
        <f t="shared" si="14"/>
        <v/>
      </c>
      <c r="BN6" s="16" t="str">
        <f t="shared" si="15"/>
        <v/>
      </c>
      <c r="BO6" s="22"/>
      <c r="BP6" s="1" t="str">
        <f t="shared" si="16"/>
        <v/>
      </c>
      <c r="BQ6" s="1"/>
      <c r="BR6" s="1"/>
      <c r="BS6" s="1"/>
      <c r="BT6" s="1"/>
      <c r="BU6" s="1"/>
      <c r="BV6" s="1"/>
      <c r="BW6" s="15" t="str">
        <f t="shared" si="17"/>
        <v/>
      </c>
      <c r="BX6" s="16" t="str">
        <f t="shared" si="18"/>
        <v/>
      </c>
      <c r="BY6" s="22"/>
      <c r="BZ6" s="1" t="str">
        <f t="shared" si="19"/>
        <v/>
      </c>
      <c r="CA6" s="1"/>
      <c r="CB6" s="1"/>
      <c r="CC6" s="1"/>
      <c r="CD6" s="1"/>
      <c r="CE6" s="1"/>
      <c r="CF6" s="1"/>
      <c r="CG6" s="15" t="str">
        <f t="shared" si="20"/>
        <v/>
      </c>
      <c r="CH6" s="16" t="str">
        <f t="shared" si="21"/>
        <v/>
      </c>
      <c r="CI6" s="22"/>
      <c r="CJ6" s="1" t="str">
        <f t="shared" si="22"/>
        <v/>
      </c>
      <c r="CK6" s="1"/>
      <c r="CL6" s="1"/>
      <c r="CM6" s="1"/>
      <c r="CN6" s="1"/>
      <c r="CO6" s="1"/>
      <c r="CP6" s="1"/>
      <c r="CQ6" s="15" t="str">
        <f t="shared" si="23"/>
        <v/>
      </c>
      <c r="CR6" s="16" t="str">
        <f t="shared" si="24"/>
        <v/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e">
        <f>#REF!</f>
        <v>#REF!</v>
      </c>
      <c r="C7" s="2">
        <f t="shared" si="0"/>
        <v>0</v>
      </c>
      <c r="D7" s="2"/>
      <c r="E7" s="2"/>
      <c r="F7" s="8"/>
      <c r="G7" s="22"/>
      <c r="H7" s="1" t="str">
        <f t="shared" si="28"/>
        <v/>
      </c>
      <c r="I7" s="1"/>
      <c r="J7" s="1"/>
      <c r="K7" s="1"/>
      <c r="L7" s="1"/>
      <c r="M7" s="1"/>
      <c r="N7" s="1"/>
      <c r="O7" s="15" t="str">
        <f t="shared" si="29"/>
        <v/>
      </c>
      <c r="P7" s="16" t="str">
        <f t="shared" si="30"/>
        <v/>
      </c>
      <c r="Q7" s="22"/>
      <c r="R7" s="1" t="str">
        <f t="shared" si="1"/>
        <v/>
      </c>
      <c r="S7" s="1"/>
      <c r="T7" s="1"/>
      <c r="U7" s="1"/>
      <c r="V7" s="1"/>
      <c r="W7" s="1"/>
      <c r="X7" s="1"/>
      <c r="Y7" s="15" t="str">
        <f t="shared" si="2"/>
        <v/>
      </c>
      <c r="Z7" s="16" t="str">
        <f t="shared" si="3"/>
        <v/>
      </c>
      <c r="AA7" s="22"/>
      <c r="AB7" s="1" t="str">
        <f t="shared" si="4"/>
        <v/>
      </c>
      <c r="AC7" s="1"/>
      <c r="AD7" s="1"/>
      <c r="AE7" s="1"/>
      <c r="AF7" s="1"/>
      <c r="AG7" s="1"/>
      <c r="AH7" s="1"/>
      <c r="AI7" s="15" t="str">
        <f t="shared" si="5"/>
        <v/>
      </c>
      <c r="AJ7" s="16" t="str">
        <f t="shared" si="6"/>
        <v/>
      </c>
      <c r="AK7" s="22"/>
      <c r="AL7" s="1" t="str">
        <f t="shared" si="7"/>
        <v/>
      </c>
      <c r="AM7" s="1"/>
      <c r="AN7" s="1"/>
      <c r="AO7" s="1"/>
      <c r="AP7" s="1"/>
      <c r="AQ7" s="1"/>
      <c r="AR7" s="1"/>
      <c r="AS7" s="15" t="str">
        <f t="shared" si="8"/>
        <v/>
      </c>
      <c r="AT7" s="16" t="str">
        <f t="shared" si="9"/>
        <v/>
      </c>
      <c r="AU7" s="22"/>
      <c r="AV7" s="1" t="str">
        <f t="shared" si="10"/>
        <v/>
      </c>
      <c r="AW7" s="1"/>
      <c r="AX7" s="1"/>
      <c r="AY7" s="1"/>
      <c r="AZ7" s="1"/>
      <c r="BA7" s="1"/>
      <c r="BB7" s="1"/>
      <c r="BC7" s="15" t="str">
        <f t="shared" si="11"/>
        <v/>
      </c>
      <c r="BD7" s="16" t="str">
        <f t="shared" si="12"/>
        <v/>
      </c>
      <c r="BE7" s="22"/>
      <c r="BF7" s="1" t="str">
        <f t="shared" si="13"/>
        <v/>
      </c>
      <c r="BG7" s="1"/>
      <c r="BH7" s="1"/>
      <c r="BI7" s="1"/>
      <c r="BJ7" s="1"/>
      <c r="BK7" s="1"/>
      <c r="BL7" s="1"/>
      <c r="BM7" s="15" t="str">
        <f t="shared" si="14"/>
        <v/>
      </c>
      <c r="BN7" s="16" t="str">
        <f t="shared" si="15"/>
        <v/>
      </c>
      <c r="BO7" s="22"/>
      <c r="BP7" s="1" t="str">
        <f t="shared" si="16"/>
        <v/>
      </c>
      <c r="BQ7" s="1"/>
      <c r="BR7" s="1"/>
      <c r="BS7" s="1"/>
      <c r="BT7" s="1"/>
      <c r="BU7" s="1"/>
      <c r="BV7" s="1"/>
      <c r="BW7" s="15" t="str">
        <f t="shared" si="17"/>
        <v/>
      </c>
      <c r="BX7" s="16" t="str">
        <f t="shared" si="18"/>
        <v/>
      </c>
      <c r="BY7" s="22"/>
      <c r="BZ7" s="1" t="str">
        <f t="shared" si="19"/>
        <v/>
      </c>
      <c r="CA7" s="1"/>
      <c r="CB7" s="1"/>
      <c r="CC7" s="1"/>
      <c r="CD7" s="1"/>
      <c r="CE7" s="1"/>
      <c r="CF7" s="1"/>
      <c r="CG7" s="15" t="str">
        <f t="shared" si="20"/>
        <v/>
      </c>
      <c r="CH7" s="16" t="str">
        <f t="shared" si="21"/>
        <v/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e">
        <f>#REF!</f>
        <v>#REF!</v>
      </c>
      <c r="C8" s="2">
        <f t="shared" si="0"/>
        <v>0</v>
      </c>
      <c r="D8" s="2"/>
      <c r="E8" s="2"/>
      <c r="F8" s="8"/>
      <c r="G8" s="22">
        <v>1</v>
      </c>
      <c r="H8" s="1">
        <f t="shared" si="28"/>
        <v>0</v>
      </c>
      <c r="I8" s="1">
        <v>1</v>
      </c>
      <c r="J8" s="1">
        <v>1</v>
      </c>
      <c r="K8" s="1"/>
      <c r="L8" s="1"/>
      <c r="M8" s="1"/>
      <c r="N8" s="1"/>
      <c r="O8" s="15">
        <f t="shared" si="29"/>
        <v>1</v>
      </c>
      <c r="P8" s="16">
        <f t="shared" si="30"/>
        <v>0</v>
      </c>
      <c r="Q8" s="22">
        <v>1</v>
      </c>
      <c r="R8" s="1">
        <f t="shared" si="1"/>
        <v>0</v>
      </c>
      <c r="S8" s="1">
        <v>2</v>
      </c>
      <c r="T8" s="1">
        <v>2</v>
      </c>
      <c r="U8" s="1"/>
      <c r="V8" s="1"/>
      <c r="W8" s="1"/>
      <c r="X8" s="1"/>
      <c r="Y8" s="15">
        <f t="shared" si="2"/>
        <v>1</v>
      </c>
      <c r="Z8" s="16">
        <f t="shared" si="3"/>
        <v>0</v>
      </c>
      <c r="AA8" s="22"/>
      <c r="AB8" s="1">
        <f t="shared" si="4"/>
        <v>0</v>
      </c>
      <c r="AC8" s="1">
        <v>2</v>
      </c>
      <c r="AD8" s="1">
        <v>2</v>
      </c>
      <c r="AE8" s="1"/>
      <c r="AF8" s="1"/>
      <c r="AG8" s="1"/>
      <c r="AH8" s="1"/>
      <c r="AI8" s="15">
        <f t="shared" si="5"/>
        <v>1</v>
      </c>
      <c r="AJ8" s="16">
        <f t="shared" si="6"/>
        <v>0</v>
      </c>
      <c r="AK8" s="22"/>
      <c r="AL8" s="1">
        <f t="shared" si="7"/>
        <v>0</v>
      </c>
      <c r="AM8" s="1">
        <v>2</v>
      </c>
      <c r="AN8" s="1">
        <v>2</v>
      </c>
      <c r="AO8" s="1"/>
      <c r="AP8" s="1"/>
      <c r="AQ8" s="1"/>
      <c r="AR8" s="1"/>
      <c r="AS8" s="15">
        <f t="shared" si="8"/>
        <v>1</v>
      </c>
      <c r="AT8" s="16">
        <f t="shared" si="9"/>
        <v>0</v>
      </c>
      <c r="AU8" s="22"/>
      <c r="AV8" s="1">
        <f t="shared" si="10"/>
        <v>0</v>
      </c>
      <c r="AW8" s="1">
        <v>2</v>
      </c>
      <c r="AX8" s="1"/>
      <c r="AY8" s="1"/>
      <c r="AZ8" s="1"/>
      <c r="BA8" s="1">
        <v>2</v>
      </c>
      <c r="BB8" s="1"/>
      <c r="BC8" s="15">
        <f t="shared" si="11"/>
        <v>1</v>
      </c>
      <c r="BD8" s="16">
        <f t="shared" si="12"/>
        <v>1</v>
      </c>
      <c r="BE8" s="22"/>
      <c r="BF8" s="1">
        <f t="shared" si="13"/>
        <v>0</v>
      </c>
      <c r="BG8" s="1">
        <v>2</v>
      </c>
      <c r="BH8" s="1"/>
      <c r="BI8" s="1"/>
      <c r="BJ8" s="1"/>
      <c r="BK8" s="1">
        <v>2</v>
      </c>
      <c r="BL8" s="1"/>
      <c r="BM8" s="15">
        <f t="shared" si="14"/>
        <v>1</v>
      </c>
      <c r="BN8" s="16">
        <f t="shared" si="15"/>
        <v>1</v>
      </c>
      <c r="BO8" s="22"/>
      <c r="BP8" s="1">
        <f t="shared" si="16"/>
        <v>0</v>
      </c>
      <c r="BQ8" s="1">
        <v>2</v>
      </c>
      <c r="BR8" s="1"/>
      <c r="BS8" s="1"/>
      <c r="BT8" s="1"/>
      <c r="BU8" s="1">
        <v>2</v>
      </c>
      <c r="BV8" s="1"/>
      <c r="BW8" s="15">
        <f t="shared" si="17"/>
        <v>1</v>
      </c>
      <c r="BX8" s="16">
        <f t="shared" si="18"/>
        <v>1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e">
        <f>#REF!</f>
        <v>#REF!</v>
      </c>
      <c r="C9" s="2">
        <f t="shared" si="0"/>
        <v>0</v>
      </c>
      <c r="D9" s="2"/>
      <c r="E9" s="2"/>
      <c r="F9" s="8"/>
      <c r="G9" s="22"/>
      <c r="H9" s="1" t="str">
        <f t="shared" si="28"/>
        <v/>
      </c>
      <c r="I9" s="1"/>
      <c r="J9" s="1"/>
      <c r="K9" s="1"/>
      <c r="L9" s="1"/>
      <c r="M9" s="1"/>
      <c r="N9" s="1"/>
      <c r="O9" s="15" t="str">
        <f t="shared" si="29"/>
        <v/>
      </c>
      <c r="P9" s="16" t="str">
        <f t="shared" si="30"/>
        <v/>
      </c>
      <c r="Q9" s="22">
        <v>1</v>
      </c>
      <c r="R9" s="1">
        <f t="shared" si="1"/>
        <v>0</v>
      </c>
      <c r="S9" s="1">
        <v>1</v>
      </c>
      <c r="T9" s="1">
        <v>1</v>
      </c>
      <c r="U9" s="1"/>
      <c r="V9" s="1"/>
      <c r="W9" s="1"/>
      <c r="X9" s="1"/>
      <c r="Y9" s="15">
        <f t="shared" si="2"/>
        <v>1</v>
      </c>
      <c r="Z9" s="16">
        <f t="shared" si="3"/>
        <v>0</v>
      </c>
      <c r="AA9" s="22"/>
      <c r="AB9" s="1">
        <f t="shared" si="4"/>
        <v>0</v>
      </c>
      <c r="AC9" s="1">
        <v>1</v>
      </c>
      <c r="AD9" s="1"/>
      <c r="AE9" s="1"/>
      <c r="AF9" s="1"/>
      <c r="AG9" s="1"/>
      <c r="AH9" s="1">
        <v>1</v>
      </c>
      <c r="AI9" s="15">
        <f t="shared" si="5"/>
        <v>0</v>
      </c>
      <c r="AJ9" s="16">
        <f t="shared" si="6"/>
        <v>0</v>
      </c>
      <c r="AK9" s="22"/>
      <c r="AL9" s="1">
        <f t="shared" si="7"/>
        <v>0</v>
      </c>
      <c r="AM9" s="1">
        <v>1</v>
      </c>
      <c r="AN9" s="1"/>
      <c r="AO9" s="1"/>
      <c r="AP9" s="1"/>
      <c r="AQ9" s="1">
        <v>1</v>
      </c>
      <c r="AR9" s="1"/>
      <c r="AS9" s="15">
        <f t="shared" si="8"/>
        <v>1</v>
      </c>
      <c r="AT9" s="16">
        <f t="shared" si="9"/>
        <v>1</v>
      </c>
      <c r="AU9" s="22">
        <v>1</v>
      </c>
      <c r="AV9" s="1">
        <f t="shared" si="10"/>
        <v>0</v>
      </c>
      <c r="AW9" s="1">
        <v>2</v>
      </c>
      <c r="AX9" s="1">
        <v>1</v>
      </c>
      <c r="AY9" s="1"/>
      <c r="AZ9" s="1"/>
      <c r="BA9" s="1">
        <v>1</v>
      </c>
      <c r="BB9" s="1"/>
      <c r="BC9" s="15">
        <f t="shared" si="11"/>
        <v>1</v>
      </c>
      <c r="BD9" s="16">
        <f t="shared" si="12"/>
        <v>0.5</v>
      </c>
      <c r="BE9" s="22"/>
      <c r="BF9" s="1">
        <f t="shared" si="13"/>
        <v>0</v>
      </c>
      <c r="BG9" s="1">
        <v>2</v>
      </c>
      <c r="BH9" s="1">
        <v>1</v>
      </c>
      <c r="BI9" s="1"/>
      <c r="BJ9" s="1"/>
      <c r="BK9" s="1">
        <v>1</v>
      </c>
      <c r="BL9" s="1"/>
      <c r="BM9" s="15">
        <f t="shared" si="14"/>
        <v>1</v>
      </c>
      <c r="BN9" s="16">
        <f t="shared" si="15"/>
        <v>0.5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e">
        <f>#REF!</f>
        <v>#REF!</v>
      </c>
      <c r="C10" s="2">
        <f t="shared" si="0"/>
        <v>0</v>
      </c>
      <c r="D10" s="2"/>
      <c r="E10" s="2"/>
      <c r="F10" s="8"/>
      <c r="G10" s="22"/>
      <c r="H10" s="1" t="str">
        <f t="shared" si="28"/>
        <v/>
      </c>
      <c r="I10" s="1"/>
      <c r="J10" s="1"/>
      <c r="K10" s="1"/>
      <c r="L10" s="1"/>
      <c r="M10" s="1"/>
      <c r="N10" s="1"/>
      <c r="O10" s="15" t="str">
        <f t="shared" si="29"/>
        <v/>
      </c>
      <c r="P10" s="16" t="str">
        <f t="shared" si="30"/>
        <v/>
      </c>
      <c r="Q10" s="22"/>
      <c r="R10" s="1" t="str">
        <f t="shared" si="1"/>
        <v/>
      </c>
      <c r="S10" s="1"/>
      <c r="T10" s="1"/>
      <c r="U10" s="1"/>
      <c r="V10" s="1"/>
      <c r="W10" s="1"/>
      <c r="X10" s="1"/>
      <c r="Y10" s="15" t="str">
        <f t="shared" si="2"/>
        <v/>
      </c>
      <c r="Z10" s="16" t="str">
        <f t="shared" si="3"/>
        <v/>
      </c>
      <c r="AA10" s="22"/>
      <c r="AB10" s="1" t="str">
        <f t="shared" si="4"/>
        <v/>
      </c>
      <c r="AC10" s="1"/>
      <c r="AD10" s="1"/>
      <c r="AE10" s="1"/>
      <c r="AF10" s="1"/>
      <c r="AG10" s="1"/>
      <c r="AH10" s="1"/>
      <c r="AI10" s="15" t="str">
        <f t="shared" si="5"/>
        <v/>
      </c>
      <c r="AJ10" s="16" t="str">
        <f t="shared" si="6"/>
        <v/>
      </c>
      <c r="AK10" s="22"/>
      <c r="AL10" s="1" t="str">
        <f t="shared" si="7"/>
        <v/>
      </c>
      <c r="AM10" s="1"/>
      <c r="AN10" s="1"/>
      <c r="AO10" s="1"/>
      <c r="AP10" s="1"/>
      <c r="AQ10" s="1"/>
      <c r="AR10" s="1"/>
      <c r="AS10" s="15" t="str">
        <f t="shared" si="8"/>
        <v/>
      </c>
      <c r="AT10" s="16" t="str">
        <f t="shared" si="9"/>
        <v/>
      </c>
      <c r="AU10" s="22"/>
      <c r="AV10" s="1" t="str">
        <f t="shared" si="10"/>
        <v/>
      </c>
      <c r="AW10" s="1"/>
      <c r="AX10" s="1"/>
      <c r="AY10" s="1"/>
      <c r="AZ10" s="1"/>
      <c r="BA10" s="1"/>
      <c r="BB10" s="1"/>
      <c r="BC10" s="15" t="str">
        <f t="shared" si="11"/>
        <v/>
      </c>
      <c r="BD10" s="16" t="str">
        <f t="shared" si="12"/>
        <v/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e">
        <f>#REF!</f>
        <v>#REF!</v>
      </c>
      <c r="C11" s="2">
        <f t="shared" si="0"/>
        <v>0</v>
      </c>
      <c r="D11" s="2"/>
      <c r="E11" s="2"/>
      <c r="F11" s="8"/>
      <c r="G11" s="22">
        <v>2</v>
      </c>
      <c r="H11" s="1">
        <f t="shared" si="28"/>
        <v>0</v>
      </c>
      <c r="I11" s="1">
        <v>2</v>
      </c>
      <c r="J11" s="1">
        <v>2</v>
      </c>
      <c r="K11" s="1"/>
      <c r="L11" s="1"/>
      <c r="M11" s="1"/>
      <c r="N11" s="1"/>
      <c r="O11" s="15">
        <f t="shared" si="29"/>
        <v>1</v>
      </c>
      <c r="P11" s="16">
        <f t="shared" si="30"/>
        <v>0</v>
      </c>
      <c r="Q11" s="22">
        <v>2</v>
      </c>
      <c r="R11" s="1">
        <f t="shared" si="1"/>
        <v>0</v>
      </c>
      <c r="S11" s="1">
        <v>4</v>
      </c>
      <c r="T11" s="1">
        <v>3</v>
      </c>
      <c r="U11" s="1"/>
      <c r="V11" s="1">
        <v>1</v>
      </c>
      <c r="W11" s="1"/>
      <c r="X11" s="1"/>
      <c r="Y11" s="15">
        <f t="shared" si="2"/>
        <v>1</v>
      </c>
      <c r="Z11" s="16">
        <f t="shared" si="3"/>
        <v>0</v>
      </c>
      <c r="AA11" s="22"/>
      <c r="AB11" s="1">
        <f t="shared" si="4"/>
        <v>0</v>
      </c>
      <c r="AC11" s="1">
        <v>4</v>
      </c>
      <c r="AD11" s="1">
        <v>2</v>
      </c>
      <c r="AE11" s="1"/>
      <c r="AF11" s="1">
        <v>1</v>
      </c>
      <c r="AG11" s="1"/>
      <c r="AH11" s="1">
        <v>1</v>
      </c>
      <c r="AI11" s="15">
        <f t="shared" si="5"/>
        <v>0.75</v>
      </c>
      <c r="AJ11" s="16">
        <f t="shared" si="6"/>
        <v>0</v>
      </c>
      <c r="AK11" s="22"/>
      <c r="AL11" s="1">
        <f t="shared" si="7"/>
        <v>0</v>
      </c>
      <c r="AM11" s="1">
        <v>4</v>
      </c>
      <c r="AN11" s="1">
        <v>2</v>
      </c>
      <c r="AO11" s="1"/>
      <c r="AP11" s="1">
        <v>1</v>
      </c>
      <c r="AQ11" s="1"/>
      <c r="AR11" s="1">
        <v>1</v>
      </c>
      <c r="AS11" s="15">
        <f t="shared" si="8"/>
        <v>0.75</v>
      </c>
      <c r="AT11" s="16">
        <f t="shared" si="9"/>
        <v>0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1</v>
      </c>
      <c r="D12" s="2"/>
      <c r="E12" s="2"/>
      <c r="F12" s="8">
        <v>1</v>
      </c>
      <c r="G12" s="22"/>
      <c r="H12" s="1">
        <f t="shared" si="28"/>
        <v>0</v>
      </c>
      <c r="I12" s="1">
        <v>1</v>
      </c>
      <c r="J12" s="1"/>
      <c r="K12" s="1"/>
      <c r="L12" s="1"/>
      <c r="M12" s="1"/>
      <c r="N12" s="1">
        <v>1</v>
      </c>
      <c r="O12" s="17">
        <f t="shared" si="29"/>
        <v>0</v>
      </c>
      <c r="P12" s="18">
        <f t="shared" si="30"/>
        <v>0</v>
      </c>
      <c r="Q12" s="22"/>
      <c r="R12" s="1">
        <f t="shared" si="1"/>
        <v>0</v>
      </c>
      <c r="S12" s="1">
        <v>1</v>
      </c>
      <c r="T12" s="1"/>
      <c r="U12" s="1"/>
      <c r="V12" s="1"/>
      <c r="W12" s="1"/>
      <c r="X12" s="1">
        <v>1</v>
      </c>
      <c r="Y12" s="17">
        <f t="shared" si="2"/>
        <v>0</v>
      </c>
      <c r="Z12" s="18">
        <f t="shared" si="3"/>
        <v>0</v>
      </c>
      <c r="AA12" s="22"/>
      <c r="AB12" s="1">
        <f t="shared" si="4"/>
        <v>0</v>
      </c>
      <c r="AC12" s="1">
        <v>1</v>
      </c>
      <c r="AD12" s="1"/>
      <c r="AE12" s="1"/>
      <c r="AF12" s="1"/>
      <c r="AG12" s="1"/>
      <c r="AH12" s="1">
        <v>1</v>
      </c>
      <c r="AI12" s="17">
        <f t="shared" si="5"/>
        <v>0</v>
      </c>
      <c r="AJ12" s="18">
        <f t="shared" si="6"/>
        <v>0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e">
        <f>#REF!</f>
        <v>#REF!</v>
      </c>
      <c r="C13" s="2">
        <f t="shared" si="0"/>
        <v>0</v>
      </c>
      <c r="D13" s="2"/>
      <c r="E13" s="2"/>
      <c r="F13" s="8"/>
      <c r="G13" s="22"/>
      <c r="H13" s="1" t="str">
        <f t="shared" si="28"/>
        <v/>
      </c>
      <c r="I13" s="1"/>
      <c r="J13" s="1"/>
      <c r="K13" s="1"/>
      <c r="L13" s="1"/>
      <c r="M13" s="1"/>
      <c r="N13" s="1"/>
      <c r="O13" s="17" t="str">
        <f t="shared" si="29"/>
        <v/>
      </c>
      <c r="P13" s="18" t="str">
        <f t="shared" si="30"/>
        <v/>
      </c>
      <c r="Q13" s="22"/>
      <c r="R13" s="1" t="str">
        <f t="shared" si="1"/>
        <v/>
      </c>
      <c r="S13" s="1"/>
      <c r="T13" s="1"/>
      <c r="U13" s="1"/>
      <c r="V13" s="1"/>
      <c r="W13" s="1"/>
      <c r="X13" s="1"/>
      <c r="Y13" s="17" t="str">
        <f t="shared" si="2"/>
        <v/>
      </c>
      <c r="Z13" s="18" t="str">
        <f t="shared" si="3"/>
        <v/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e">
        <f>#REF!</f>
        <v>#REF!</v>
      </c>
      <c r="C14" s="2">
        <f t="shared" si="0"/>
        <v>0</v>
      </c>
      <c r="D14" s="2"/>
      <c r="E14" s="2"/>
      <c r="F14" s="9"/>
      <c r="G14" s="23"/>
      <c r="H14" s="24" t="str">
        <f t="shared" si="28"/>
        <v/>
      </c>
      <c r="I14" s="24"/>
      <c r="J14" s="24"/>
      <c r="K14" s="10"/>
      <c r="L14" s="10"/>
      <c r="M14" s="10"/>
      <c r="N14" s="10"/>
      <c r="O14" s="19" t="str">
        <f t="shared" si="29"/>
        <v/>
      </c>
      <c r="P14" s="20" t="str">
        <f t="shared" si="30"/>
        <v/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Industrial Technology &amp; Management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e">
        <f>#REF!</f>
        <v>#REF!</v>
      </c>
      <c r="C19" s="3">
        <f t="shared" ref="C19:C28" si="31">F19+D19+E19</f>
        <v>0</v>
      </c>
      <c r="D19" s="3"/>
      <c r="E19" s="3"/>
      <c r="F19" s="8"/>
      <c r="G19" s="21">
        <v>1</v>
      </c>
      <c r="H19" s="1">
        <f t="shared" ref="H19:H28" si="32">IF(ISNUMBER(I19),F19-I19+G19,"")</f>
        <v>0</v>
      </c>
      <c r="I19" s="1">
        <v>1</v>
      </c>
      <c r="J19" s="1">
        <v>1</v>
      </c>
      <c r="K19" s="4"/>
      <c r="L19" s="4"/>
      <c r="M19" s="4"/>
      <c r="N19" s="5"/>
      <c r="O19" s="15">
        <f t="shared" ref="O19:O28" si="33">IF(I19="","",((J19+K19+L19+M19)/I19))</f>
        <v>1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1</v>
      </c>
      <c r="T19" s="1">
        <v>1</v>
      </c>
      <c r="U19" s="4"/>
      <c r="V19" s="4"/>
      <c r="W19" s="4"/>
      <c r="X19" s="5"/>
      <c r="Y19" s="15">
        <f t="shared" ref="Y19:Y28" si="36">IF(S19="","",((T19+U19+V19+W19)/S19))</f>
        <v>1</v>
      </c>
      <c r="Z19" s="16">
        <f t="shared" ref="Z19:Z28" si="37">IF(S19="","",(W19/S19))</f>
        <v>0</v>
      </c>
      <c r="AA19" s="21"/>
      <c r="AB19" s="1">
        <f t="shared" ref="AB19:AB28" si="38">IF(ISNUMBER(AC19),S19-AC19+AA19,"")</f>
        <v>0</v>
      </c>
      <c r="AC19" s="1">
        <v>1</v>
      </c>
      <c r="AD19" s="1"/>
      <c r="AE19" s="4"/>
      <c r="AF19" s="4"/>
      <c r="AG19" s="4"/>
      <c r="AH19" s="5">
        <v>1</v>
      </c>
      <c r="AI19" s="15">
        <f t="shared" ref="AI19:AI28" si="39">IF(AC19="","",((AD19+AE19+AF19+AG19)/AC19))</f>
        <v>0</v>
      </c>
      <c r="AJ19" s="16">
        <f t="shared" ref="AJ19:AJ28" si="40">IF(AC19="","",(AG19/AC19))</f>
        <v>0</v>
      </c>
      <c r="AK19" s="21"/>
      <c r="AL19" s="1">
        <f t="shared" ref="AL19:AL28" si="41">IF(ISNUMBER(AM19),AC19-AM19+AK19,"")</f>
        <v>0</v>
      </c>
      <c r="AM19" s="1">
        <v>1</v>
      </c>
      <c r="AN19" s="1"/>
      <c r="AO19" s="4"/>
      <c r="AP19" s="4"/>
      <c r="AQ19" s="4"/>
      <c r="AR19" s="5">
        <v>1</v>
      </c>
      <c r="AS19" s="15">
        <f t="shared" ref="AS19:AS28" si="42">IF(AM19="","",((AN19+AO19+AP19+AQ19)/AM19))</f>
        <v>0</v>
      </c>
      <c r="AT19" s="16">
        <f t="shared" ref="AT19:AT28" si="43">IF(AM19="","",(AQ19/AM19))</f>
        <v>0</v>
      </c>
      <c r="AU19" s="21"/>
      <c r="AV19" s="1">
        <f t="shared" ref="AV19:AV28" si="44">IF(ISNUMBER(AW19),AM19-AW19+AU19,"")</f>
        <v>0</v>
      </c>
      <c r="AW19" s="1">
        <v>1</v>
      </c>
      <c r="AX19" s="1"/>
      <c r="AY19" s="4"/>
      <c r="AZ19" s="4"/>
      <c r="BA19" s="4"/>
      <c r="BB19" s="5">
        <v>1</v>
      </c>
      <c r="BC19" s="15">
        <f t="shared" ref="BC19:BC28" si="45">IF(AW19="","",((AX19+AY19+AZ19+BA19)/AW19))</f>
        <v>0</v>
      </c>
      <c r="BD19" s="16">
        <f t="shared" ref="BD19:BD28" si="46">IF(AW19="","",(BA19/AW19))</f>
        <v>0</v>
      </c>
      <c r="BE19" s="21"/>
      <c r="BF19" s="1" t="str">
        <f t="shared" ref="BF19:BF28" si="47">IF(ISNUMBER(BG19),AW19-BG19+BE19,"")</f>
        <v/>
      </c>
      <c r="BG19" s="1"/>
      <c r="BH19" s="1"/>
      <c r="BI19" s="4"/>
      <c r="BJ19" s="4"/>
      <c r="BK19" s="4"/>
      <c r="BL19" s="5"/>
      <c r="BM19" s="15" t="str">
        <f t="shared" ref="BM19:BM28" si="48">IF(BG19="","",((BH19+BI19+BJ19+BK19)/BG19))</f>
        <v/>
      </c>
      <c r="BN19" s="16" t="str">
        <f t="shared" ref="BN19:BN28" si="49">IF(BG19="","",(BK19/BG19))</f>
        <v/>
      </c>
      <c r="BO19" s="21"/>
      <c r="BP19" s="1" t="str">
        <f t="shared" ref="BP19:BP28" si="50">IF(ISNUMBER(BQ19),BG19-BQ19+BO19,"")</f>
        <v/>
      </c>
      <c r="BQ19" s="1"/>
      <c r="BR19" s="1"/>
      <c r="BS19" s="4"/>
      <c r="BT19" s="4"/>
      <c r="BU19" s="4"/>
      <c r="BV19" s="5"/>
      <c r="BW19" s="15" t="str">
        <f t="shared" ref="BW19:BW28" si="51">IF(BQ19="","",((BR19+BS19+BT19+BU19)/BQ19))</f>
        <v/>
      </c>
      <c r="BX19" s="16" t="str">
        <f t="shared" ref="BX19:BX28" si="52">IF(BQ19="","",(BU19/BQ19))</f>
        <v/>
      </c>
      <c r="BY19" s="21"/>
      <c r="BZ19" s="1" t="str">
        <f t="shared" ref="BZ19:BZ28" si="53">IF(ISNUMBER(CA19),BQ19-CA19+BY19,"")</f>
        <v/>
      </c>
      <c r="CA19" s="1"/>
      <c r="CB19" s="1"/>
      <c r="CC19" s="4"/>
      <c r="CD19" s="4"/>
      <c r="CE19" s="4"/>
      <c r="CF19" s="5"/>
      <c r="CG19" s="15" t="str">
        <f t="shared" ref="CG19:CG28" si="54">IF(CA19="","",((CB19+CC19+CD19+CE19)/CA19))</f>
        <v/>
      </c>
      <c r="CH19" s="16" t="str">
        <f t="shared" ref="CH19:CH28" si="55">IF(CA19="","",(CE19/CA19))</f>
        <v/>
      </c>
      <c r="CI19" s="21"/>
      <c r="CJ19" s="1" t="str">
        <f t="shared" ref="CJ19:CJ28" si="56">IF(ISNUMBER(CK19),CA19-CK19+CI19,"")</f>
        <v/>
      </c>
      <c r="CK19" s="1"/>
      <c r="CL19" s="1"/>
      <c r="CM19" s="4"/>
      <c r="CN19" s="4"/>
      <c r="CO19" s="4"/>
      <c r="CP19" s="5"/>
      <c r="CQ19" s="15" t="str">
        <f t="shared" ref="CQ19:CQ28" si="57">IF(CK19="","",((CL19+CM19+CN19+CO19)/CK19))</f>
        <v/>
      </c>
      <c r="CR19" s="16" t="str">
        <f t="shared" ref="CR19:CR28" si="58">IF(CK19="","",(CO19/CK19))</f>
        <v/>
      </c>
      <c r="CS19" s="21"/>
      <c r="CT19" s="1" t="str">
        <f t="shared" ref="CT19:CT28" si="59">IF(ISNUMBER(CU19),CK19-CU19+CS19,"")</f>
        <v/>
      </c>
      <c r="CU19" s="1"/>
      <c r="CV19" s="1"/>
      <c r="CW19" s="4"/>
      <c r="CX19" s="4"/>
      <c r="CY19" s="4"/>
      <c r="CZ19" s="5"/>
      <c r="DA19" s="15" t="str">
        <f t="shared" ref="DA19:DA28" si="60">IF(CU19="","",((CV19+CW19+CX19+CY19)/CU19))</f>
        <v/>
      </c>
      <c r="DB19" s="16" t="str">
        <f t="shared" ref="DB19:DB28" si="61">IF(CU19="","",(CY19/CU19))</f>
        <v/>
      </c>
    </row>
    <row r="20" spans="2:106">
      <c r="B20" s="4" t="e">
        <f>#REF!</f>
        <v>#REF!</v>
      </c>
      <c r="C20" s="2">
        <f t="shared" si="31"/>
        <v>0</v>
      </c>
      <c r="D20" s="2"/>
      <c r="E20" s="2"/>
      <c r="F20" s="8"/>
      <c r="G20" s="22"/>
      <c r="H20" s="1" t="str">
        <f t="shared" si="32"/>
        <v/>
      </c>
      <c r="I20" s="1"/>
      <c r="J20" s="1"/>
      <c r="K20" s="1"/>
      <c r="L20" s="1"/>
      <c r="M20" s="1"/>
      <c r="N20" s="1"/>
      <c r="O20" s="15" t="str">
        <f t="shared" si="33"/>
        <v/>
      </c>
      <c r="P20" s="16" t="str">
        <f t="shared" si="34"/>
        <v/>
      </c>
      <c r="Q20" s="22">
        <v>1</v>
      </c>
      <c r="R20" s="1">
        <f t="shared" si="35"/>
        <v>0</v>
      </c>
      <c r="S20" s="1">
        <v>1</v>
      </c>
      <c r="T20" s="1">
        <v>1</v>
      </c>
      <c r="U20" s="1"/>
      <c r="V20" s="1"/>
      <c r="W20" s="1"/>
      <c r="X20" s="1"/>
      <c r="Y20" s="15">
        <f t="shared" si="36"/>
        <v>1</v>
      </c>
      <c r="Z20" s="16">
        <f t="shared" si="37"/>
        <v>0</v>
      </c>
      <c r="AA20" s="22"/>
      <c r="AB20" s="1">
        <f t="shared" si="38"/>
        <v>0</v>
      </c>
      <c r="AC20" s="1">
        <v>1</v>
      </c>
      <c r="AD20" s="1"/>
      <c r="AE20" s="1"/>
      <c r="AF20" s="1"/>
      <c r="AG20" s="1">
        <v>1</v>
      </c>
      <c r="AH20" s="1"/>
      <c r="AI20" s="15">
        <f t="shared" si="39"/>
        <v>1</v>
      </c>
      <c r="AJ20" s="16">
        <f t="shared" si="40"/>
        <v>1</v>
      </c>
      <c r="AK20" s="22"/>
      <c r="AL20" s="1">
        <f t="shared" si="41"/>
        <v>0</v>
      </c>
      <c r="AM20" s="1">
        <v>1</v>
      </c>
      <c r="AN20" s="1"/>
      <c r="AO20" s="1"/>
      <c r="AP20" s="1"/>
      <c r="AQ20" s="1">
        <v>1</v>
      </c>
      <c r="AR20" s="1"/>
      <c r="AS20" s="15">
        <f t="shared" si="42"/>
        <v>1</v>
      </c>
      <c r="AT20" s="16">
        <f t="shared" si="43"/>
        <v>1</v>
      </c>
      <c r="AU20" s="22"/>
      <c r="AV20" s="1">
        <f t="shared" si="44"/>
        <v>0</v>
      </c>
      <c r="AW20" s="1">
        <v>1</v>
      </c>
      <c r="AX20" s="1"/>
      <c r="AY20" s="1"/>
      <c r="AZ20" s="1"/>
      <c r="BA20" s="1">
        <v>1</v>
      </c>
      <c r="BB20" s="1"/>
      <c r="BC20" s="15">
        <f t="shared" si="45"/>
        <v>1</v>
      </c>
      <c r="BD20" s="16">
        <f t="shared" si="46"/>
        <v>1</v>
      </c>
      <c r="BE20" s="22"/>
      <c r="BF20" s="1">
        <f t="shared" si="47"/>
        <v>0</v>
      </c>
      <c r="BG20" s="1">
        <v>1</v>
      </c>
      <c r="BH20" s="1"/>
      <c r="BI20" s="1"/>
      <c r="BJ20" s="1"/>
      <c r="BK20" s="1">
        <v>1</v>
      </c>
      <c r="BL20" s="1"/>
      <c r="BM20" s="15">
        <f t="shared" si="48"/>
        <v>1</v>
      </c>
      <c r="BN20" s="16">
        <f t="shared" si="49"/>
        <v>1</v>
      </c>
      <c r="BO20" s="22"/>
      <c r="BP20" s="1">
        <f t="shared" si="50"/>
        <v>0</v>
      </c>
      <c r="BQ20" s="1">
        <v>1</v>
      </c>
      <c r="BR20" s="1"/>
      <c r="BS20" s="1"/>
      <c r="BT20" s="1"/>
      <c r="BU20" s="1">
        <v>1</v>
      </c>
      <c r="BV20" s="1"/>
      <c r="BW20" s="15">
        <f t="shared" si="51"/>
        <v>1</v>
      </c>
      <c r="BX20" s="16">
        <f t="shared" si="52"/>
        <v>1</v>
      </c>
      <c r="BY20" s="22"/>
      <c r="BZ20" s="1">
        <f t="shared" si="53"/>
        <v>0</v>
      </c>
      <c r="CA20" s="1">
        <v>1</v>
      </c>
      <c r="CB20" s="1"/>
      <c r="CC20" s="1"/>
      <c r="CD20" s="1"/>
      <c r="CE20" s="1">
        <v>1</v>
      </c>
      <c r="CF20" s="1"/>
      <c r="CG20" s="15">
        <f t="shared" si="54"/>
        <v>1</v>
      </c>
      <c r="CH20" s="16">
        <f t="shared" si="55"/>
        <v>1</v>
      </c>
      <c r="CI20" s="22"/>
      <c r="CJ20" s="1">
        <f t="shared" si="56"/>
        <v>0</v>
      </c>
      <c r="CK20" s="1">
        <v>1</v>
      </c>
      <c r="CL20" s="1"/>
      <c r="CM20" s="1"/>
      <c r="CN20" s="1"/>
      <c r="CO20" s="1">
        <v>1</v>
      </c>
      <c r="CP20" s="1"/>
      <c r="CQ20" s="15">
        <f t="shared" si="57"/>
        <v>1</v>
      </c>
      <c r="CR20" s="16">
        <f t="shared" si="58"/>
        <v>1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e">
        <f>#REF!</f>
        <v>#REF!</v>
      </c>
      <c r="C21" s="2">
        <f t="shared" si="31"/>
        <v>0</v>
      </c>
      <c r="D21" s="2"/>
      <c r="E21" s="2"/>
      <c r="F21" s="8"/>
      <c r="G21" s="22"/>
      <c r="H21" s="1" t="str">
        <f t="shared" si="32"/>
        <v/>
      </c>
      <c r="I21" s="1"/>
      <c r="J21" s="1"/>
      <c r="K21" s="1"/>
      <c r="L21" s="1"/>
      <c r="M21" s="1"/>
      <c r="N21" s="1"/>
      <c r="O21" s="15" t="str">
        <f t="shared" si="33"/>
        <v/>
      </c>
      <c r="P21" s="16" t="str">
        <f t="shared" si="34"/>
        <v/>
      </c>
      <c r="Q21" s="22"/>
      <c r="R21" s="1" t="str">
        <f t="shared" si="35"/>
        <v/>
      </c>
      <c r="S21" s="1"/>
      <c r="T21" s="1"/>
      <c r="U21" s="1"/>
      <c r="V21" s="1"/>
      <c r="W21" s="1"/>
      <c r="X21" s="1"/>
      <c r="Y21" s="15" t="str">
        <f t="shared" si="36"/>
        <v/>
      </c>
      <c r="Z21" s="16" t="str">
        <f t="shared" si="37"/>
        <v/>
      </c>
      <c r="AA21" s="22"/>
      <c r="AB21" s="1" t="str">
        <f t="shared" si="38"/>
        <v/>
      </c>
      <c r="AC21" s="1"/>
      <c r="AD21" s="1"/>
      <c r="AE21" s="1"/>
      <c r="AF21" s="1"/>
      <c r="AG21" s="1"/>
      <c r="AH21" s="1"/>
      <c r="AI21" s="15" t="str">
        <f t="shared" si="39"/>
        <v/>
      </c>
      <c r="AJ21" s="16" t="str">
        <f t="shared" si="40"/>
        <v/>
      </c>
      <c r="AK21" s="22"/>
      <c r="AL21" s="1" t="str">
        <f t="shared" si="41"/>
        <v/>
      </c>
      <c r="AM21" s="1"/>
      <c r="AN21" s="1"/>
      <c r="AO21" s="1"/>
      <c r="AP21" s="1"/>
      <c r="AQ21" s="1"/>
      <c r="AR21" s="1"/>
      <c r="AS21" s="15" t="str">
        <f t="shared" si="42"/>
        <v/>
      </c>
      <c r="AT21" s="16" t="str">
        <f t="shared" si="43"/>
        <v/>
      </c>
      <c r="AU21" s="22"/>
      <c r="AV21" s="1" t="str">
        <f t="shared" si="44"/>
        <v/>
      </c>
      <c r="AW21" s="1"/>
      <c r="AX21" s="1"/>
      <c r="AY21" s="1"/>
      <c r="AZ21" s="1"/>
      <c r="BA21" s="1"/>
      <c r="BB21" s="1"/>
      <c r="BC21" s="15" t="str">
        <f t="shared" si="45"/>
        <v/>
      </c>
      <c r="BD21" s="16" t="str">
        <f t="shared" si="46"/>
        <v/>
      </c>
      <c r="BE21" s="22"/>
      <c r="BF21" s="1" t="str">
        <f t="shared" si="47"/>
        <v/>
      </c>
      <c r="BG21" s="1"/>
      <c r="BH21" s="1"/>
      <c r="BI21" s="1"/>
      <c r="BJ21" s="1"/>
      <c r="BK21" s="1"/>
      <c r="BL21" s="1"/>
      <c r="BM21" s="15" t="str">
        <f t="shared" si="48"/>
        <v/>
      </c>
      <c r="BN21" s="16" t="str">
        <f t="shared" si="49"/>
        <v/>
      </c>
      <c r="BO21" s="22"/>
      <c r="BP21" s="1" t="str">
        <f t="shared" si="50"/>
        <v/>
      </c>
      <c r="BQ21" s="1"/>
      <c r="BR21" s="1"/>
      <c r="BS21" s="1"/>
      <c r="BT21" s="1"/>
      <c r="BU21" s="1"/>
      <c r="BV21" s="1"/>
      <c r="BW21" s="15" t="str">
        <f t="shared" si="51"/>
        <v/>
      </c>
      <c r="BX21" s="16" t="str">
        <f t="shared" si="52"/>
        <v/>
      </c>
      <c r="BY21" s="22"/>
      <c r="BZ21" s="1" t="str">
        <f t="shared" si="53"/>
        <v/>
      </c>
      <c r="CA21" s="1"/>
      <c r="CB21" s="1"/>
      <c r="CC21" s="1"/>
      <c r="CD21" s="1"/>
      <c r="CE21" s="1"/>
      <c r="CF21" s="1"/>
      <c r="CG21" s="15" t="str">
        <f t="shared" si="54"/>
        <v/>
      </c>
      <c r="CH21" s="16" t="str">
        <f t="shared" si="55"/>
        <v/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1</v>
      </c>
      <c r="D22" s="2"/>
      <c r="E22" s="2"/>
      <c r="F22" s="8">
        <v>1</v>
      </c>
      <c r="G22" s="22"/>
      <c r="H22" s="1">
        <f t="shared" si="32"/>
        <v>0</v>
      </c>
      <c r="I22" s="1">
        <v>1</v>
      </c>
      <c r="J22" s="1">
        <v>1</v>
      </c>
      <c r="K22" s="1"/>
      <c r="L22" s="1"/>
      <c r="M22" s="1"/>
      <c r="N22" s="1"/>
      <c r="O22" s="15">
        <f t="shared" si="33"/>
        <v>1</v>
      </c>
      <c r="P22" s="16">
        <f t="shared" si="34"/>
        <v>0</v>
      </c>
      <c r="Q22" s="22"/>
      <c r="R22" s="1" t="str">
        <f t="shared" si="35"/>
        <v/>
      </c>
      <c r="S22" s="1"/>
      <c r="T22" s="1"/>
      <c r="U22" s="1"/>
      <c r="V22" s="1"/>
      <c r="W22" s="1"/>
      <c r="X22" s="1"/>
      <c r="Y22" s="15" t="str">
        <f t="shared" si="36"/>
        <v/>
      </c>
      <c r="Z22" s="16" t="str">
        <f t="shared" si="37"/>
        <v/>
      </c>
      <c r="AA22" s="22"/>
      <c r="AB22" s="1">
        <f t="shared" si="38"/>
        <v>-1</v>
      </c>
      <c r="AC22" s="1">
        <v>1</v>
      </c>
      <c r="AD22" s="1"/>
      <c r="AE22" s="1"/>
      <c r="AF22" s="1"/>
      <c r="AG22" s="1">
        <v>1</v>
      </c>
      <c r="AH22" s="1"/>
      <c r="AI22" s="15">
        <f t="shared" si="39"/>
        <v>1</v>
      </c>
      <c r="AJ22" s="16">
        <f t="shared" si="40"/>
        <v>1</v>
      </c>
      <c r="AK22" s="22"/>
      <c r="AL22" s="1">
        <f t="shared" si="41"/>
        <v>0</v>
      </c>
      <c r="AM22" s="1">
        <v>1</v>
      </c>
      <c r="AN22" s="1"/>
      <c r="AO22" s="1"/>
      <c r="AP22" s="1"/>
      <c r="AQ22" s="1">
        <v>1</v>
      </c>
      <c r="AR22" s="1"/>
      <c r="AS22" s="15">
        <f t="shared" si="42"/>
        <v>1</v>
      </c>
      <c r="AT22" s="16">
        <f t="shared" si="43"/>
        <v>1</v>
      </c>
      <c r="AU22" s="22"/>
      <c r="AV22" s="1">
        <f t="shared" si="44"/>
        <v>0</v>
      </c>
      <c r="AW22" s="1">
        <v>1</v>
      </c>
      <c r="AX22" s="1"/>
      <c r="AY22" s="1"/>
      <c r="AZ22" s="1"/>
      <c r="BA22" s="1">
        <v>1</v>
      </c>
      <c r="BB22" s="1"/>
      <c r="BC22" s="15">
        <f t="shared" si="45"/>
        <v>1</v>
      </c>
      <c r="BD22" s="16">
        <f t="shared" si="46"/>
        <v>1</v>
      </c>
      <c r="BE22" s="22"/>
      <c r="BF22" s="1">
        <f t="shared" si="47"/>
        <v>0</v>
      </c>
      <c r="BG22" s="1">
        <v>1</v>
      </c>
      <c r="BH22" s="1"/>
      <c r="BI22" s="1"/>
      <c r="BJ22" s="1"/>
      <c r="BK22" s="1">
        <v>1</v>
      </c>
      <c r="BL22" s="1"/>
      <c r="BM22" s="15">
        <f t="shared" si="48"/>
        <v>1</v>
      </c>
      <c r="BN22" s="16">
        <f t="shared" si="49"/>
        <v>1</v>
      </c>
      <c r="BO22" s="22"/>
      <c r="BP22" s="1">
        <f t="shared" si="50"/>
        <v>0</v>
      </c>
      <c r="BQ22" s="1">
        <v>1</v>
      </c>
      <c r="BR22" s="1"/>
      <c r="BS22" s="1"/>
      <c r="BT22" s="1"/>
      <c r="BU22" s="1">
        <v>1</v>
      </c>
      <c r="BV22" s="1"/>
      <c r="BW22" s="15">
        <f t="shared" si="51"/>
        <v>1</v>
      </c>
      <c r="BX22" s="16">
        <f t="shared" si="52"/>
        <v>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2</v>
      </c>
      <c r="D23" s="2"/>
      <c r="E23" s="2"/>
      <c r="F23" s="8">
        <v>2</v>
      </c>
      <c r="G23" s="22">
        <v>1</v>
      </c>
      <c r="H23" s="1">
        <f t="shared" si="32"/>
        <v>0</v>
      </c>
      <c r="I23" s="1">
        <v>3</v>
      </c>
      <c r="J23" s="1">
        <v>3</v>
      </c>
      <c r="K23" s="1"/>
      <c r="L23" s="1"/>
      <c r="M23" s="1"/>
      <c r="N23" s="1"/>
      <c r="O23" s="15">
        <f t="shared" si="33"/>
        <v>1</v>
      </c>
      <c r="P23" s="16">
        <f t="shared" si="34"/>
        <v>0</v>
      </c>
      <c r="Q23" s="22"/>
      <c r="R23" s="1">
        <f t="shared" si="35"/>
        <v>0</v>
      </c>
      <c r="S23" s="1">
        <v>3</v>
      </c>
      <c r="T23" s="1">
        <v>1</v>
      </c>
      <c r="U23" s="1"/>
      <c r="V23" s="1"/>
      <c r="W23" s="1">
        <v>2</v>
      </c>
      <c r="X23" s="1"/>
      <c r="Y23" s="15">
        <f t="shared" si="36"/>
        <v>1</v>
      </c>
      <c r="Z23" s="16">
        <f t="shared" si="37"/>
        <v>0.66666666666666663</v>
      </c>
      <c r="AA23" s="22"/>
      <c r="AB23" s="1">
        <f t="shared" si="38"/>
        <v>0</v>
      </c>
      <c r="AC23" s="1">
        <v>3</v>
      </c>
      <c r="AD23" s="1">
        <v>1</v>
      </c>
      <c r="AE23" s="1"/>
      <c r="AF23" s="1"/>
      <c r="AG23" s="1">
        <v>2</v>
      </c>
      <c r="AH23" s="1"/>
      <c r="AI23" s="15">
        <f t="shared" si="39"/>
        <v>1</v>
      </c>
      <c r="AJ23" s="16">
        <f t="shared" si="40"/>
        <v>0.66666666666666663</v>
      </c>
      <c r="AK23" s="22"/>
      <c r="AL23" s="1">
        <f t="shared" si="41"/>
        <v>0</v>
      </c>
      <c r="AM23" s="1">
        <v>3</v>
      </c>
      <c r="AN23" s="1"/>
      <c r="AO23" s="1"/>
      <c r="AP23" s="1"/>
      <c r="AQ23" s="1">
        <v>3</v>
      </c>
      <c r="AR23" s="1"/>
      <c r="AS23" s="15">
        <f t="shared" si="42"/>
        <v>1</v>
      </c>
      <c r="AT23" s="16">
        <f t="shared" si="43"/>
        <v>1</v>
      </c>
      <c r="AU23" s="22"/>
      <c r="AV23" s="1">
        <f t="shared" si="44"/>
        <v>0</v>
      </c>
      <c r="AW23" s="1">
        <v>3</v>
      </c>
      <c r="AX23" s="1"/>
      <c r="AY23" s="1"/>
      <c r="AZ23" s="1"/>
      <c r="BA23" s="1">
        <v>3</v>
      </c>
      <c r="BB23" s="1"/>
      <c r="BC23" s="15">
        <f t="shared" si="45"/>
        <v>1</v>
      </c>
      <c r="BD23" s="16">
        <f t="shared" si="46"/>
        <v>1</v>
      </c>
      <c r="BE23" s="22"/>
      <c r="BF23" s="1">
        <f t="shared" si="47"/>
        <v>0</v>
      </c>
      <c r="BG23" s="1">
        <v>3</v>
      </c>
      <c r="BH23" s="1"/>
      <c r="BI23" s="1"/>
      <c r="BJ23" s="1"/>
      <c r="BK23" s="1">
        <v>3</v>
      </c>
      <c r="BL23" s="1"/>
      <c r="BM23" s="15">
        <f t="shared" si="48"/>
        <v>1</v>
      </c>
      <c r="BN23" s="16">
        <f t="shared" si="49"/>
        <v>1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6</v>
      </c>
      <c r="D24" s="2"/>
      <c r="E24" s="2"/>
      <c r="F24" s="8">
        <v>6</v>
      </c>
      <c r="G24" s="22">
        <v>1</v>
      </c>
      <c r="H24" s="1">
        <f t="shared" si="32"/>
        <v>0</v>
      </c>
      <c r="I24" s="1">
        <v>7</v>
      </c>
      <c r="J24" s="1">
        <v>6</v>
      </c>
      <c r="K24" s="1"/>
      <c r="L24" s="1"/>
      <c r="M24" s="1"/>
      <c r="N24" s="1">
        <v>1</v>
      </c>
      <c r="O24" s="15">
        <f t="shared" si="33"/>
        <v>0.8571428571428571</v>
      </c>
      <c r="P24" s="16">
        <f t="shared" si="34"/>
        <v>0</v>
      </c>
      <c r="Q24" s="22"/>
      <c r="R24" s="1">
        <f t="shared" si="35"/>
        <v>0</v>
      </c>
      <c r="S24" s="1">
        <v>7</v>
      </c>
      <c r="T24" s="1">
        <v>6</v>
      </c>
      <c r="U24" s="1"/>
      <c r="V24" s="1"/>
      <c r="W24" s="1"/>
      <c r="X24" s="1">
        <v>1</v>
      </c>
      <c r="Y24" s="15">
        <f t="shared" si="36"/>
        <v>0.8571428571428571</v>
      </c>
      <c r="Z24" s="16">
        <f t="shared" si="37"/>
        <v>0</v>
      </c>
      <c r="AA24" s="22"/>
      <c r="AB24" s="1">
        <f t="shared" si="38"/>
        <v>0</v>
      </c>
      <c r="AC24" s="1">
        <v>7</v>
      </c>
      <c r="AD24" s="1">
        <v>4</v>
      </c>
      <c r="AE24" s="1"/>
      <c r="AF24" s="1">
        <v>1</v>
      </c>
      <c r="AG24" s="1">
        <v>1</v>
      </c>
      <c r="AH24" s="1">
        <v>1</v>
      </c>
      <c r="AI24" s="15">
        <f t="shared" si="39"/>
        <v>0.8571428571428571</v>
      </c>
      <c r="AJ24" s="16">
        <f t="shared" si="40"/>
        <v>0.14285714285714285</v>
      </c>
      <c r="AK24" s="22"/>
      <c r="AL24" s="1">
        <f t="shared" si="41"/>
        <v>0</v>
      </c>
      <c r="AM24" s="1">
        <v>7</v>
      </c>
      <c r="AN24" s="1">
        <v>1</v>
      </c>
      <c r="AO24" s="1"/>
      <c r="AP24" s="1"/>
      <c r="AQ24" s="1">
        <v>4</v>
      </c>
      <c r="AR24" s="1">
        <v>2</v>
      </c>
      <c r="AS24" s="15">
        <f t="shared" si="42"/>
        <v>0.7142857142857143</v>
      </c>
      <c r="AT24" s="16">
        <f t="shared" si="43"/>
        <v>0.5714285714285714</v>
      </c>
      <c r="AU24" s="22"/>
      <c r="AV24" s="1">
        <f t="shared" si="44"/>
        <v>0</v>
      </c>
      <c r="AW24" s="1">
        <v>7</v>
      </c>
      <c r="AX24" s="1">
        <v>1</v>
      </c>
      <c r="AY24" s="1"/>
      <c r="AZ24" s="1"/>
      <c r="BA24" s="1">
        <v>4</v>
      </c>
      <c r="BB24" s="1">
        <v>2</v>
      </c>
      <c r="BC24" s="15">
        <f t="shared" si="45"/>
        <v>0.7142857142857143</v>
      </c>
      <c r="BD24" s="16">
        <f t="shared" si="46"/>
        <v>0.5714285714285714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3</v>
      </c>
      <c r="D25" s="2"/>
      <c r="E25" s="2"/>
      <c r="F25" s="8">
        <v>3</v>
      </c>
      <c r="G25" s="22"/>
      <c r="H25" s="1">
        <f t="shared" si="32"/>
        <v>0</v>
      </c>
      <c r="I25" s="1">
        <v>3</v>
      </c>
      <c r="J25" s="1">
        <v>3</v>
      </c>
      <c r="K25" s="1"/>
      <c r="L25" s="1"/>
      <c r="M25" s="1"/>
      <c r="N25" s="1"/>
      <c r="O25" s="15">
        <f t="shared" si="33"/>
        <v>1</v>
      </c>
      <c r="P25" s="16">
        <f t="shared" si="34"/>
        <v>0</v>
      </c>
      <c r="Q25" s="22"/>
      <c r="R25" s="1">
        <f t="shared" si="35"/>
        <v>0</v>
      </c>
      <c r="S25" s="1">
        <v>3</v>
      </c>
      <c r="T25" s="1"/>
      <c r="U25" s="1"/>
      <c r="V25" s="1"/>
      <c r="W25" s="1">
        <v>3</v>
      </c>
      <c r="X25" s="1"/>
      <c r="Y25" s="15">
        <f t="shared" si="36"/>
        <v>1</v>
      </c>
      <c r="Z25" s="16">
        <f t="shared" si="37"/>
        <v>1</v>
      </c>
      <c r="AA25" s="22">
        <v>1</v>
      </c>
      <c r="AB25" s="1">
        <f t="shared" si="38"/>
        <v>0</v>
      </c>
      <c r="AC25" s="1">
        <v>4</v>
      </c>
      <c r="AD25" s="1">
        <v>1</v>
      </c>
      <c r="AE25" s="1"/>
      <c r="AF25" s="1"/>
      <c r="AG25" s="1">
        <v>3</v>
      </c>
      <c r="AH25" s="1"/>
      <c r="AI25" s="15">
        <f t="shared" si="39"/>
        <v>1</v>
      </c>
      <c r="AJ25" s="16">
        <f t="shared" si="40"/>
        <v>0.75</v>
      </c>
      <c r="AK25" s="22"/>
      <c r="AL25" s="1">
        <f t="shared" si="41"/>
        <v>0</v>
      </c>
      <c r="AM25" s="1">
        <v>4</v>
      </c>
      <c r="AN25" s="1">
        <v>1</v>
      </c>
      <c r="AO25" s="1"/>
      <c r="AP25" s="1"/>
      <c r="AQ25" s="1">
        <v>3</v>
      </c>
      <c r="AR25" s="1"/>
      <c r="AS25" s="15">
        <f t="shared" si="42"/>
        <v>1</v>
      </c>
      <c r="AT25" s="16">
        <f t="shared" si="43"/>
        <v>0.75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5</v>
      </c>
      <c r="D26" s="2"/>
      <c r="E26" s="2"/>
      <c r="F26" s="8">
        <v>5</v>
      </c>
      <c r="G26" s="22"/>
      <c r="H26" s="1">
        <f t="shared" si="32"/>
        <v>0</v>
      </c>
      <c r="I26" s="1">
        <v>5</v>
      </c>
      <c r="J26" s="1">
        <v>5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5</v>
      </c>
      <c r="T26" s="1">
        <v>3</v>
      </c>
      <c r="U26" s="1"/>
      <c r="V26" s="1"/>
      <c r="W26" s="1">
        <v>2</v>
      </c>
      <c r="X26" s="1"/>
      <c r="Y26" s="17">
        <f t="shared" si="36"/>
        <v>1</v>
      </c>
      <c r="Z26" s="18">
        <f t="shared" si="37"/>
        <v>0.4</v>
      </c>
      <c r="AA26" s="22"/>
      <c r="AB26" s="1">
        <f t="shared" si="38"/>
        <v>0</v>
      </c>
      <c r="AC26" s="1">
        <v>5</v>
      </c>
      <c r="AD26" s="1"/>
      <c r="AE26" s="1"/>
      <c r="AF26" s="1"/>
      <c r="AG26" s="1">
        <v>5</v>
      </c>
      <c r="AH26" s="1"/>
      <c r="AI26" s="17">
        <f t="shared" si="39"/>
        <v>1</v>
      </c>
      <c r="AJ26" s="18">
        <f t="shared" si="40"/>
        <v>1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5</v>
      </c>
      <c r="D27" s="2"/>
      <c r="E27" s="2"/>
      <c r="F27" s="8">
        <v>5</v>
      </c>
      <c r="G27" s="22"/>
      <c r="H27" s="1">
        <f t="shared" si="32"/>
        <v>0</v>
      </c>
      <c r="I27" s="1">
        <v>5</v>
      </c>
      <c r="J27" s="1">
        <v>5</v>
      </c>
      <c r="K27" s="1"/>
      <c r="L27" s="1"/>
      <c r="M27" s="1"/>
      <c r="N27" s="1"/>
      <c r="O27" s="17">
        <f t="shared" si="33"/>
        <v>1</v>
      </c>
      <c r="P27" s="18">
        <f t="shared" si="34"/>
        <v>0</v>
      </c>
      <c r="Q27" s="22">
        <v>1</v>
      </c>
      <c r="R27" s="1">
        <f t="shared" si="35"/>
        <v>0</v>
      </c>
      <c r="S27" s="1">
        <v>6</v>
      </c>
      <c r="T27" s="1">
        <v>5</v>
      </c>
      <c r="U27" s="1"/>
      <c r="V27" s="1"/>
      <c r="W27" s="1">
        <v>1</v>
      </c>
      <c r="X27" s="1"/>
      <c r="Y27" s="17">
        <f t="shared" si="36"/>
        <v>1</v>
      </c>
      <c r="Z27" s="18">
        <f t="shared" si="37"/>
        <v>0.16666666666666666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5</v>
      </c>
      <c r="D28" s="2"/>
      <c r="E28" s="2"/>
      <c r="F28" s="9">
        <v>5</v>
      </c>
      <c r="G28" s="23"/>
      <c r="H28" s="24">
        <f t="shared" si="32"/>
        <v>0</v>
      </c>
      <c r="I28" s="24">
        <v>5</v>
      </c>
      <c r="J28" s="24">
        <v>5</v>
      </c>
      <c r="K28" s="10"/>
      <c r="L28" s="10"/>
      <c r="M28" s="10"/>
      <c r="N28" s="10"/>
      <c r="O28" s="19">
        <f t="shared" si="33"/>
        <v>1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98</v>
      </c>
    </row>
    <row r="2" spans="1:106">
      <c r="B2" s="25" t="str">
        <f>"Freshmen Retention - "&amp;$A$1</f>
        <v>Freshmen Retention - Information Technology &amp; Management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e">
        <f>#REF!</f>
        <v>#REF!</v>
      </c>
      <c r="C5" s="3">
        <f t="shared" ref="C5:C14" si="0">F5+D5+E5</f>
        <v>0</v>
      </c>
      <c r="D5" s="3"/>
      <c r="E5" s="3"/>
      <c r="F5" s="8"/>
      <c r="G5" s="21"/>
      <c r="H5" s="1" t="str">
        <f>IF(ISNUMBER(I5),F5-I5+G5,"")</f>
        <v/>
      </c>
      <c r="I5" s="1"/>
      <c r="J5" s="1"/>
      <c r="K5" s="4"/>
      <c r="L5" s="4"/>
      <c r="M5" s="4"/>
      <c r="N5" s="5"/>
      <c r="O5" s="15" t="str">
        <f>IF(I5="","",((J5+K5+L5+M5)/I5))</f>
        <v/>
      </c>
      <c r="P5" s="16" t="str">
        <f>IF(I5="","",(M5/I5))</f>
        <v/>
      </c>
      <c r="Q5" s="21"/>
      <c r="R5" s="1" t="str">
        <f t="shared" ref="R5:R14" si="1">IF(ISNUMBER(S5),I5-S5+Q5,"")</f>
        <v/>
      </c>
      <c r="S5" s="1"/>
      <c r="T5" s="1"/>
      <c r="U5" s="4"/>
      <c r="V5" s="4"/>
      <c r="W5" s="4"/>
      <c r="X5" s="5"/>
      <c r="Y5" s="15" t="str">
        <f t="shared" ref="Y5:Y14" si="2">IF(S5="","",((T5+U5+V5+W5)/S5))</f>
        <v/>
      </c>
      <c r="Z5" s="16" t="str">
        <f t="shared" ref="Z5:Z14" si="3">IF(S5="","",(W5/S5))</f>
        <v/>
      </c>
      <c r="AA5" s="21">
        <v>1</v>
      </c>
      <c r="AB5" s="1">
        <f t="shared" ref="AB5:AB14" si="4">IF(ISNUMBER(AC5),S5-AC5+AA5,"")</f>
        <v>0</v>
      </c>
      <c r="AC5" s="1">
        <v>1</v>
      </c>
      <c r="AD5" s="1">
        <v>1</v>
      </c>
      <c r="AE5" s="4"/>
      <c r="AF5" s="4"/>
      <c r="AG5" s="4"/>
      <c r="AH5" s="5"/>
      <c r="AI5" s="15">
        <f t="shared" ref="AI5:AI14" si="5">IF(AC5="","",((AD5+AE5+AF5+AG5)/AC5))</f>
        <v>1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1</v>
      </c>
      <c r="AN5" s="1"/>
      <c r="AO5" s="4"/>
      <c r="AP5" s="4"/>
      <c r="AQ5" s="4"/>
      <c r="AR5" s="5">
        <v>1</v>
      </c>
      <c r="AS5" s="15">
        <f t="shared" ref="AS5:AS14" si="8">IF(AM5="","",((AN5+AO5+AP5+AQ5)/AM5))</f>
        <v>0</v>
      </c>
      <c r="AT5" s="16">
        <f t="shared" ref="AT5:AT14" si="9">IF(AM5="","",(AQ5/AM5))</f>
        <v>0</v>
      </c>
      <c r="AU5" s="21"/>
      <c r="AV5" s="1">
        <f t="shared" ref="AV5:AV14" si="10">IF(ISNUMBER(AW5),AM5-AW5+AU5,"")</f>
        <v>0</v>
      </c>
      <c r="AW5" s="1">
        <v>1</v>
      </c>
      <c r="AX5" s="1"/>
      <c r="AY5" s="4"/>
      <c r="AZ5" s="4"/>
      <c r="BA5" s="4"/>
      <c r="BB5" s="5">
        <v>1</v>
      </c>
      <c r="BC5" s="15">
        <f t="shared" ref="BC5:BC14" si="11">IF(AW5="","",((AX5+AY5+AZ5+BA5)/AW5))</f>
        <v>0</v>
      </c>
      <c r="BD5" s="16">
        <f t="shared" ref="BD5:BD14" si="12">IF(AW5="","",(BA5/AW5))</f>
        <v>0</v>
      </c>
      <c r="BE5" s="21"/>
      <c r="BF5" s="1">
        <f t="shared" ref="BF5:BF14" si="13">IF(ISNUMBER(BG5),AW5-BG5+BE5,"")</f>
        <v>0</v>
      </c>
      <c r="BG5" s="1">
        <v>1</v>
      </c>
      <c r="BH5" s="1"/>
      <c r="BI5" s="4"/>
      <c r="BJ5" s="4"/>
      <c r="BK5" s="4"/>
      <c r="BL5" s="5">
        <v>1</v>
      </c>
      <c r="BM5" s="15">
        <f t="shared" ref="BM5:BM14" si="14">IF(BG5="","",((BH5+BI5+BJ5+BK5)/BG5))</f>
        <v>0</v>
      </c>
      <c r="BN5" s="16">
        <f t="shared" ref="BN5:BN14" si="15">IF(BG5="","",(BK5/BG5))</f>
        <v>0</v>
      </c>
      <c r="BO5" s="21"/>
      <c r="BP5" s="1">
        <f t="shared" ref="BP5:BP14" si="16">IF(ISNUMBER(BQ5),BG5-BQ5+BO5,"")</f>
        <v>0</v>
      </c>
      <c r="BQ5" s="1">
        <v>1</v>
      </c>
      <c r="BR5" s="1"/>
      <c r="BS5" s="4"/>
      <c r="BT5" s="4"/>
      <c r="BU5" s="4"/>
      <c r="BV5" s="5">
        <v>1</v>
      </c>
      <c r="BW5" s="15">
        <f t="shared" ref="BW5:BW14" si="17">IF(BQ5="","",((BR5+BS5+BT5+BU5)/BQ5))</f>
        <v>0</v>
      </c>
      <c r="BX5" s="16">
        <f t="shared" ref="BX5:BX14" si="18">IF(BQ5="","",(BU5/BQ5))</f>
        <v>0</v>
      </c>
      <c r="BY5" s="21"/>
      <c r="BZ5" s="1">
        <f t="shared" ref="BZ5:BZ14" si="19">IF(ISNUMBER(CA5),BQ5-CA5+BY5,"")</f>
        <v>0</v>
      </c>
      <c r="CA5" s="1">
        <v>1</v>
      </c>
      <c r="CB5" s="1"/>
      <c r="CC5" s="4"/>
      <c r="CD5" s="4"/>
      <c r="CE5" s="4"/>
      <c r="CF5" s="5">
        <v>1</v>
      </c>
      <c r="CG5" s="15">
        <f t="shared" ref="CG5:CG14" si="20">IF(CA5="","",((CB5+CC5+CD5+CE5)/CA5))</f>
        <v>0</v>
      </c>
      <c r="CH5" s="16">
        <f t="shared" ref="CH5:CH14" si="21">IF(CA5="","",(CE5/CA5))</f>
        <v>0</v>
      </c>
      <c r="CI5" s="21"/>
      <c r="CJ5" s="1">
        <f t="shared" ref="CJ5:CJ14" si="22">IF(ISNUMBER(CK5),CA5-CK5+CI5,"")</f>
        <v>0</v>
      </c>
      <c r="CK5" s="1">
        <v>1</v>
      </c>
      <c r="CL5" s="1"/>
      <c r="CM5" s="4"/>
      <c r="CN5" s="4"/>
      <c r="CO5" s="4"/>
      <c r="CP5" s="5">
        <v>1</v>
      </c>
      <c r="CQ5" s="15">
        <f t="shared" ref="CQ5:CQ14" si="23">IF(CK5="","",((CL5+CM5+CN5+CO5)/CK5))</f>
        <v>0</v>
      </c>
      <c r="CR5" s="16">
        <f t="shared" ref="CR5:CR14" si="24">IF(CK5="","",(CO5/CK5))</f>
        <v>0</v>
      </c>
      <c r="CS5" s="21"/>
      <c r="CT5" s="1">
        <f t="shared" ref="CT5:CT14" si="25">IF(ISNUMBER(CU5),CK5-CU5+CS5,"")</f>
        <v>0</v>
      </c>
      <c r="CU5" s="1">
        <v>1</v>
      </c>
      <c r="CV5" s="1"/>
      <c r="CW5" s="4"/>
      <c r="CX5" s="4"/>
      <c r="CY5" s="4"/>
      <c r="CZ5" s="5">
        <v>1</v>
      </c>
      <c r="DA5" s="15">
        <f t="shared" ref="DA5:DA14" si="26">IF(CU5="","",((CV5+CW5+CX5+CY5)/CU5))</f>
        <v>0</v>
      </c>
      <c r="DB5" s="16">
        <f t="shared" ref="DB5:DB14" si="27">IF(CU5="","",(CY5/CU5))</f>
        <v>0</v>
      </c>
    </row>
    <row r="6" spans="1:106">
      <c r="B6" s="4" t="e">
        <f>#REF!</f>
        <v>#REF!</v>
      </c>
      <c r="C6" s="2">
        <f t="shared" si="0"/>
        <v>0</v>
      </c>
      <c r="D6" s="2"/>
      <c r="E6" s="2"/>
      <c r="F6" s="8"/>
      <c r="G6" s="22">
        <v>3</v>
      </c>
      <c r="H6" s="1">
        <f t="shared" ref="H6:H14" si="28">IF(ISNUMBER(I6),F6-I6+G6,"")</f>
        <v>0</v>
      </c>
      <c r="I6" s="1">
        <v>3</v>
      </c>
      <c r="J6" s="1">
        <v>3</v>
      </c>
      <c r="K6" s="1"/>
      <c r="L6" s="1"/>
      <c r="M6" s="1"/>
      <c r="N6" s="1"/>
      <c r="O6" s="15">
        <f t="shared" ref="O6:O14" si="29">IF(I6="","",((J6+K6+L6+M6)/I6))</f>
        <v>1</v>
      </c>
      <c r="P6" s="16">
        <f t="shared" ref="P6:P14" si="30">IF(I6="","",(M6/I6))</f>
        <v>0</v>
      </c>
      <c r="Q6" s="22">
        <v>2</v>
      </c>
      <c r="R6" s="1">
        <f t="shared" si="1"/>
        <v>0</v>
      </c>
      <c r="S6" s="1">
        <v>5</v>
      </c>
      <c r="T6" s="1">
        <v>5</v>
      </c>
      <c r="U6" s="1"/>
      <c r="V6" s="1"/>
      <c r="W6" s="1"/>
      <c r="X6" s="1"/>
      <c r="Y6" s="15">
        <f t="shared" si="2"/>
        <v>1</v>
      </c>
      <c r="Z6" s="16">
        <f t="shared" si="3"/>
        <v>0</v>
      </c>
      <c r="AA6" s="22"/>
      <c r="AB6" s="1">
        <f t="shared" si="4"/>
        <v>0</v>
      </c>
      <c r="AC6" s="1">
        <v>5</v>
      </c>
      <c r="AD6" s="1">
        <v>4</v>
      </c>
      <c r="AE6" s="1"/>
      <c r="AF6" s="1">
        <v>1</v>
      </c>
      <c r="AG6" s="1"/>
      <c r="AH6" s="1"/>
      <c r="AI6" s="15">
        <f t="shared" si="5"/>
        <v>1</v>
      </c>
      <c r="AJ6" s="16">
        <f t="shared" si="6"/>
        <v>0</v>
      </c>
      <c r="AK6" s="22"/>
      <c r="AL6" s="1">
        <f t="shared" si="7"/>
        <v>0</v>
      </c>
      <c r="AM6" s="1">
        <v>5</v>
      </c>
      <c r="AN6" s="1"/>
      <c r="AO6" s="1"/>
      <c r="AP6" s="1"/>
      <c r="AQ6" s="1">
        <v>3</v>
      </c>
      <c r="AR6" s="1">
        <v>2</v>
      </c>
      <c r="AS6" s="15">
        <f t="shared" si="8"/>
        <v>0.6</v>
      </c>
      <c r="AT6" s="16">
        <f t="shared" si="9"/>
        <v>0.6</v>
      </c>
      <c r="AU6" s="22"/>
      <c r="AV6" s="1">
        <f t="shared" si="10"/>
        <v>-1</v>
      </c>
      <c r="AW6" s="1">
        <v>6</v>
      </c>
      <c r="AX6" s="1">
        <v>1</v>
      </c>
      <c r="AY6" s="1"/>
      <c r="AZ6" s="1"/>
      <c r="BA6" s="1">
        <v>3</v>
      </c>
      <c r="BB6" s="1">
        <v>2</v>
      </c>
      <c r="BC6" s="15">
        <f t="shared" si="11"/>
        <v>0.66666666666666663</v>
      </c>
      <c r="BD6" s="16">
        <f t="shared" si="12"/>
        <v>0.5</v>
      </c>
      <c r="BE6" s="22"/>
      <c r="BF6" s="1">
        <f t="shared" si="13"/>
        <v>0</v>
      </c>
      <c r="BG6" s="1">
        <v>6</v>
      </c>
      <c r="BH6" s="1">
        <v>1</v>
      </c>
      <c r="BI6" s="1"/>
      <c r="BJ6" s="1"/>
      <c r="BK6" s="1">
        <v>3</v>
      </c>
      <c r="BL6" s="1">
        <v>2</v>
      </c>
      <c r="BM6" s="15">
        <f t="shared" si="14"/>
        <v>0.66666666666666663</v>
      </c>
      <c r="BN6" s="16">
        <f t="shared" si="15"/>
        <v>0.5</v>
      </c>
      <c r="BO6" s="22"/>
      <c r="BP6" s="1">
        <f t="shared" si="16"/>
        <v>0</v>
      </c>
      <c r="BQ6" s="1">
        <v>6</v>
      </c>
      <c r="BR6" s="1">
        <v>1</v>
      </c>
      <c r="BS6" s="1"/>
      <c r="BT6" s="1"/>
      <c r="BU6" s="1">
        <v>3</v>
      </c>
      <c r="BV6" s="1">
        <v>2</v>
      </c>
      <c r="BW6" s="15">
        <f t="shared" si="17"/>
        <v>0.66666666666666663</v>
      </c>
      <c r="BX6" s="16">
        <f t="shared" si="18"/>
        <v>0.5</v>
      </c>
      <c r="BY6" s="22"/>
      <c r="BZ6" s="1">
        <f t="shared" si="19"/>
        <v>0</v>
      </c>
      <c r="CA6" s="1">
        <v>6</v>
      </c>
      <c r="CB6" s="1"/>
      <c r="CC6" s="1"/>
      <c r="CD6" s="1"/>
      <c r="CE6" s="1">
        <v>4</v>
      </c>
      <c r="CF6" s="1">
        <v>2</v>
      </c>
      <c r="CG6" s="15">
        <f t="shared" si="20"/>
        <v>0.66666666666666663</v>
      </c>
      <c r="CH6" s="16">
        <f t="shared" si="21"/>
        <v>0.66666666666666663</v>
      </c>
      <c r="CI6" s="22"/>
      <c r="CJ6" s="1">
        <f t="shared" si="22"/>
        <v>0</v>
      </c>
      <c r="CK6" s="1">
        <v>6</v>
      </c>
      <c r="CL6" s="1"/>
      <c r="CM6" s="1"/>
      <c r="CN6" s="1"/>
      <c r="CO6" s="1">
        <v>4</v>
      </c>
      <c r="CP6" s="1">
        <v>2</v>
      </c>
      <c r="CQ6" s="15">
        <f t="shared" si="23"/>
        <v>0.66666666666666663</v>
      </c>
      <c r="CR6" s="16">
        <f t="shared" si="24"/>
        <v>0.66666666666666663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e">
        <f>#REF!</f>
        <v>#REF!</v>
      </c>
      <c r="C7" s="2">
        <f t="shared" si="0"/>
        <v>0</v>
      </c>
      <c r="D7" s="2"/>
      <c r="E7" s="2"/>
      <c r="F7" s="8"/>
      <c r="G7" s="22">
        <v>2</v>
      </c>
      <c r="H7" s="1">
        <f t="shared" si="28"/>
        <v>0</v>
      </c>
      <c r="I7" s="1">
        <v>2</v>
      </c>
      <c r="J7" s="1">
        <v>2</v>
      </c>
      <c r="K7" s="1"/>
      <c r="L7" s="1"/>
      <c r="M7" s="1"/>
      <c r="N7" s="1"/>
      <c r="O7" s="15">
        <f t="shared" si="29"/>
        <v>1</v>
      </c>
      <c r="P7" s="16">
        <f t="shared" si="30"/>
        <v>0</v>
      </c>
      <c r="Q7" s="22"/>
      <c r="R7" s="1">
        <f t="shared" si="1"/>
        <v>0</v>
      </c>
      <c r="S7" s="1">
        <v>2</v>
      </c>
      <c r="T7" s="1"/>
      <c r="U7" s="1"/>
      <c r="V7" s="1"/>
      <c r="W7" s="1"/>
      <c r="X7" s="1">
        <v>2</v>
      </c>
      <c r="Y7" s="15">
        <f t="shared" si="2"/>
        <v>0</v>
      </c>
      <c r="Z7" s="16">
        <f t="shared" si="3"/>
        <v>0</v>
      </c>
      <c r="AA7" s="22"/>
      <c r="AB7" s="1">
        <f t="shared" si="4"/>
        <v>0</v>
      </c>
      <c r="AC7" s="1">
        <v>2</v>
      </c>
      <c r="AD7" s="1"/>
      <c r="AE7" s="1"/>
      <c r="AF7" s="1"/>
      <c r="AG7" s="1"/>
      <c r="AH7" s="1">
        <v>2</v>
      </c>
      <c r="AI7" s="15">
        <f t="shared" si="5"/>
        <v>0</v>
      </c>
      <c r="AJ7" s="16">
        <f t="shared" si="6"/>
        <v>0</v>
      </c>
      <c r="AK7" s="22"/>
      <c r="AL7" s="1">
        <f t="shared" si="7"/>
        <v>0</v>
      </c>
      <c r="AM7" s="1">
        <v>2</v>
      </c>
      <c r="AN7" s="1"/>
      <c r="AO7" s="1"/>
      <c r="AP7" s="1"/>
      <c r="AQ7" s="1"/>
      <c r="AR7" s="1">
        <v>2</v>
      </c>
      <c r="AS7" s="15">
        <f t="shared" si="8"/>
        <v>0</v>
      </c>
      <c r="AT7" s="16">
        <f t="shared" si="9"/>
        <v>0</v>
      </c>
      <c r="AU7" s="22"/>
      <c r="AV7" s="1">
        <f t="shared" si="10"/>
        <v>0</v>
      </c>
      <c r="AW7" s="1">
        <v>2</v>
      </c>
      <c r="AX7" s="1"/>
      <c r="AY7" s="1"/>
      <c r="AZ7" s="1"/>
      <c r="BA7" s="1"/>
      <c r="BB7" s="1">
        <v>2</v>
      </c>
      <c r="BC7" s="15">
        <f t="shared" si="11"/>
        <v>0</v>
      </c>
      <c r="BD7" s="16">
        <f t="shared" si="12"/>
        <v>0</v>
      </c>
      <c r="BE7" s="22"/>
      <c r="BF7" s="1">
        <f t="shared" si="13"/>
        <v>0</v>
      </c>
      <c r="BG7" s="1">
        <v>2</v>
      </c>
      <c r="BH7" s="1"/>
      <c r="BI7" s="1"/>
      <c r="BJ7" s="1"/>
      <c r="BK7" s="1"/>
      <c r="BL7" s="1">
        <v>2</v>
      </c>
      <c r="BM7" s="15">
        <f t="shared" si="14"/>
        <v>0</v>
      </c>
      <c r="BN7" s="16">
        <f t="shared" si="15"/>
        <v>0</v>
      </c>
      <c r="BO7" s="22"/>
      <c r="BP7" s="1">
        <f t="shared" si="16"/>
        <v>0</v>
      </c>
      <c r="BQ7" s="1">
        <v>2</v>
      </c>
      <c r="BR7" s="1"/>
      <c r="BS7" s="1"/>
      <c r="BT7" s="1"/>
      <c r="BU7" s="1"/>
      <c r="BV7" s="1">
        <v>2</v>
      </c>
      <c r="BW7" s="15">
        <f t="shared" si="17"/>
        <v>0</v>
      </c>
      <c r="BX7" s="16">
        <f t="shared" si="18"/>
        <v>0</v>
      </c>
      <c r="BY7" s="22"/>
      <c r="BZ7" s="1">
        <f t="shared" si="19"/>
        <v>0</v>
      </c>
      <c r="CA7" s="1">
        <v>2</v>
      </c>
      <c r="CB7" s="1"/>
      <c r="CC7" s="1"/>
      <c r="CD7" s="1"/>
      <c r="CE7" s="1"/>
      <c r="CF7" s="1">
        <v>2</v>
      </c>
      <c r="CG7" s="15">
        <f t="shared" si="20"/>
        <v>0</v>
      </c>
      <c r="CH7" s="16">
        <f t="shared" si="21"/>
        <v>0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e">
        <f>#REF!</f>
        <v>#REF!</v>
      </c>
      <c r="C8" s="2">
        <f t="shared" si="0"/>
        <v>0</v>
      </c>
      <c r="D8" s="2"/>
      <c r="E8" s="2"/>
      <c r="F8" s="8"/>
      <c r="G8" s="22">
        <v>1</v>
      </c>
      <c r="H8" s="1">
        <f t="shared" si="28"/>
        <v>0</v>
      </c>
      <c r="I8" s="1">
        <v>1</v>
      </c>
      <c r="J8" s="1">
        <v>1</v>
      </c>
      <c r="K8" s="1"/>
      <c r="L8" s="1"/>
      <c r="M8" s="1"/>
      <c r="N8" s="1"/>
      <c r="O8" s="15">
        <f t="shared" si="29"/>
        <v>1</v>
      </c>
      <c r="P8" s="16">
        <f t="shared" si="30"/>
        <v>0</v>
      </c>
      <c r="Q8" s="22"/>
      <c r="R8" s="1">
        <f t="shared" si="1"/>
        <v>0</v>
      </c>
      <c r="S8" s="1">
        <v>1</v>
      </c>
      <c r="T8" s="1">
        <v>1</v>
      </c>
      <c r="U8" s="1"/>
      <c r="V8" s="1"/>
      <c r="W8" s="1"/>
      <c r="X8" s="1"/>
      <c r="Y8" s="15">
        <f t="shared" si="2"/>
        <v>1</v>
      </c>
      <c r="Z8" s="16">
        <f t="shared" si="3"/>
        <v>0</v>
      </c>
      <c r="AA8" s="22">
        <v>1</v>
      </c>
      <c r="AB8" s="1">
        <f t="shared" si="4"/>
        <v>0</v>
      </c>
      <c r="AC8" s="1">
        <v>2</v>
      </c>
      <c r="AD8" s="1">
        <v>1</v>
      </c>
      <c r="AE8" s="1"/>
      <c r="AF8" s="1"/>
      <c r="AG8" s="1"/>
      <c r="AH8" s="1">
        <v>1</v>
      </c>
      <c r="AI8" s="15">
        <f t="shared" si="5"/>
        <v>0.5</v>
      </c>
      <c r="AJ8" s="16">
        <f t="shared" si="6"/>
        <v>0</v>
      </c>
      <c r="AK8" s="22"/>
      <c r="AL8" s="1">
        <f t="shared" si="7"/>
        <v>0</v>
      </c>
      <c r="AM8" s="1">
        <v>2</v>
      </c>
      <c r="AN8" s="1"/>
      <c r="AO8" s="1"/>
      <c r="AP8" s="1"/>
      <c r="AQ8" s="1">
        <v>1</v>
      </c>
      <c r="AR8" s="1">
        <v>1</v>
      </c>
      <c r="AS8" s="15">
        <f t="shared" si="8"/>
        <v>0.5</v>
      </c>
      <c r="AT8" s="16">
        <f t="shared" si="9"/>
        <v>0.5</v>
      </c>
      <c r="AU8" s="22"/>
      <c r="AV8" s="1">
        <f t="shared" si="10"/>
        <v>0</v>
      </c>
      <c r="AW8" s="1">
        <v>2</v>
      </c>
      <c r="AX8" s="1"/>
      <c r="AY8" s="1"/>
      <c r="AZ8" s="1"/>
      <c r="BA8" s="1">
        <v>1</v>
      </c>
      <c r="BB8" s="1">
        <v>1</v>
      </c>
      <c r="BC8" s="15">
        <f t="shared" si="11"/>
        <v>0.5</v>
      </c>
      <c r="BD8" s="16">
        <f t="shared" si="12"/>
        <v>0.5</v>
      </c>
      <c r="BE8" s="22"/>
      <c r="BF8" s="1">
        <f t="shared" si="13"/>
        <v>0</v>
      </c>
      <c r="BG8" s="1">
        <v>2</v>
      </c>
      <c r="BH8" s="1"/>
      <c r="BI8" s="1"/>
      <c r="BJ8" s="1"/>
      <c r="BK8" s="1">
        <v>1</v>
      </c>
      <c r="BL8" s="1">
        <v>1</v>
      </c>
      <c r="BM8" s="15">
        <f t="shared" si="14"/>
        <v>0.5</v>
      </c>
      <c r="BN8" s="16">
        <f t="shared" si="15"/>
        <v>0.5</v>
      </c>
      <c r="BO8" s="22"/>
      <c r="BP8" s="1">
        <f t="shared" si="16"/>
        <v>0</v>
      </c>
      <c r="BQ8" s="1">
        <v>2</v>
      </c>
      <c r="BR8" s="1"/>
      <c r="BS8" s="1"/>
      <c r="BT8" s="1"/>
      <c r="BU8" s="1">
        <v>1</v>
      </c>
      <c r="BV8" s="1">
        <v>1</v>
      </c>
      <c r="BW8" s="15">
        <f t="shared" si="17"/>
        <v>0.5</v>
      </c>
      <c r="BX8" s="16">
        <f t="shared" si="18"/>
        <v>0.5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e">
        <f>#REF!</f>
        <v>#REF!</v>
      </c>
      <c r="C9" s="2">
        <f t="shared" si="0"/>
        <v>0</v>
      </c>
      <c r="D9" s="2"/>
      <c r="E9" s="2"/>
      <c r="F9" s="8"/>
      <c r="G9" s="22"/>
      <c r="H9" s="1" t="str">
        <f t="shared" si="28"/>
        <v/>
      </c>
      <c r="I9" s="1"/>
      <c r="J9" s="1"/>
      <c r="K9" s="1"/>
      <c r="L9" s="1"/>
      <c r="M9" s="1"/>
      <c r="N9" s="1"/>
      <c r="O9" s="15" t="str">
        <f t="shared" si="29"/>
        <v/>
      </c>
      <c r="P9" s="16" t="str">
        <f t="shared" si="30"/>
        <v/>
      </c>
      <c r="Q9" s="22">
        <v>1</v>
      </c>
      <c r="R9" s="1">
        <f t="shared" si="1"/>
        <v>0</v>
      </c>
      <c r="S9" s="1">
        <v>1</v>
      </c>
      <c r="T9" s="1">
        <v>1</v>
      </c>
      <c r="U9" s="1"/>
      <c r="V9" s="1"/>
      <c r="W9" s="1"/>
      <c r="X9" s="1"/>
      <c r="Y9" s="15">
        <f t="shared" si="2"/>
        <v>1</v>
      </c>
      <c r="Z9" s="16">
        <f t="shared" si="3"/>
        <v>0</v>
      </c>
      <c r="AA9" s="22">
        <v>2</v>
      </c>
      <c r="AB9" s="1">
        <f t="shared" si="4"/>
        <v>0</v>
      </c>
      <c r="AC9" s="1">
        <v>3</v>
      </c>
      <c r="AD9" s="1">
        <v>3</v>
      </c>
      <c r="AE9" s="1"/>
      <c r="AF9" s="1"/>
      <c r="AG9" s="1"/>
      <c r="AH9" s="1"/>
      <c r="AI9" s="15">
        <f t="shared" si="5"/>
        <v>1</v>
      </c>
      <c r="AJ9" s="16">
        <f t="shared" si="6"/>
        <v>0</v>
      </c>
      <c r="AK9" s="22"/>
      <c r="AL9" s="1">
        <f t="shared" si="7"/>
        <v>0</v>
      </c>
      <c r="AM9" s="1">
        <v>3</v>
      </c>
      <c r="AN9" s="1">
        <v>1</v>
      </c>
      <c r="AO9" s="1"/>
      <c r="AP9" s="1"/>
      <c r="AQ9" s="1">
        <v>1</v>
      </c>
      <c r="AR9" s="1">
        <v>1</v>
      </c>
      <c r="AS9" s="15">
        <f t="shared" si="8"/>
        <v>0.66666666666666663</v>
      </c>
      <c r="AT9" s="16">
        <f t="shared" si="9"/>
        <v>0.33333333333333331</v>
      </c>
      <c r="AU9" s="22"/>
      <c r="AV9" s="1">
        <f t="shared" si="10"/>
        <v>0</v>
      </c>
      <c r="AW9" s="1">
        <v>3</v>
      </c>
      <c r="AX9" s="1"/>
      <c r="AY9" s="1"/>
      <c r="AZ9" s="1">
        <v>1</v>
      </c>
      <c r="BA9" s="1">
        <v>2</v>
      </c>
      <c r="BB9" s="1"/>
      <c r="BC9" s="15">
        <f t="shared" si="11"/>
        <v>1</v>
      </c>
      <c r="BD9" s="16">
        <f t="shared" si="12"/>
        <v>0.66666666666666663</v>
      </c>
      <c r="BE9" s="22"/>
      <c r="BF9" s="1">
        <f t="shared" si="13"/>
        <v>0</v>
      </c>
      <c r="BG9" s="1">
        <v>3</v>
      </c>
      <c r="BH9" s="1">
        <v>1</v>
      </c>
      <c r="BI9" s="1"/>
      <c r="BJ9" s="1"/>
      <c r="BK9" s="1">
        <v>2</v>
      </c>
      <c r="BL9" s="1"/>
      <c r="BM9" s="15">
        <f t="shared" si="14"/>
        <v>1</v>
      </c>
      <c r="BN9" s="16">
        <f t="shared" si="15"/>
        <v>0.66666666666666663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e">
        <f>#REF!</f>
        <v>#REF!</v>
      </c>
      <c r="C10" s="2">
        <f t="shared" si="0"/>
        <v>0</v>
      </c>
      <c r="D10" s="2"/>
      <c r="E10" s="2"/>
      <c r="F10" s="8"/>
      <c r="G10" s="22">
        <v>2</v>
      </c>
      <c r="H10" s="1">
        <f t="shared" si="28"/>
        <v>0</v>
      </c>
      <c r="I10" s="1">
        <v>2</v>
      </c>
      <c r="J10" s="1">
        <v>2</v>
      </c>
      <c r="K10" s="1"/>
      <c r="L10" s="1"/>
      <c r="M10" s="1"/>
      <c r="N10" s="1"/>
      <c r="O10" s="15">
        <f t="shared" si="29"/>
        <v>1</v>
      </c>
      <c r="P10" s="16">
        <f t="shared" si="30"/>
        <v>0</v>
      </c>
      <c r="Q10" s="22">
        <v>2</v>
      </c>
      <c r="R10" s="1">
        <f t="shared" si="1"/>
        <v>0</v>
      </c>
      <c r="S10" s="1">
        <v>4</v>
      </c>
      <c r="T10" s="1">
        <v>3</v>
      </c>
      <c r="U10" s="1"/>
      <c r="V10" s="1">
        <v>1</v>
      </c>
      <c r="W10" s="1"/>
      <c r="X10" s="1"/>
      <c r="Y10" s="15">
        <f t="shared" si="2"/>
        <v>1</v>
      </c>
      <c r="Z10" s="16">
        <f t="shared" si="3"/>
        <v>0</v>
      </c>
      <c r="AA10" s="22">
        <v>1</v>
      </c>
      <c r="AB10" s="1">
        <f t="shared" si="4"/>
        <v>0</v>
      </c>
      <c r="AC10" s="1">
        <v>5</v>
      </c>
      <c r="AD10" s="1">
        <v>5</v>
      </c>
      <c r="AE10" s="1"/>
      <c r="AF10" s="1"/>
      <c r="AG10" s="1"/>
      <c r="AH10" s="1"/>
      <c r="AI10" s="15">
        <f t="shared" si="5"/>
        <v>1</v>
      </c>
      <c r="AJ10" s="16">
        <f t="shared" si="6"/>
        <v>0</v>
      </c>
      <c r="AK10" s="22">
        <v>2</v>
      </c>
      <c r="AL10" s="1">
        <f t="shared" si="7"/>
        <v>0</v>
      </c>
      <c r="AM10" s="1">
        <v>7</v>
      </c>
      <c r="AN10" s="1">
        <v>6</v>
      </c>
      <c r="AO10" s="1"/>
      <c r="AP10" s="1"/>
      <c r="AQ10" s="1">
        <v>1</v>
      </c>
      <c r="AR10" s="1"/>
      <c r="AS10" s="15">
        <f t="shared" si="8"/>
        <v>1</v>
      </c>
      <c r="AT10" s="16">
        <f t="shared" si="9"/>
        <v>0.14285714285714285</v>
      </c>
      <c r="AU10" s="22"/>
      <c r="AV10" s="1">
        <f t="shared" si="10"/>
        <v>0</v>
      </c>
      <c r="AW10" s="1">
        <v>7</v>
      </c>
      <c r="AX10" s="1">
        <v>2</v>
      </c>
      <c r="AY10" s="1"/>
      <c r="AZ10" s="1"/>
      <c r="BA10" s="1">
        <v>5</v>
      </c>
      <c r="BB10" s="1"/>
      <c r="BC10" s="15">
        <f t="shared" si="11"/>
        <v>1</v>
      </c>
      <c r="BD10" s="16">
        <f t="shared" si="12"/>
        <v>0.7142857142857143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5</v>
      </c>
      <c r="D11" s="2"/>
      <c r="E11" s="2"/>
      <c r="F11" s="8">
        <v>5</v>
      </c>
      <c r="G11" s="22">
        <v>2</v>
      </c>
      <c r="H11" s="1">
        <f t="shared" si="28"/>
        <v>0</v>
      </c>
      <c r="I11" s="1">
        <v>7</v>
      </c>
      <c r="J11" s="1">
        <v>6</v>
      </c>
      <c r="K11" s="1"/>
      <c r="L11" s="1">
        <v>1</v>
      </c>
      <c r="M11" s="1"/>
      <c r="N11" s="1"/>
      <c r="O11" s="15">
        <f t="shared" si="29"/>
        <v>1</v>
      </c>
      <c r="P11" s="16">
        <f t="shared" si="30"/>
        <v>0</v>
      </c>
      <c r="Q11" s="22"/>
      <c r="R11" s="1">
        <f t="shared" si="1"/>
        <v>0</v>
      </c>
      <c r="S11" s="1">
        <v>7</v>
      </c>
      <c r="T11" s="1">
        <v>5</v>
      </c>
      <c r="U11" s="1"/>
      <c r="V11" s="1"/>
      <c r="W11" s="1"/>
      <c r="X11" s="1">
        <v>2</v>
      </c>
      <c r="Y11" s="15">
        <f t="shared" si="2"/>
        <v>0.7142857142857143</v>
      </c>
      <c r="Z11" s="16">
        <f t="shared" si="3"/>
        <v>0</v>
      </c>
      <c r="AA11" s="22">
        <v>1</v>
      </c>
      <c r="AB11" s="1">
        <f t="shared" si="4"/>
        <v>0</v>
      </c>
      <c r="AC11" s="1">
        <v>8</v>
      </c>
      <c r="AD11" s="1">
        <v>5</v>
      </c>
      <c r="AE11" s="1"/>
      <c r="AF11" s="1">
        <v>1</v>
      </c>
      <c r="AG11" s="1"/>
      <c r="AH11" s="1">
        <v>2</v>
      </c>
      <c r="AI11" s="15">
        <f t="shared" si="5"/>
        <v>0.75</v>
      </c>
      <c r="AJ11" s="16">
        <f t="shared" si="6"/>
        <v>0</v>
      </c>
      <c r="AK11" s="22">
        <v>2</v>
      </c>
      <c r="AL11" s="1">
        <f t="shared" si="7"/>
        <v>0</v>
      </c>
      <c r="AM11" s="1">
        <v>10</v>
      </c>
      <c r="AN11" s="1">
        <v>5</v>
      </c>
      <c r="AO11" s="1"/>
      <c r="AP11" s="1">
        <v>1</v>
      </c>
      <c r="AQ11" s="1">
        <v>2</v>
      </c>
      <c r="AR11" s="1">
        <v>2</v>
      </c>
      <c r="AS11" s="15">
        <f t="shared" si="8"/>
        <v>0.8</v>
      </c>
      <c r="AT11" s="16">
        <f t="shared" si="9"/>
        <v>0.2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10</v>
      </c>
      <c r="D12" s="2"/>
      <c r="E12" s="2"/>
      <c r="F12" s="8">
        <v>10</v>
      </c>
      <c r="G12" s="22">
        <v>2</v>
      </c>
      <c r="H12" s="1">
        <f t="shared" si="28"/>
        <v>1</v>
      </c>
      <c r="I12" s="1">
        <v>11</v>
      </c>
      <c r="J12" s="1">
        <v>11</v>
      </c>
      <c r="K12" s="1"/>
      <c r="L12" s="1"/>
      <c r="M12" s="1"/>
      <c r="N12" s="1"/>
      <c r="O12" s="17">
        <f t="shared" si="29"/>
        <v>1</v>
      </c>
      <c r="P12" s="18">
        <f t="shared" si="30"/>
        <v>0</v>
      </c>
      <c r="Q12" s="22">
        <v>3</v>
      </c>
      <c r="R12" s="1">
        <f t="shared" si="1"/>
        <v>1</v>
      </c>
      <c r="S12" s="1">
        <v>13</v>
      </c>
      <c r="T12" s="1">
        <v>12</v>
      </c>
      <c r="U12" s="1"/>
      <c r="V12" s="1"/>
      <c r="W12" s="1"/>
      <c r="X12" s="1">
        <v>1</v>
      </c>
      <c r="Y12" s="17">
        <f t="shared" si="2"/>
        <v>0.92307692307692313</v>
      </c>
      <c r="Z12" s="18">
        <f t="shared" si="3"/>
        <v>0</v>
      </c>
      <c r="AA12" s="22">
        <v>2</v>
      </c>
      <c r="AB12" s="1">
        <f t="shared" si="4"/>
        <v>0</v>
      </c>
      <c r="AC12" s="1">
        <v>15</v>
      </c>
      <c r="AD12" s="1">
        <v>9</v>
      </c>
      <c r="AE12" s="1"/>
      <c r="AF12" s="1">
        <v>1</v>
      </c>
      <c r="AG12" s="1">
        <v>4</v>
      </c>
      <c r="AH12" s="1">
        <v>1</v>
      </c>
      <c r="AI12" s="17">
        <f t="shared" si="5"/>
        <v>0.93333333333333335</v>
      </c>
      <c r="AJ12" s="18">
        <f t="shared" si="6"/>
        <v>0.26666666666666666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5</v>
      </c>
      <c r="D13" s="2"/>
      <c r="E13" s="2"/>
      <c r="F13" s="8">
        <v>5</v>
      </c>
      <c r="G13" s="22"/>
      <c r="H13" s="1">
        <f t="shared" si="28"/>
        <v>0</v>
      </c>
      <c r="I13" s="1">
        <v>5</v>
      </c>
      <c r="J13" s="1">
        <v>5</v>
      </c>
      <c r="K13" s="1"/>
      <c r="L13" s="1"/>
      <c r="M13" s="1"/>
      <c r="N13" s="1"/>
      <c r="O13" s="17">
        <f t="shared" si="29"/>
        <v>1</v>
      </c>
      <c r="P13" s="18">
        <f t="shared" si="30"/>
        <v>0</v>
      </c>
      <c r="Q13" s="22">
        <v>10</v>
      </c>
      <c r="R13" s="1">
        <f t="shared" si="1"/>
        <v>1</v>
      </c>
      <c r="S13" s="1">
        <v>14</v>
      </c>
      <c r="T13" s="1">
        <v>13</v>
      </c>
      <c r="U13" s="1"/>
      <c r="V13" s="1">
        <v>1</v>
      </c>
      <c r="W13" s="1"/>
      <c r="X13" s="1"/>
      <c r="Y13" s="17">
        <f t="shared" si="2"/>
        <v>1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7</v>
      </c>
      <c r="D14" s="2"/>
      <c r="E14" s="2"/>
      <c r="F14" s="9">
        <v>7</v>
      </c>
      <c r="G14" s="23">
        <v>4</v>
      </c>
      <c r="H14" s="24">
        <f t="shared" si="28"/>
        <v>0</v>
      </c>
      <c r="I14" s="24">
        <v>11</v>
      </c>
      <c r="J14" s="24">
        <v>10</v>
      </c>
      <c r="K14" s="10"/>
      <c r="L14" s="10"/>
      <c r="M14" s="10"/>
      <c r="N14" s="10">
        <v>1</v>
      </c>
      <c r="O14" s="19">
        <f t="shared" si="29"/>
        <v>0.90909090909090906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Information Technology &amp; Management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2</v>
      </c>
      <c r="D19" s="3"/>
      <c r="E19" s="3"/>
      <c r="F19" s="8">
        <v>2</v>
      </c>
      <c r="G19" s="21">
        <v>1</v>
      </c>
      <c r="H19" s="1">
        <f t="shared" ref="H19:H28" si="32">IF(ISNUMBER(I19),F19-I19+G19,"")</f>
        <v>0</v>
      </c>
      <c r="I19" s="1">
        <v>3</v>
      </c>
      <c r="J19" s="1">
        <v>3</v>
      </c>
      <c r="K19" s="4"/>
      <c r="L19" s="4"/>
      <c r="M19" s="4"/>
      <c r="N19" s="5"/>
      <c r="O19" s="15">
        <f t="shared" ref="O19:O28" si="33">IF(I19="","",((J19+K19+L19+M19)/I19))</f>
        <v>1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3</v>
      </c>
      <c r="T19" s="1">
        <v>3</v>
      </c>
      <c r="U19" s="4"/>
      <c r="V19" s="4"/>
      <c r="W19" s="4"/>
      <c r="X19" s="5"/>
      <c r="Y19" s="15">
        <f t="shared" ref="Y19:Y28" si="36">IF(S19="","",((T19+U19+V19+W19)/S19))</f>
        <v>1</v>
      </c>
      <c r="Z19" s="16">
        <f t="shared" ref="Z19:Z28" si="37">IF(S19="","",(W19/S19))</f>
        <v>0</v>
      </c>
      <c r="AA19" s="21"/>
      <c r="AB19" s="1">
        <f t="shared" ref="AB19:AB28" si="38">IF(ISNUMBER(AC19),S19-AC19+AA19,"")</f>
        <v>0</v>
      </c>
      <c r="AC19" s="1">
        <v>3</v>
      </c>
      <c r="AD19" s="1">
        <v>1</v>
      </c>
      <c r="AE19" s="4"/>
      <c r="AF19" s="4"/>
      <c r="AG19" s="4">
        <v>2</v>
      </c>
      <c r="AH19" s="5"/>
      <c r="AI19" s="15">
        <f t="shared" ref="AI19:AI28" si="39">IF(AC19="","",((AD19+AE19+AF19+AG19)/AC19))</f>
        <v>1</v>
      </c>
      <c r="AJ19" s="16">
        <f t="shared" ref="AJ19:AJ28" si="40">IF(AC19="","",(AG19/AC19))</f>
        <v>0.66666666666666663</v>
      </c>
      <c r="AK19" s="21"/>
      <c r="AL19" s="1">
        <f t="shared" ref="AL19:AL28" si="41">IF(ISNUMBER(AM19),AC19-AM19+AK19,"")</f>
        <v>0</v>
      </c>
      <c r="AM19" s="1">
        <v>3</v>
      </c>
      <c r="AN19" s="1">
        <v>1</v>
      </c>
      <c r="AO19" s="4"/>
      <c r="AP19" s="4"/>
      <c r="AQ19" s="4">
        <v>2</v>
      </c>
      <c r="AR19" s="5"/>
      <c r="AS19" s="15">
        <f t="shared" ref="AS19:AS28" si="42">IF(AM19="","",((AN19+AO19+AP19+AQ19)/AM19))</f>
        <v>1</v>
      </c>
      <c r="AT19" s="16">
        <f t="shared" ref="AT19:AT28" si="43">IF(AM19="","",(AQ19/AM19))</f>
        <v>0.66666666666666663</v>
      </c>
      <c r="AU19" s="21"/>
      <c r="AV19" s="1">
        <f t="shared" ref="AV19:AV28" si="44">IF(ISNUMBER(AW19),AM19-AW19+AU19,"")</f>
        <v>0</v>
      </c>
      <c r="AW19" s="1">
        <v>3</v>
      </c>
      <c r="AX19" s="1"/>
      <c r="AY19" s="4"/>
      <c r="AZ19" s="4"/>
      <c r="BA19" s="4">
        <v>2</v>
      </c>
      <c r="BB19" s="5">
        <v>1</v>
      </c>
      <c r="BC19" s="15">
        <f t="shared" ref="BC19:BC28" si="45">IF(AW19="","",((AX19+AY19+AZ19+BA19)/AW19))</f>
        <v>0.66666666666666663</v>
      </c>
      <c r="BD19" s="16">
        <f t="shared" ref="BD19:BD28" si="46">IF(AW19="","",(BA19/AW19))</f>
        <v>0.66666666666666663</v>
      </c>
      <c r="BE19" s="21"/>
      <c r="BF19" s="1">
        <f t="shared" ref="BF19:BF28" si="47">IF(ISNUMBER(BG19),AW19-BG19+BE19,"")</f>
        <v>0</v>
      </c>
      <c r="BG19" s="1">
        <v>3</v>
      </c>
      <c r="BH19" s="1"/>
      <c r="BI19" s="4"/>
      <c r="BJ19" s="4"/>
      <c r="BK19" s="4">
        <v>2</v>
      </c>
      <c r="BL19" s="5">
        <v>1</v>
      </c>
      <c r="BM19" s="15">
        <f t="shared" ref="BM19:BM28" si="48">IF(BG19="","",((BH19+BI19+BJ19+BK19)/BG19))</f>
        <v>0.66666666666666663</v>
      </c>
      <c r="BN19" s="16">
        <f t="shared" ref="BN19:BN28" si="49">IF(BG19="","",(BK19/BG19))</f>
        <v>0.66666666666666663</v>
      </c>
      <c r="BO19" s="21"/>
      <c r="BP19" s="1">
        <f t="shared" ref="BP19:BP28" si="50">IF(ISNUMBER(BQ19),BG19-BQ19+BO19,"")</f>
        <v>0</v>
      </c>
      <c r="BQ19" s="1">
        <v>3</v>
      </c>
      <c r="BR19" s="1"/>
      <c r="BS19" s="4"/>
      <c r="BT19" s="4"/>
      <c r="BU19" s="4">
        <v>2</v>
      </c>
      <c r="BV19" s="5">
        <v>1</v>
      </c>
      <c r="BW19" s="15">
        <f t="shared" ref="BW19:BW28" si="51">IF(BQ19="","",((BR19+BS19+BT19+BU19)/BQ19))</f>
        <v>0.66666666666666663</v>
      </c>
      <c r="BX19" s="16">
        <f t="shared" ref="BX19:BX28" si="52">IF(BQ19="","",(BU19/BQ19))</f>
        <v>0.66666666666666663</v>
      </c>
      <c r="BY19" s="21"/>
      <c r="BZ19" s="1">
        <f t="shared" ref="BZ19:BZ28" si="53">IF(ISNUMBER(CA19),BQ19-CA19+BY19,"")</f>
        <v>0</v>
      </c>
      <c r="CA19" s="1">
        <v>3</v>
      </c>
      <c r="CB19" s="1"/>
      <c r="CC19" s="4"/>
      <c r="CD19" s="4"/>
      <c r="CE19" s="4">
        <v>2</v>
      </c>
      <c r="CF19" s="5">
        <v>1</v>
      </c>
      <c r="CG19" s="15">
        <f t="shared" ref="CG19:CG28" si="54">IF(CA19="","",((CB19+CC19+CD19+CE19)/CA19))</f>
        <v>0.66666666666666663</v>
      </c>
      <c r="CH19" s="16">
        <f t="shared" ref="CH19:CH28" si="55">IF(CA19="","",(CE19/CA19))</f>
        <v>0.66666666666666663</v>
      </c>
      <c r="CI19" s="21"/>
      <c r="CJ19" s="1">
        <f t="shared" ref="CJ19:CJ28" si="56">IF(ISNUMBER(CK19),CA19-CK19+CI19,"")</f>
        <v>0</v>
      </c>
      <c r="CK19" s="1">
        <v>3</v>
      </c>
      <c r="CL19" s="1"/>
      <c r="CM19" s="4"/>
      <c r="CN19" s="4"/>
      <c r="CO19" s="4">
        <v>2</v>
      </c>
      <c r="CP19" s="5">
        <v>1</v>
      </c>
      <c r="CQ19" s="15">
        <f t="shared" ref="CQ19:CQ28" si="57">IF(CK19="","",((CL19+CM19+CN19+CO19)/CK19))</f>
        <v>0.66666666666666663</v>
      </c>
      <c r="CR19" s="16">
        <f t="shared" ref="CR19:CR28" si="58">IF(CK19="","",(CO19/CK19))</f>
        <v>0.66666666666666663</v>
      </c>
      <c r="CS19" s="21"/>
      <c r="CT19" s="1">
        <f t="shared" ref="CT19:CT28" si="59">IF(ISNUMBER(CU19),CK19-CU19+CS19,"")</f>
        <v>0</v>
      </c>
      <c r="CU19" s="1">
        <v>3</v>
      </c>
      <c r="CV19" s="1"/>
      <c r="CW19" s="4"/>
      <c r="CX19" s="4"/>
      <c r="CY19" s="4">
        <v>2</v>
      </c>
      <c r="CZ19" s="5">
        <v>1</v>
      </c>
      <c r="DA19" s="15">
        <f t="shared" ref="DA19:DA28" si="60">IF(CU19="","",((CV19+CW19+CX19+CY19)/CU19))</f>
        <v>0.66666666666666663</v>
      </c>
      <c r="DB19" s="16">
        <f t="shared" ref="DB19:DB28" si="61">IF(CU19="","",(CY19/CU19))</f>
        <v>0.66666666666666663</v>
      </c>
    </row>
    <row r="20" spans="2:106">
      <c r="B20" s="4" t="s">
        <v>82</v>
      </c>
      <c r="C20" s="2">
        <f t="shared" si="31"/>
        <v>5</v>
      </c>
      <c r="D20" s="2"/>
      <c r="E20" s="2"/>
      <c r="F20" s="8">
        <v>5</v>
      </c>
      <c r="G20" s="22">
        <v>1</v>
      </c>
      <c r="H20" s="1">
        <f t="shared" si="32"/>
        <v>1</v>
      </c>
      <c r="I20" s="1">
        <v>5</v>
      </c>
      <c r="J20" s="1">
        <v>5</v>
      </c>
      <c r="K20" s="1"/>
      <c r="L20" s="1"/>
      <c r="M20" s="1"/>
      <c r="N20" s="1"/>
      <c r="O20" s="15">
        <f t="shared" si="33"/>
        <v>1</v>
      </c>
      <c r="P20" s="16">
        <f t="shared" si="34"/>
        <v>0</v>
      </c>
      <c r="Q20" s="22"/>
      <c r="R20" s="1">
        <f t="shared" si="35"/>
        <v>0</v>
      </c>
      <c r="S20" s="1">
        <v>5</v>
      </c>
      <c r="T20" s="1">
        <v>4</v>
      </c>
      <c r="U20" s="1"/>
      <c r="V20" s="1"/>
      <c r="W20" s="1">
        <v>1</v>
      </c>
      <c r="X20" s="1"/>
      <c r="Y20" s="15">
        <f t="shared" si="36"/>
        <v>1</v>
      </c>
      <c r="Z20" s="16">
        <f t="shared" si="37"/>
        <v>0.2</v>
      </c>
      <c r="AA20" s="22"/>
      <c r="AB20" s="1">
        <f t="shared" si="38"/>
        <v>0</v>
      </c>
      <c r="AC20" s="1">
        <v>5</v>
      </c>
      <c r="AD20" s="1">
        <v>2</v>
      </c>
      <c r="AE20" s="1"/>
      <c r="AF20" s="1"/>
      <c r="AG20" s="1">
        <v>3</v>
      </c>
      <c r="AH20" s="1"/>
      <c r="AI20" s="15">
        <f t="shared" si="39"/>
        <v>1</v>
      </c>
      <c r="AJ20" s="16">
        <f t="shared" si="40"/>
        <v>0.6</v>
      </c>
      <c r="AK20" s="22"/>
      <c r="AL20" s="1">
        <f t="shared" si="41"/>
        <v>0</v>
      </c>
      <c r="AM20" s="1">
        <v>5</v>
      </c>
      <c r="AN20" s="1">
        <v>1</v>
      </c>
      <c r="AO20" s="1"/>
      <c r="AP20" s="1"/>
      <c r="AQ20" s="1">
        <v>4</v>
      </c>
      <c r="AR20" s="1"/>
      <c r="AS20" s="15">
        <f t="shared" si="42"/>
        <v>1</v>
      </c>
      <c r="AT20" s="16">
        <f t="shared" si="43"/>
        <v>0.8</v>
      </c>
      <c r="AU20" s="22"/>
      <c r="AV20" s="1">
        <f t="shared" si="44"/>
        <v>1</v>
      </c>
      <c r="AW20" s="1">
        <v>4</v>
      </c>
      <c r="AX20" s="1"/>
      <c r="AY20" s="1"/>
      <c r="AZ20" s="1"/>
      <c r="BA20" s="1">
        <v>4</v>
      </c>
      <c r="BB20" s="1"/>
      <c r="BC20" s="15">
        <f t="shared" si="45"/>
        <v>1</v>
      </c>
      <c r="BD20" s="16">
        <f t="shared" si="46"/>
        <v>1</v>
      </c>
      <c r="BE20" s="22"/>
      <c r="BF20" s="1">
        <f t="shared" si="47"/>
        <v>0</v>
      </c>
      <c r="BG20" s="1">
        <v>4</v>
      </c>
      <c r="BH20" s="1"/>
      <c r="BI20" s="1"/>
      <c r="BJ20" s="1"/>
      <c r="BK20" s="1">
        <v>4</v>
      </c>
      <c r="BL20" s="1"/>
      <c r="BM20" s="15">
        <f t="shared" si="48"/>
        <v>1</v>
      </c>
      <c r="BN20" s="16">
        <f t="shared" si="49"/>
        <v>1</v>
      </c>
      <c r="BO20" s="22"/>
      <c r="BP20" s="1">
        <f t="shared" si="50"/>
        <v>0</v>
      </c>
      <c r="BQ20" s="1">
        <v>4</v>
      </c>
      <c r="BR20" s="1"/>
      <c r="BS20" s="1"/>
      <c r="BT20" s="1"/>
      <c r="BU20" s="1">
        <v>4</v>
      </c>
      <c r="BV20" s="1"/>
      <c r="BW20" s="15">
        <f t="shared" si="51"/>
        <v>1</v>
      </c>
      <c r="BX20" s="16">
        <f t="shared" si="52"/>
        <v>1</v>
      </c>
      <c r="BY20" s="22"/>
      <c r="BZ20" s="1">
        <f t="shared" si="53"/>
        <v>0</v>
      </c>
      <c r="CA20" s="1">
        <v>4</v>
      </c>
      <c r="CB20" s="1"/>
      <c r="CC20" s="1"/>
      <c r="CD20" s="1"/>
      <c r="CE20" s="1">
        <v>4</v>
      </c>
      <c r="CF20" s="1"/>
      <c r="CG20" s="15">
        <f t="shared" si="54"/>
        <v>1</v>
      </c>
      <c r="CH20" s="16">
        <f t="shared" si="55"/>
        <v>1</v>
      </c>
      <c r="CI20" s="22"/>
      <c r="CJ20" s="1">
        <f t="shared" si="56"/>
        <v>0</v>
      </c>
      <c r="CK20" s="1">
        <v>4</v>
      </c>
      <c r="CL20" s="1"/>
      <c r="CM20" s="1"/>
      <c r="CN20" s="1"/>
      <c r="CO20" s="1">
        <v>4</v>
      </c>
      <c r="CP20" s="1"/>
      <c r="CQ20" s="15">
        <f t="shared" si="57"/>
        <v>1</v>
      </c>
      <c r="CR20" s="16">
        <f t="shared" si="58"/>
        <v>1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3</v>
      </c>
      <c r="D21" s="2"/>
      <c r="E21" s="2"/>
      <c r="F21" s="8">
        <v>3</v>
      </c>
      <c r="G21" s="22"/>
      <c r="H21" s="1">
        <f t="shared" si="32"/>
        <v>0</v>
      </c>
      <c r="I21" s="1">
        <v>3</v>
      </c>
      <c r="J21" s="1">
        <v>3</v>
      </c>
      <c r="K21" s="1"/>
      <c r="L21" s="1"/>
      <c r="M21" s="1"/>
      <c r="N21" s="1"/>
      <c r="O21" s="15">
        <f t="shared" si="33"/>
        <v>1</v>
      </c>
      <c r="P21" s="16">
        <f t="shared" si="34"/>
        <v>0</v>
      </c>
      <c r="Q21" s="22"/>
      <c r="R21" s="1">
        <f t="shared" si="35"/>
        <v>0</v>
      </c>
      <c r="S21" s="1">
        <v>3</v>
      </c>
      <c r="T21" s="1">
        <v>1</v>
      </c>
      <c r="U21" s="1"/>
      <c r="V21" s="1"/>
      <c r="W21" s="1">
        <v>1</v>
      </c>
      <c r="X21" s="1">
        <v>1</v>
      </c>
      <c r="Y21" s="15">
        <f t="shared" si="36"/>
        <v>0.66666666666666663</v>
      </c>
      <c r="Z21" s="16">
        <f t="shared" si="37"/>
        <v>0.33333333333333331</v>
      </c>
      <c r="AA21" s="22"/>
      <c r="AB21" s="1">
        <f t="shared" si="38"/>
        <v>0</v>
      </c>
      <c r="AC21" s="1">
        <v>3</v>
      </c>
      <c r="AD21" s="1">
        <v>1</v>
      </c>
      <c r="AE21" s="1"/>
      <c r="AF21" s="1"/>
      <c r="AG21" s="1">
        <v>2</v>
      </c>
      <c r="AH21" s="1"/>
      <c r="AI21" s="15">
        <f t="shared" si="39"/>
        <v>1</v>
      </c>
      <c r="AJ21" s="16">
        <f t="shared" si="40"/>
        <v>0.66666666666666663</v>
      </c>
      <c r="AK21" s="22"/>
      <c r="AL21" s="1">
        <f t="shared" si="41"/>
        <v>0</v>
      </c>
      <c r="AM21" s="1">
        <v>3</v>
      </c>
      <c r="AN21" s="1"/>
      <c r="AO21" s="1"/>
      <c r="AP21" s="1"/>
      <c r="AQ21" s="1">
        <v>3</v>
      </c>
      <c r="AR21" s="1"/>
      <c r="AS21" s="15">
        <f t="shared" si="42"/>
        <v>1</v>
      </c>
      <c r="AT21" s="16">
        <f t="shared" si="43"/>
        <v>1</v>
      </c>
      <c r="AU21" s="22"/>
      <c r="AV21" s="1">
        <f t="shared" si="44"/>
        <v>0</v>
      </c>
      <c r="AW21" s="1">
        <v>3</v>
      </c>
      <c r="AX21" s="1"/>
      <c r="AY21" s="1"/>
      <c r="AZ21" s="1"/>
      <c r="BA21" s="1">
        <v>3</v>
      </c>
      <c r="BB21" s="1"/>
      <c r="BC21" s="15">
        <f t="shared" si="45"/>
        <v>1</v>
      </c>
      <c r="BD21" s="16">
        <f t="shared" si="46"/>
        <v>1</v>
      </c>
      <c r="BE21" s="22"/>
      <c r="BF21" s="1">
        <f t="shared" si="47"/>
        <v>0</v>
      </c>
      <c r="BG21" s="1">
        <v>3</v>
      </c>
      <c r="BH21" s="1"/>
      <c r="BI21" s="1"/>
      <c r="BJ21" s="1"/>
      <c r="BK21" s="1">
        <v>3</v>
      </c>
      <c r="BL21" s="1"/>
      <c r="BM21" s="15">
        <f t="shared" si="48"/>
        <v>1</v>
      </c>
      <c r="BN21" s="16">
        <f t="shared" si="49"/>
        <v>1</v>
      </c>
      <c r="BO21" s="22"/>
      <c r="BP21" s="1">
        <f t="shared" si="50"/>
        <v>0</v>
      </c>
      <c r="BQ21" s="1">
        <v>3</v>
      </c>
      <c r="BR21" s="1"/>
      <c r="BS21" s="1"/>
      <c r="BT21" s="1"/>
      <c r="BU21" s="1">
        <v>3</v>
      </c>
      <c r="BV21" s="1"/>
      <c r="BW21" s="15">
        <f t="shared" si="51"/>
        <v>1</v>
      </c>
      <c r="BX21" s="16">
        <f t="shared" si="52"/>
        <v>1</v>
      </c>
      <c r="BY21" s="22"/>
      <c r="BZ21" s="1">
        <f t="shared" si="53"/>
        <v>0</v>
      </c>
      <c r="CA21" s="1">
        <v>3</v>
      </c>
      <c r="CB21" s="1"/>
      <c r="CC21" s="1"/>
      <c r="CD21" s="1"/>
      <c r="CE21" s="1">
        <v>3</v>
      </c>
      <c r="CF21" s="1"/>
      <c r="CG21" s="15">
        <f t="shared" si="54"/>
        <v>1</v>
      </c>
      <c r="CH21" s="16">
        <f t="shared" si="55"/>
        <v>1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2</v>
      </c>
      <c r="D22" s="2"/>
      <c r="E22" s="2"/>
      <c r="F22" s="8">
        <v>2</v>
      </c>
      <c r="G22" s="22"/>
      <c r="H22" s="1">
        <f t="shared" si="32"/>
        <v>0</v>
      </c>
      <c r="I22" s="1">
        <v>2</v>
      </c>
      <c r="J22" s="1">
        <v>2</v>
      </c>
      <c r="K22" s="1"/>
      <c r="L22" s="1"/>
      <c r="M22" s="1"/>
      <c r="N22" s="1"/>
      <c r="O22" s="15">
        <f t="shared" si="33"/>
        <v>1</v>
      </c>
      <c r="P22" s="16">
        <f t="shared" si="34"/>
        <v>0</v>
      </c>
      <c r="Q22" s="22"/>
      <c r="R22" s="1">
        <f t="shared" si="35"/>
        <v>0</v>
      </c>
      <c r="S22" s="1">
        <v>2</v>
      </c>
      <c r="T22" s="1">
        <v>2</v>
      </c>
      <c r="U22" s="1"/>
      <c r="V22" s="1"/>
      <c r="W22" s="1"/>
      <c r="X22" s="1"/>
      <c r="Y22" s="15">
        <f t="shared" si="36"/>
        <v>1</v>
      </c>
      <c r="Z22" s="16">
        <f t="shared" si="37"/>
        <v>0</v>
      </c>
      <c r="AA22" s="22"/>
      <c r="AB22" s="1">
        <f t="shared" si="38"/>
        <v>0</v>
      </c>
      <c r="AC22" s="1">
        <v>2</v>
      </c>
      <c r="AD22" s="1">
        <v>1</v>
      </c>
      <c r="AE22" s="1"/>
      <c r="AF22" s="1"/>
      <c r="AG22" s="1">
        <v>1</v>
      </c>
      <c r="AH22" s="1"/>
      <c r="AI22" s="15">
        <f t="shared" si="39"/>
        <v>1</v>
      </c>
      <c r="AJ22" s="16">
        <f t="shared" si="40"/>
        <v>0.5</v>
      </c>
      <c r="AK22" s="22"/>
      <c r="AL22" s="1">
        <f t="shared" si="41"/>
        <v>0</v>
      </c>
      <c r="AM22" s="1">
        <v>2</v>
      </c>
      <c r="AN22" s="1"/>
      <c r="AO22" s="1"/>
      <c r="AP22" s="1"/>
      <c r="AQ22" s="1">
        <v>2</v>
      </c>
      <c r="AR22" s="1"/>
      <c r="AS22" s="15">
        <f t="shared" si="42"/>
        <v>1</v>
      </c>
      <c r="AT22" s="16">
        <f t="shared" si="43"/>
        <v>1</v>
      </c>
      <c r="AU22" s="22"/>
      <c r="AV22" s="1">
        <f t="shared" si="44"/>
        <v>0</v>
      </c>
      <c r="AW22" s="1">
        <v>2</v>
      </c>
      <c r="AX22" s="1"/>
      <c r="AY22" s="1"/>
      <c r="AZ22" s="1"/>
      <c r="BA22" s="1">
        <v>2</v>
      </c>
      <c r="BB22" s="1"/>
      <c r="BC22" s="15">
        <f t="shared" si="45"/>
        <v>1</v>
      </c>
      <c r="BD22" s="16">
        <f t="shared" si="46"/>
        <v>1</v>
      </c>
      <c r="BE22" s="22"/>
      <c r="BF22" s="1">
        <f t="shared" si="47"/>
        <v>0</v>
      </c>
      <c r="BG22" s="1">
        <v>2</v>
      </c>
      <c r="BH22" s="1"/>
      <c r="BI22" s="1"/>
      <c r="BJ22" s="1"/>
      <c r="BK22" s="1">
        <v>2</v>
      </c>
      <c r="BL22" s="1"/>
      <c r="BM22" s="15">
        <f t="shared" si="48"/>
        <v>1</v>
      </c>
      <c r="BN22" s="16">
        <f t="shared" si="49"/>
        <v>1</v>
      </c>
      <c r="BO22" s="22"/>
      <c r="BP22" s="1">
        <f t="shared" si="50"/>
        <v>0</v>
      </c>
      <c r="BQ22" s="1">
        <v>2</v>
      </c>
      <c r="BR22" s="1"/>
      <c r="BS22" s="1"/>
      <c r="BT22" s="1"/>
      <c r="BU22" s="1">
        <v>2</v>
      </c>
      <c r="BV22" s="1"/>
      <c r="BW22" s="15">
        <f t="shared" si="51"/>
        <v>1</v>
      </c>
      <c r="BX22" s="16">
        <f t="shared" si="52"/>
        <v>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7</v>
      </c>
      <c r="D23" s="2"/>
      <c r="E23" s="2"/>
      <c r="F23" s="8">
        <v>7</v>
      </c>
      <c r="G23" s="22"/>
      <c r="H23" s="1">
        <f t="shared" si="32"/>
        <v>0</v>
      </c>
      <c r="I23" s="1">
        <v>7</v>
      </c>
      <c r="J23" s="1">
        <v>7</v>
      </c>
      <c r="K23" s="1"/>
      <c r="L23" s="1"/>
      <c r="M23" s="1"/>
      <c r="N23" s="1"/>
      <c r="O23" s="15">
        <f t="shared" si="33"/>
        <v>1</v>
      </c>
      <c r="P23" s="16">
        <f t="shared" si="34"/>
        <v>0</v>
      </c>
      <c r="Q23" s="22"/>
      <c r="R23" s="1">
        <f t="shared" si="35"/>
        <v>0</v>
      </c>
      <c r="S23" s="1">
        <v>7</v>
      </c>
      <c r="T23" s="1">
        <v>3</v>
      </c>
      <c r="U23" s="1"/>
      <c r="V23" s="1"/>
      <c r="W23" s="1">
        <v>4</v>
      </c>
      <c r="X23" s="1"/>
      <c r="Y23" s="15">
        <f t="shared" si="36"/>
        <v>1</v>
      </c>
      <c r="Z23" s="16">
        <f t="shared" si="37"/>
        <v>0.5714285714285714</v>
      </c>
      <c r="AA23" s="22"/>
      <c r="AB23" s="1">
        <f t="shared" si="38"/>
        <v>0</v>
      </c>
      <c r="AC23" s="1">
        <v>7</v>
      </c>
      <c r="AD23" s="1">
        <v>2</v>
      </c>
      <c r="AE23" s="1"/>
      <c r="AF23" s="1">
        <v>1</v>
      </c>
      <c r="AG23" s="1">
        <v>4</v>
      </c>
      <c r="AH23" s="1"/>
      <c r="AI23" s="15">
        <f t="shared" si="39"/>
        <v>1</v>
      </c>
      <c r="AJ23" s="16">
        <f t="shared" si="40"/>
        <v>0.5714285714285714</v>
      </c>
      <c r="AK23" s="22"/>
      <c r="AL23" s="1">
        <f t="shared" si="41"/>
        <v>0</v>
      </c>
      <c r="AM23" s="1">
        <v>7</v>
      </c>
      <c r="AN23" s="1"/>
      <c r="AO23" s="1"/>
      <c r="AP23" s="1"/>
      <c r="AQ23" s="1">
        <v>6</v>
      </c>
      <c r="AR23" s="1">
        <v>1</v>
      </c>
      <c r="AS23" s="15">
        <f t="shared" si="42"/>
        <v>0.8571428571428571</v>
      </c>
      <c r="AT23" s="16">
        <f t="shared" si="43"/>
        <v>0.8571428571428571</v>
      </c>
      <c r="AU23" s="22">
        <v>1</v>
      </c>
      <c r="AV23" s="1">
        <f t="shared" si="44"/>
        <v>0</v>
      </c>
      <c r="AW23" s="1">
        <v>8</v>
      </c>
      <c r="AX23" s="1">
        <v>1</v>
      </c>
      <c r="AY23" s="1"/>
      <c r="AZ23" s="1"/>
      <c r="BA23" s="1">
        <v>6</v>
      </c>
      <c r="BB23" s="1">
        <v>1</v>
      </c>
      <c r="BC23" s="15">
        <f t="shared" si="45"/>
        <v>0.875</v>
      </c>
      <c r="BD23" s="16">
        <f t="shared" si="46"/>
        <v>0.75</v>
      </c>
      <c r="BE23" s="22"/>
      <c r="BF23" s="1">
        <f t="shared" si="47"/>
        <v>0</v>
      </c>
      <c r="BG23" s="1">
        <v>8</v>
      </c>
      <c r="BH23" s="1">
        <v>1</v>
      </c>
      <c r="BI23" s="1"/>
      <c r="BJ23" s="1"/>
      <c r="BK23" s="1">
        <v>6</v>
      </c>
      <c r="BL23" s="1">
        <v>1</v>
      </c>
      <c r="BM23" s="15">
        <f t="shared" si="48"/>
        <v>0.875</v>
      </c>
      <c r="BN23" s="16">
        <f t="shared" si="49"/>
        <v>0.75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4</v>
      </c>
      <c r="D24" s="2"/>
      <c r="E24" s="2"/>
      <c r="F24" s="8">
        <v>4</v>
      </c>
      <c r="G24" s="22">
        <v>1</v>
      </c>
      <c r="H24" s="1">
        <f t="shared" si="32"/>
        <v>0</v>
      </c>
      <c r="I24" s="1">
        <v>5</v>
      </c>
      <c r="J24" s="1">
        <v>4</v>
      </c>
      <c r="K24" s="1"/>
      <c r="L24" s="1"/>
      <c r="M24" s="1"/>
      <c r="N24" s="1">
        <v>1</v>
      </c>
      <c r="O24" s="15">
        <f t="shared" si="33"/>
        <v>0.8</v>
      </c>
      <c r="P24" s="16">
        <f t="shared" si="34"/>
        <v>0</v>
      </c>
      <c r="Q24" s="22"/>
      <c r="R24" s="1">
        <f t="shared" si="35"/>
        <v>0</v>
      </c>
      <c r="S24" s="1">
        <v>5</v>
      </c>
      <c r="T24" s="1">
        <v>2</v>
      </c>
      <c r="U24" s="1"/>
      <c r="V24" s="1">
        <v>1</v>
      </c>
      <c r="W24" s="1">
        <v>1</v>
      </c>
      <c r="X24" s="1">
        <v>1</v>
      </c>
      <c r="Y24" s="15">
        <f t="shared" si="36"/>
        <v>0.8</v>
      </c>
      <c r="Z24" s="16">
        <f t="shared" si="37"/>
        <v>0.2</v>
      </c>
      <c r="AA24" s="22">
        <v>1</v>
      </c>
      <c r="AB24" s="1">
        <f t="shared" si="38"/>
        <v>0</v>
      </c>
      <c r="AC24" s="1">
        <v>6</v>
      </c>
      <c r="AD24" s="1">
        <v>2</v>
      </c>
      <c r="AE24" s="1"/>
      <c r="AF24" s="1"/>
      <c r="AG24" s="1">
        <v>2</v>
      </c>
      <c r="AH24" s="1">
        <v>2</v>
      </c>
      <c r="AI24" s="15">
        <f t="shared" si="39"/>
        <v>0.66666666666666663</v>
      </c>
      <c r="AJ24" s="16">
        <f t="shared" si="40"/>
        <v>0.33333333333333331</v>
      </c>
      <c r="AK24" s="22"/>
      <c r="AL24" s="1">
        <f t="shared" si="41"/>
        <v>0</v>
      </c>
      <c r="AM24" s="1">
        <v>6</v>
      </c>
      <c r="AN24" s="1">
        <v>1</v>
      </c>
      <c r="AO24" s="1"/>
      <c r="AP24" s="1"/>
      <c r="AQ24" s="1">
        <v>3</v>
      </c>
      <c r="AR24" s="1">
        <v>2</v>
      </c>
      <c r="AS24" s="15">
        <f t="shared" si="42"/>
        <v>0.66666666666666663</v>
      </c>
      <c r="AT24" s="16">
        <f t="shared" si="43"/>
        <v>0.5</v>
      </c>
      <c r="AU24" s="22"/>
      <c r="AV24" s="1">
        <f t="shared" si="44"/>
        <v>0</v>
      </c>
      <c r="AW24" s="1">
        <v>6</v>
      </c>
      <c r="AX24" s="1"/>
      <c r="AY24" s="1"/>
      <c r="AZ24" s="1"/>
      <c r="BA24" s="1">
        <v>4</v>
      </c>
      <c r="BB24" s="1">
        <v>2</v>
      </c>
      <c r="BC24" s="15">
        <f t="shared" si="45"/>
        <v>0.66666666666666663</v>
      </c>
      <c r="BD24" s="16">
        <f t="shared" si="46"/>
        <v>0.66666666666666663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10</v>
      </c>
      <c r="D25" s="2"/>
      <c r="E25" s="2"/>
      <c r="F25" s="8">
        <v>10</v>
      </c>
      <c r="G25" s="22"/>
      <c r="H25" s="1">
        <f t="shared" si="32"/>
        <v>0</v>
      </c>
      <c r="I25" s="1">
        <v>10</v>
      </c>
      <c r="J25" s="1">
        <v>6</v>
      </c>
      <c r="K25" s="1"/>
      <c r="L25" s="1">
        <v>1</v>
      </c>
      <c r="M25" s="1"/>
      <c r="N25" s="1">
        <v>3</v>
      </c>
      <c r="O25" s="15">
        <f t="shared" si="33"/>
        <v>0.7</v>
      </c>
      <c r="P25" s="16">
        <f t="shared" si="34"/>
        <v>0</v>
      </c>
      <c r="Q25" s="22"/>
      <c r="R25" s="1">
        <f t="shared" si="35"/>
        <v>0</v>
      </c>
      <c r="S25" s="1">
        <v>10</v>
      </c>
      <c r="T25" s="1">
        <v>3</v>
      </c>
      <c r="U25" s="1"/>
      <c r="V25" s="1"/>
      <c r="W25" s="1">
        <v>3</v>
      </c>
      <c r="X25" s="1">
        <v>4</v>
      </c>
      <c r="Y25" s="15">
        <f t="shared" si="36"/>
        <v>0.6</v>
      </c>
      <c r="Z25" s="16">
        <f t="shared" si="37"/>
        <v>0.3</v>
      </c>
      <c r="AA25" s="22"/>
      <c r="AB25" s="1">
        <f t="shared" si="38"/>
        <v>0</v>
      </c>
      <c r="AC25" s="1">
        <v>10</v>
      </c>
      <c r="AD25" s="1">
        <v>1</v>
      </c>
      <c r="AE25" s="1"/>
      <c r="AF25" s="1"/>
      <c r="AG25" s="1">
        <v>5</v>
      </c>
      <c r="AH25" s="1">
        <v>4</v>
      </c>
      <c r="AI25" s="15">
        <f t="shared" si="39"/>
        <v>0.6</v>
      </c>
      <c r="AJ25" s="16">
        <f t="shared" si="40"/>
        <v>0.5</v>
      </c>
      <c r="AK25" s="22"/>
      <c r="AL25" s="1">
        <f t="shared" si="41"/>
        <v>0</v>
      </c>
      <c r="AM25" s="1">
        <v>10</v>
      </c>
      <c r="AN25" s="1"/>
      <c r="AO25" s="1"/>
      <c r="AP25" s="1"/>
      <c r="AQ25" s="1">
        <v>6</v>
      </c>
      <c r="AR25" s="1">
        <v>4</v>
      </c>
      <c r="AS25" s="15">
        <f t="shared" si="42"/>
        <v>0.6</v>
      </c>
      <c r="AT25" s="16">
        <f t="shared" si="43"/>
        <v>0.6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11</v>
      </c>
      <c r="D26" s="2"/>
      <c r="E26" s="2"/>
      <c r="F26" s="8">
        <v>11</v>
      </c>
      <c r="G26" s="22"/>
      <c r="H26" s="1">
        <f t="shared" si="32"/>
        <v>0</v>
      </c>
      <c r="I26" s="1">
        <v>11</v>
      </c>
      <c r="J26" s="1">
        <v>11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11</v>
      </c>
      <c r="T26" s="1">
        <v>6</v>
      </c>
      <c r="U26" s="1"/>
      <c r="V26" s="1"/>
      <c r="W26" s="1">
        <v>5</v>
      </c>
      <c r="X26" s="1"/>
      <c r="Y26" s="17">
        <f t="shared" si="36"/>
        <v>1</v>
      </c>
      <c r="Z26" s="18">
        <f t="shared" si="37"/>
        <v>0.45454545454545453</v>
      </c>
      <c r="AA26" s="22"/>
      <c r="AB26" s="1">
        <f t="shared" si="38"/>
        <v>0</v>
      </c>
      <c r="AC26" s="1">
        <v>11</v>
      </c>
      <c r="AD26" s="1">
        <v>1</v>
      </c>
      <c r="AE26" s="1"/>
      <c r="AF26" s="1"/>
      <c r="AG26" s="1">
        <v>10</v>
      </c>
      <c r="AH26" s="1"/>
      <c r="AI26" s="17">
        <f t="shared" si="39"/>
        <v>1</v>
      </c>
      <c r="AJ26" s="18">
        <f t="shared" si="40"/>
        <v>0.90909090909090906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20</v>
      </c>
      <c r="D27" s="2"/>
      <c r="E27" s="2"/>
      <c r="F27" s="8">
        <v>20</v>
      </c>
      <c r="G27" s="22"/>
      <c r="H27" s="1">
        <f t="shared" si="32"/>
        <v>0</v>
      </c>
      <c r="I27" s="1">
        <v>20</v>
      </c>
      <c r="J27" s="1">
        <v>19</v>
      </c>
      <c r="K27" s="1"/>
      <c r="L27" s="1"/>
      <c r="M27" s="1"/>
      <c r="N27" s="1">
        <v>1</v>
      </c>
      <c r="O27" s="17">
        <f t="shared" si="33"/>
        <v>0.95</v>
      </c>
      <c r="P27" s="18">
        <f t="shared" si="34"/>
        <v>0</v>
      </c>
      <c r="Q27" s="22">
        <v>4</v>
      </c>
      <c r="R27" s="1">
        <f t="shared" si="35"/>
        <v>0</v>
      </c>
      <c r="S27" s="1">
        <v>24</v>
      </c>
      <c r="T27" s="1">
        <v>16</v>
      </c>
      <c r="U27" s="1"/>
      <c r="V27" s="1"/>
      <c r="W27" s="1">
        <v>7</v>
      </c>
      <c r="X27" s="1">
        <v>1</v>
      </c>
      <c r="Y27" s="17">
        <f t="shared" si="36"/>
        <v>0.95833333333333337</v>
      </c>
      <c r="Z27" s="18">
        <f t="shared" si="37"/>
        <v>0.29166666666666669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17</v>
      </c>
      <c r="D28" s="2"/>
      <c r="E28" s="2"/>
      <c r="F28" s="9">
        <v>17</v>
      </c>
      <c r="G28" s="23">
        <v>1</v>
      </c>
      <c r="H28" s="24">
        <f t="shared" si="32"/>
        <v>0</v>
      </c>
      <c r="I28" s="24">
        <v>18</v>
      </c>
      <c r="J28" s="24">
        <v>12</v>
      </c>
      <c r="K28" s="10"/>
      <c r="L28" s="10">
        <v>4</v>
      </c>
      <c r="M28" s="10"/>
      <c r="N28" s="10">
        <v>2</v>
      </c>
      <c r="O28" s="19">
        <f t="shared" si="33"/>
        <v>0.88888888888888884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99</v>
      </c>
    </row>
    <row r="2" spans="1:106">
      <c r="B2" s="25" t="str">
        <f>"Freshmen Retention - "&amp;$A$1</f>
        <v>Freshmen Retention - Applied Mathematics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2</v>
      </c>
      <c r="D5" s="3"/>
      <c r="E5" s="3"/>
      <c r="F5" s="8">
        <v>2</v>
      </c>
      <c r="G5" s="21">
        <v>2</v>
      </c>
      <c r="H5" s="1">
        <f>IF(ISNUMBER(I5),F5-I5+G5,"")</f>
        <v>0</v>
      </c>
      <c r="I5" s="1">
        <v>4</v>
      </c>
      <c r="J5" s="1">
        <v>4</v>
      </c>
      <c r="K5" s="4"/>
      <c r="L5" s="4"/>
      <c r="M5" s="4"/>
      <c r="N5" s="5"/>
      <c r="O5" s="15">
        <f>IF(I5="","",((J5+K5+L5+M5)/I5))</f>
        <v>1</v>
      </c>
      <c r="P5" s="16">
        <f>IF(I5="","",(M5/I5))</f>
        <v>0</v>
      </c>
      <c r="Q5" s="21"/>
      <c r="R5" s="1">
        <f t="shared" ref="R5:R14" si="1">IF(ISNUMBER(S5),I5-S5+Q5,"")</f>
        <v>1</v>
      </c>
      <c r="S5" s="1">
        <v>3</v>
      </c>
      <c r="T5" s="1">
        <v>2</v>
      </c>
      <c r="U5" s="4"/>
      <c r="V5" s="4"/>
      <c r="W5" s="4"/>
      <c r="X5" s="5">
        <v>1</v>
      </c>
      <c r="Y5" s="15">
        <f t="shared" ref="Y5:Y14" si="2">IF(S5="","",((T5+U5+V5+W5)/S5))</f>
        <v>0.66666666666666663</v>
      </c>
      <c r="Z5" s="16">
        <f t="shared" ref="Z5:Z14" si="3">IF(S5="","",(W5/S5))</f>
        <v>0</v>
      </c>
      <c r="AA5" s="21">
        <v>1</v>
      </c>
      <c r="AB5" s="1">
        <f t="shared" ref="AB5:AB14" si="4">IF(ISNUMBER(AC5),S5-AC5+AA5,"")</f>
        <v>0</v>
      </c>
      <c r="AC5" s="1">
        <v>4</v>
      </c>
      <c r="AD5" s="1">
        <v>3</v>
      </c>
      <c r="AE5" s="4"/>
      <c r="AF5" s="4"/>
      <c r="AG5" s="4"/>
      <c r="AH5" s="5">
        <v>1</v>
      </c>
      <c r="AI5" s="15">
        <f t="shared" ref="AI5:AI14" si="5">IF(AC5="","",((AD5+AE5+AF5+AG5)/AC5))</f>
        <v>0.75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4</v>
      </c>
      <c r="AN5" s="1">
        <v>1</v>
      </c>
      <c r="AO5" s="4"/>
      <c r="AP5" s="4">
        <v>1</v>
      </c>
      <c r="AQ5" s="4"/>
      <c r="AR5" s="5">
        <v>2</v>
      </c>
      <c r="AS5" s="15">
        <f t="shared" ref="AS5:AS14" si="8">IF(AM5="","",((AN5+AO5+AP5+AQ5)/AM5))</f>
        <v>0.5</v>
      </c>
      <c r="AT5" s="16">
        <f t="shared" ref="AT5:AT14" si="9">IF(AM5="","",(AQ5/AM5))</f>
        <v>0</v>
      </c>
      <c r="AU5" s="21"/>
      <c r="AV5" s="1">
        <f t="shared" ref="AV5:AV14" si="10">IF(ISNUMBER(AW5),AM5-AW5+AU5,"")</f>
        <v>0</v>
      </c>
      <c r="AW5" s="1">
        <v>4</v>
      </c>
      <c r="AX5" s="1">
        <v>1</v>
      </c>
      <c r="AY5" s="4"/>
      <c r="AZ5" s="4"/>
      <c r="BA5" s="4">
        <v>1</v>
      </c>
      <c r="BB5" s="5">
        <v>2</v>
      </c>
      <c r="BC5" s="15">
        <f t="shared" ref="BC5:BC14" si="11">IF(AW5="","",((AX5+AY5+AZ5+BA5)/AW5))</f>
        <v>0.5</v>
      </c>
      <c r="BD5" s="16">
        <f t="shared" ref="BD5:BD14" si="12">IF(AW5="","",(BA5/AW5))</f>
        <v>0.25</v>
      </c>
      <c r="BE5" s="21"/>
      <c r="BF5" s="1">
        <f t="shared" ref="BF5:BF14" si="13">IF(ISNUMBER(BG5),AW5-BG5+BE5,"")</f>
        <v>-2</v>
      </c>
      <c r="BG5" s="1">
        <v>6</v>
      </c>
      <c r="BH5" s="1"/>
      <c r="BI5" s="4"/>
      <c r="BJ5" s="4"/>
      <c r="BK5" s="4">
        <v>3</v>
      </c>
      <c r="BL5" s="5">
        <v>3</v>
      </c>
      <c r="BM5" s="15">
        <f t="shared" ref="BM5:BM14" si="14">IF(BG5="","",((BH5+BI5+BJ5+BK5)/BG5))</f>
        <v>0.5</v>
      </c>
      <c r="BN5" s="16">
        <f t="shared" ref="BN5:BN14" si="15">IF(BG5="","",(BK5/BG5))</f>
        <v>0.5</v>
      </c>
      <c r="BO5" s="21"/>
      <c r="BP5" s="1">
        <f t="shared" ref="BP5:BP14" si="16">IF(ISNUMBER(BQ5),BG5-BQ5+BO5,"")</f>
        <v>0</v>
      </c>
      <c r="BQ5" s="1">
        <v>6</v>
      </c>
      <c r="BR5" s="1"/>
      <c r="BS5" s="4"/>
      <c r="BT5" s="4"/>
      <c r="BU5" s="4">
        <v>3</v>
      </c>
      <c r="BV5" s="5">
        <v>3</v>
      </c>
      <c r="BW5" s="15">
        <f t="shared" ref="BW5:BW14" si="17">IF(BQ5="","",((BR5+BS5+BT5+BU5)/BQ5))</f>
        <v>0.5</v>
      </c>
      <c r="BX5" s="16">
        <f t="shared" ref="BX5:BX14" si="18">IF(BQ5="","",(BU5/BQ5))</f>
        <v>0.5</v>
      </c>
      <c r="BY5" s="21"/>
      <c r="BZ5" s="1">
        <f t="shared" ref="BZ5:BZ14" si="19">IF(ISNUMBER(CA5),BQ5-CA5+BY5,"")</f>
        <v>0</v>
      </c>
      <c r="CA5" s="1">
        <v>6</v>
      </c>
      <c r="CB5" s="1"/>
      <c r="CC5" s="4"/>
      <c r="CD5" s="4"/>
      <c r="CE5" s="4">
        <v>3</v>
      </c>
      <c r="CF5" s="5">
        <v>3</v>
      </c>
      <c r="CG5" s="15">
        <f t="shared" ref="CG5:CG14" si="20">IF(CA5="","",((CB5+CC5+CD5+CE5)/CA5))</f>
        <v>0.5</v>
      </c>
      <c r="CH5" s="16">
        <f t="shared" ref="CH5:CH14" si="21">IF(CA5="","",(CE5/CA5))</f>
        <v>0.5</v>
      </c>
      <c r="CI5" s="21"/>
      <c r="CJ5" s="1">
        <f t="shared" ref="CJ5:CJ14" si="22">IF(ISNUMBER(CK5),CA5-CK5+CI5,"")</f>
        <v>0</v>
      </c>
      <c r="CK5" s="1">
        <v>6</v>
      </c>
      <c r="CL5" s="1"/>
      <c r="CM5" s="4"/>
      <c r="CN5" s="4"/>
      <c r="CO5" s="4">
        <v>3</v>
      </c>
      <c r="CP5" s="5">
        <v>3</v>
      </c>
      <c r="CQ5" s="15">
        <f t="shared" ref="CQ5:CQ14" si="23">IF(CK5="","",((CL5+CM5+CN5+CO5)/CK5))</f>
        <v>0.5</v>
      </c>
      <c r="CR5" s="16">
        <f t="shared" ref="CR5:CR14" si="24">IF(CK5="","",(CO5/CK5))</f>
        <v>0.5</v>
      </c>
      <c r="CS5" s="21"/>
      <c r="CT5" s="1">
        <f t="shared" ref="CT5:CT14" si="25">IF(ISNUMBER(CU5),CK5-CU5+CS5,"")</f>
        <v>0</v>
      </c>
      <c r="CU5" s="1">
        <v>6</v>
      </c>
      <c r="CV5" s="1"/>
      <c r="CW5" s="4"/>
      <c r="CX5" s="4"/>
      <c r="CY5" s="4">
        <v>3</v>
      </c>
      <c r="CZ5" s="5">
        <v>3</v>
      </c>
      <c r="DA5" s="15">
        <f t="shared" ref="DA5:DA14" si="26">IF(CU5="","",((CV5+CW5+CX5+CY5)/CU5))</f>
        <v>0.5</v>
      </c>
      <c r="DB5" s="16">
        <f t="shared" ref="DB5:DB14" si="27">IF(CU5="","",(CY5/CU5))</f>
        <v>0.5</v>
      </c>
    </row>
    <row r="6" spans="1:106">
      <c r="B6" s="4" t="s">
        <v>82</v>
      </c>
      <c r="C6" s="2">
        <f t="shared" si="0"/>
        <v>7</v>
      </c>
      <c r="D6" s="2"/>
      <c r="E6" s="2"/>
      <c r="F6" s="8">
        <v>7</v>
      </c>
      <c r="G6" s="22">
        <v>1</v>
      </c>
      <c r="H6" s="1">
        <f t="shared" ref="H6:H14" si="28">IF(ISNUMBER(I6),F6-I6+G6,"")</f>
        <v>0</v>
      </c>
      <c r="I6" s="1">
        <v>8</v>
      </c>
      <c r="J6" s="1">
        <v>7</v>
      </c>
      <c r="K6" s="1"/>
      <c r="L6" s="1"/>
      <c r="M6" s="1"/>
      <c r="N6" s="1">
        <v>1</v>
      </c>
      <c r="O6" s="15">
        <f t="shared" ref="O6:O14" si="29">IF(I6="","",((J6+K6+L6+M6)/I6))</f>
        <v>0.875</v>
      </c>
      <c r="P6" s="16">
        <f t="shared" ref="P6:P14" si="30">IF(I6="","",(M6/I6))</f>
        <v>0</v>
      </c>
      <c r="Q6" s="22">
        <v>2</v>
      </c>
      <c r="R6" s="1">
        <f t="shared" si="1"/>
        <v>-1</v>
      </c>
      <c r="S6" s="1">
        <v>11</v>
      </c>
      <c r="T6" s="1">
        <v>8</v>
      </c>
      <c r="U6" s="1"/>
      <c r="V6" s="1">
        <v>1</v>
      </c>
      <c r="W6" s="1"/>
      <c r="X6" s="1">
        <v>2</v>
      </c>
      <c r="Y6" s="15">
        <f t="shared" si="2"/>
        <v>0.81818181818181823</v>
      </c>
      <c r="Z6" s="16">
        <f t="shared" si="3"/>
        <v>0</v>
      </c>
      <c r="AA6" s="22"/>
      <c r="AB6" s="1">
        <f t="shared" si="4"/>
        <v>-1</v>
      </c>
      <c r="AC6" s="1">
        <v>12</v>
      </c>
      <c r="AD6" s="1">
        <v>10</v>
      </c>
      <c r="AE6" s="1"/>
      <c r="AF6" s="1"/>
      <c r="AG6" s="1"/>
      <c r="AH6" s="1">
        <v>2</v>
      </c>
      <c r="AI6" s="15">
        <f t="shared" si="5"/>
        <v>0.83333333333333337</v>
      </c>
      <c r="AJ6" s="16">
        <f t="shared" si="6"/>
        <v>0</v>
      </c>
      <c r="AK6" s="22"/>
      <c r="AL6" s="1">
        <f t="shared" si="7"/>
        <v>0</v>
      </c>
      <c r="AM6" s="1">
        <v>12</v>
      </c>
      <c r="AN6" s="1">
        <v>2</v>
      </c>
      <c r="AO6" s="1"/>
      <c r="AP6" s="1"/>
      <c r="AQ6" s="1">
        <v>6</v>
      </c>
      <c r="AR6" s="1">
        <v>4</v>
      </c>
      <c r="AS6" s="15">
        <f t="shared" si="8"/>
        <v>0.66666666666666663</v>
      </c>
      <c r="AT6" s="16">
        <f t="shared" si="9"/>
        <v>0.5</v>
      </c>
      <c r="AU6" s="22"/>
      <c r="AV6" s="1">
        <f t="shared" si="10"/>
        <v>0</v>
      </c>
      <c r="AW6" s="1">
        <v>12</v>
      </c>
      <c r="AX6" s="1">
        <v>1</v>
      </c>
      <c r="AY6" s="1"/>
      <c r="AZ6" s="1"/>
      <c r="BA6" s="1">
        <v>8</v>
      </c>
      <c r="BB6" s="1">
        <v>3</v>
      </c>
      <c r="BC6" s="15">
        <f t="shared" si="11"/>
        <v>0.75</v>
      </c>
      <c r="BD6" s="16">
        <f t="shared" si="12"/>
        <v>0.66666666666666663</v>
      </c>
      <c r="BE6" s="22"/>
      <c r="BF6" s="1">
        <f t="shared" si="13"/>
        <v>0</v>
      </c>
      <c r="BG6" s="1">
        <v>12</v>
      </c>
      <c r="BH6" s="1"/>
      <c r="BI6" s="1"/>
      <c r="BJ6" s="1">
        <v>1</v>
      </c>
      <c r="BK6" s="1">
        <v>8</v>
      </c>
      <c r="BL6" s="1">
        <v>3</v>
      </c>
      <c r="BM6" s="15">
        <f t="shared" si="14"/>
        <v>0.75</v>
      </c>
      <c r="BN6" s="16">
        <f t="shared" si="15"/>
        <v>0.66666666666666663</v>
      </c>
      <c r="BO6" s="22"/>
      <c r="BP6" s="1">
        <f t="shared" si="16"/>
        <v>-1</v>
      </c>
      <c r="BQ6" s="1">
        <v>13</v>
      </c>
      <c r="BR6" s="1">
        <v>1</v>
      </c>
      <c r="BS6" s="1"/>
      <c r="BT6" s="1"/>
      <c r="BU6" s="1">
        <v>9</v>
      </c>
      <c r="BV6" s="1">
        <v>3</v>
      </c>
      <c r="BW6" s="15">
        <f t="shared" si="17"/>
        <v>0.76923076923076927</v>
      </c>
      <c r="BX6" s="16">
        <f t="shared" si="18"/>
        <v>0.69230769230769229</v>
      </c>
      <c r="BY6" s="22"/>
      <c r="BZ6" s="1">
        <f t="shared" si="19"/>
        <v>0</v>
      </c>
      <c r="CA6" s="1">
        <v>13</v>
      </c>
      <c r="CB6" s="1"/>
      <c r="CC6" s="1"/>
      <c r="CD6" s="1"/>
      <c r="CE6" s="1">
        <v>9</v>
      </c>
      <c r="CF6" s="1">
        <v>4</v>
      </c>
      <c r="CG6" s="15">
        <f t="shared" si="20"/>
        <v>0.69230769230769229</v>
      </c>
      <c r="CH6" s="16">
        <f t="shared" si="21"/>
        <v>0.69230769230769229</v>
      </c>
      <c r="CI6" s="22"/>
      <c r="CJ6" s="1">
        <f t="shared" si="22"/>
        <v>0</v>
      </c>
      <c r="CK6" s="1">
        <v>13</v>
      </c>
      <c r="CL6" s="1"/>
      <c r="CM6" s="1"/>
      <c r="CN6" s="1"/>
      <c r="CO6" s="1">
        <v>9</v>
      </c>
      <c r="CP6" s="1">
        <v>4</v>
      </c>
      <c r="CQ6" s="15">
        <f t="shared" si="23"/>
        <v>0.69230769230769229</v>
      </c>
      <c r="CR6" s="16">
        <f t="shared" si="24"/>
        <v>0.69230769230769229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8</v>
      </c>
      <c r="D7" s="2"/>
      <c r="E7" s="2"/>
      <c r="F7" s="8">
        <v>8</v>
      </c>
      <c r="G7" s="22">
        <v>3</v>
      </c>
      <c r="H7" s="1">
        <f t="shared" si="28"/>
        <v>1</v>
      </c>
      <c r="I7" s="1">
        <v>10</v>
      </c>
      <c r="J7" s="1">
        <v>6</v>
      </c>
      <c r="K7" s="1"/>
      <c r="L7" s="1">
        <v>1</v>
      </c>
      <c r="M7" s="1"/>
      <c r="N7" s="1">
        <v>3</v>
      </c>
      <c r="O7" s="15">
        <f t="shared" si="29"/>
        <v>0.7</v>
      </c>
      <c r="P7" s="16">
        <f t="shared" si="30"/>
        <v>0</v>
      </c>
      <c r="Q7" s="22">
        <v>1</v>
      </c>
      <c r="R7" s="1">
        <f t="shared" si="1"/>
        <v>1</v>
      </c>
      <c r="S7" s="1">
        <v>10</v>
      </c>
      <c r="T7" s="1">
        <v>6</v>
      </c>
      <c r="U7" s="1"/>
      <c r="V7" s="1">
        <v>1</v>
      </c>
      <c r="W7" s="1"/>
      <c r="X7" s="1">
        <v>3</v>
      </c>
      <c r="Y7" s="15">
        <f t="shared" si="2"/>
        <v>0.7</v>
      </c>
      <c r="Z7" s="16">
        <f t="shared" si="3"/>
        <v>0</v>
      </c>
      <c r="AA7" s="22"/>
      <c r="AB7" s="1">
        <f t="shared" si="4"/>
        <v>0</v>
      </c>
      <c r="AC7" s="1">
        <v>10</v>
      </c>
      <c r="AD7" s="1">
        <v>4</v>
      </c>
      <c r="AE7" s="1"/>
      <c r="AF7" s="1">
        <v>1</v>
      </c>
      <c r="AG7" s="1"/>
      <c r="AH7" s="1">
        <v>5</v>
      </c>
      <c r="AI7" s="15">
        <f t="shared" si="5"/>
        <v>0.5</v>
      </c>
      <c r="AJ7" s="16">
        <f t="shared" si="6"/>
        <v>0</v>
      </c>
      <c r="AK7" s="22"/>
      <c r="AL7" s="1">
        <f t="shared" si="7"/>
        <v>0</v>
      </c>
      <c r="AM7" s="1">
        <v>10</v>
      </c>
      <c r="AN7" s="1">
        <v>2</v>
      </c>
      <c r="AO7" s="1"/>
      <c r="AP7" s="1"/>
      <c r="AQ7" s="1">
        <v>4</v>
      </c>
      <c r="AR7" s="1">
        <v>4</v>
      </c>
      <c r="AS7" s="15">
        <f t="shared" si="8"/>
        <v>0.6</v>
      </c>
      <c r="AT7" s="16">
        <f t="shared" si="9"/>
        <v>0.4</v>
      </c>
      <c r="AU7" s="22"/>
      <c r="AV7" s="1">
        <f t="shared" si="10"/>
        <v>0</v>
      </c>
      <c r="AW7" s="1">
        <v>10</v>
      </c>
      <c r="AX7" s="1"/>
      <c r="AY7" s="1"/>
      <c r="AZ7" s="1"/>
      <c r="BA7" s="1">
        <v>6</v>
      </c>
      <c r="BB7" s="1">
        <v>4</v>
      </c>
      <c r="BC7" s="15">
        <f t="shared" si="11"/>
        <v>0.6</v>
      </c>
      <c r="BD7" s="16">
        <f t="shared" si="12"/>
        <v>0.6</v>
      </c>
      <c r="BE7" s="22"/>
      <c r="BF7" s="1">
        <f t="shared" si="13"/>
        <v>0</v>
      </c>
      <c r="BG7" s="1">
        <v>10</v>
      </c>
      <c r="BH7" s="1"/>
      <c r="BI7" s="1"/>
      <c r="BJ7" s="1"/>
      <c r="BK7" s="1">
        <v>6</v>
      </c>
      <c r="BL7" s="1">
        <v>4</v>
      </c>
      <c r="BM7" s="15">
        <f t="shared" si="14"/>
        <v>0.6</v>
      </c>
      <c r="BN7" s="16">
        <f t="shared" si="15"/>
        <v>0.6</v>
      </c>
      <c r="BO7" s="22"/>
      <c r="BP7" s="1">
        <f t="shared" si="16"/>
        <v>0</v>
      </c>
      <c r="BQ7" s="1">
        <v>10</v>
      </c>
      <c r="BR7" s="1"/>
      <c r="BS7" s="1"/>
      <c r="BT7" s="1"/>
      <c r="BU7" s="1">
        <v>6</v>
      </c>
      <c r="BV7" s="1">
        <v>4</v>
      </c>
      <c r="BW7" s="15">
        <f t="shared" si="17"/>
        <v>0.6</v>
      </c>
      <c r="BX7" s="16">
        <f t="shared" si="18"/>
        <v>0.6</v>
      </c>
      <c r="BY7" s="22"/>
      <c r="BZ7" s="1">
        <f t="shared" si="19"/>
        <v>0</v>
      </c>
      <c r="CA7" s="1">
        <v>10</v>
      </c>
      <c r="CB7" s="1"/>
      <c r="CC7" s="1"/>
      <c r="CD7" s="1"/>
      <c r="CE7" s="1">
        <v>6</v>
      </c>
      <c r="CF7" s="1">
        <v>4</v>
      </c>
      <c r="CG7" s="15">
        <f t="shared" si="20"/>
        <v>0.6</v>
      </c>
      <c r="CH7" s="16">
        <f t="shared" si="21"/>
        <v>0.6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12</v>
      </c>
      <c r="D8" s="2"/>
      <c r="E8" s="2"/>
      <c r="F8" s="8">
        <v>12</v>
      </c>
      <c r="G8" s="22">
        <v>3</v>
      </c>
      <c r="H8" s="1">
        <f t="shared" si="28"/>
        <v>1</v>
      </c>
      <c r="I8" s="1">
        <v>14</v>
      </c>
      <c r="J8" s="1">
        <v>11</v>
      </c>
      <c r="K8" s="1"/>
      <c r="L8" s="1"/>
      <c r="M8" s="1"/>
      <c r="N8" s="1">
        <v>3</v>
      </c>
      <c r="O8" s="15">
        <f t="shared" si="29"/>
        <v>0.7857142857142857</v>
      </c>
      <c r="P8" s="16">
        <f t="shared" si="30"/>
        <v>0</v>
      </c>
      <c r="Q8" s="22"/>
      <c r="R8" s="1">
        <f t="shared" si="1"/>
        <v>2</v>
      </c>
      <c r="S8" s="1">
        <v>12</v>
      </c>
      <c r="T8" s="1">
        <v>8</v>
      </c>
      <c r="U8" s="1"/>
      <c r="V8" s="1"/>
      <c r="W8" s="1"/>
      <c r="X8" s="1">
        <v>4</v>
      </c>
      <c r="Y8" s="15">
        <f t="shared" si="2"/>
        <v>0.66666666666666663</v>
      </c>
      <c r="Z8" s="16">
        <f t="shared" si="3"/>
        <v>0</v>
      </c>
      <c r="AA8" s="22"/>
      <c r="AB8" s="1">
        <f t="shared" si="4"/>
        <v>0</v>
      </c>
      <c r="AC8" s="1">
        <v>12</v>
      </c>
      <c r="AD8" s="1">
        <v>8</v>
      </c>
      <c r="AE8" s="1"/>
      <c r="AF8" s="1"/>
      <c r="AG8" s="1"/>
      <c r="AH8" s="1">
        <v>4</v>
      </c>
      <c r="AI8" s="15">
        <f t="shared" si="5"/>
        <v>0.66666666666666663</v>
      </c>
      <c r="AJ8" s="16">
        <f t="shared" si="6"/>
        <v>0</v>
      </c>
      <c r="AK8" s="22"/>
      <c r="AL8" s="1">
        <f t="shared" si="7"/>
        <v>0</v>
      </c>
      <c r="AM8" s="1">
        <v>12</v>
      </c>
      <c r="AN8" s="1">
        <v>3</v>
      </c>
      <c r="AO8" s="1"/>
      <c r="AP8" s="1"/>
      <c r="AQ8" s="1">
        <v>4</v>
      </c>
      <c r="AR8" s="1">
        <v>5</v>
      </c>
      <c r="AS8" s="15">
        <f t="shared" si="8"/>
        <v>0.58333333333333337</v>
      </c>
      <c r="AT8" s="16">
        <f t="shared" si="9"/>
        <v>0.33333333333333331</v>
      </c>
      <c r="AU8" s="22"/>
      <c r="AV8" s="1">
        <f t="shared" si="10"/>
        <v>0</v>
      </c>
      <c r="AW8" s="1">
        <v>12</v>
      </c>
      <c r="AX8" s="1"/>
      <c r="AY8" s="1"/>
      <c r="AZ8" s="1"/>
      <c r="BA8" s="1">
        <v>7</v>
      </c>
      <c r="BB8" s="1">
        <v>5</v>
      </c>
      <c r="BC8" s="15">
        <f t="shared" si="11"/>
        <v>0.58333333333333337</v>
      </c>
      <c r="BD8" s="16">
        <f t="shared" si="12"/>
        <v>0.58333333333333337</v>
      </c>
      <c r="BE8" s="22"/>
      <c r="BF8" s="1">
        <f t="shared" si="13"/>
        <v>0</v>
      </c>
      <c r="BG8" s="1">
        <v>12</v>
      </c>
      <c r="BH8" s="1"/>
      <c r="BI8" s="1"/>
      <c r="BJ8" s="1"/>
      <c r="BK8" s="1">
        <v>7</v>
      </c>
      <c r="BL8" s="1">
        <v>5</v>
      </c>
      <c r="BM8" s="15">
        <f t="shared" si="14"/>
        <v>0.58333333333333337</v>
      </c>
      <c r="BN8" s="16">
        <f t="shared" si="15"/>
        <v>0.58333333333333337</v>
      </c>
      <c r="BO8" s="22"/>
      <c r="BP8" s="1">
        <f t="shared" si="16"/>
        <v>0</v>
      </c>
      <c r="BQ8" s="1">
        <v>12</v>
      </c>
      <c r="BR8" s="1"/>
      <c r="BS8" s="1"/>
      <c r="BT8" s="1"/>
      <c r="BU8" s="1">
        <v>7</v>
      </c>
      <c r="BV8" s="1">
        <v>5</v>
      </c>
      <c r="BW8" s="15">
        <f t="shared" si="17"/>
        <v>0.58333333333333337</v>
      </c>
      <c r="BX8" s="16">
        <f t="shared" si="18"/>
        <v>0.58333333333333337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11</v>
      </c>
      <c r="D9" s="2"/>
      <c r="E9" s="2"/>
      <c r="F9" s="8">
        <v>11</v>
      </c>
      <c r="G9" s="22"/>
      <c r="H9" s="1">
        <f t="shared" si="28"/>
        <v>0</v>
      </c>
      <c r="I9" s="1">
        <v>11</v>
      </c>
      <c r="J9" s="1">
        <v>7</v>
      </c>
      <c r="K9" s="1"/>
      <c r="L9" s="1">
        <v>4</v>
      </c>
      <c r="M9" s="1"/>
      <c r="N9" s="1"/>
      <c r="O9" s="15">
        <f t="shared" si="29"/>
        <v>1</v>
      </c>
      <c r="P9" s="16">
        <f t="shared" si="30"/>
        <v>0</v>
      </c>
      <c r="Q9" s="22">
        <v>4</v>
      </c>
      <c r="R9" s="1">
        <f t="shared" si="1"/>
        <v>2</v>
      </c>
      <c r="S9" s="1">
        <v>13</v>
      </c>
      <c r="T9" s="1">
        <v>8</v>
      </c>
      <c r="U9" s="1"/>
      <c r="V9" s="1"/>
      <c r="W9" s="1"/>
      <c r="X9" s="1">
        <v>5</v>
      </c>
      <c r="Y9" s="15">
        <f t="shared" si="2"/>
        <v>0.61538461538461542</v>
      </c>
      <c r="Z9" s="16">
        <f t="shared" si="3"/>
        <v>0</v>
      </c>
      <c r="AA9" s="22"/>
      <c r="AB9" s="1">
        <f t="shared" si="4"/>
        <v>0</v>
      </c>
      <c r="AC9" s="1">
        <v>13</v>
      </c>
      <c r="AD9" s="1">
        <v>6</v>
      </c>
      <c r="AE9" s="1"/>
      <c r="AF9" s="1"/>
      <c r="AG9" s="1"/>
      <c r="AH9" s="1">
        <v>7</v>
      </c>
      <c r="AI9" s="15">
        <f t="shared" si="5"/>
        <v>0.46153846153846156</v>
      </c>
      <c r="AJ9" s="16">
        <f t="shared" si="6"/>
        <v>0</v>
      </c>
      <c r="AK9" s="22">
        <v>1</v>
      </c>
      <c r="AL9" s="1">
        <f t="shared" si="7"/>
        <v>0</v>
      </c>
      <c r="AM9" s="1">
        <v>14</v>
      </c>
      <c r="AN9" s="1">
        <v>5</v>
      </c>
      <c r="AO9" s="1"/>
      <c r="AP9" s="1"/>
      <c r="AQ9" s="1">
        <v>2</v>
      </c>
      <c r="AR9" s="1">
        <v>7</v>
      </c>
      <c r="AS9" s="15">
        <f t="shared" si="8"/>
        <v>0.5</v>
      </c>
      <c r="AT9" s="16">
        <f t="shared" si="9"/>
        <v>0.14285714285714285</v>
      </c>
      <c r="AU9" s="22"/>
      <c r="AV9" s="1">
        <f t="shared" si="10"/>
        <v>0</v>
      </c>
      <c r="AW9" s="1">
        <v>14</v>
      </c>
      <c r="AX9" s="1">
        <v>2</v>
      </c>
      <c r="AY9" s="1"/>
      <c r="AZ9" s="1"/>
      <c r="BA9" s="1">
        <v>5</v>
      </c>
      <c r="BB9" s="1">
        <v>7</v>
      </c>
      <c r="BC9" s="15">
        <f t="shared" si="11"/>
        <v>0.5</v>
      </c>
      <c r="BD9" s="16">
        <f t="shared" si="12"/>
        <v>0.35714285714285715</v>
      </c>
      <c r="BE9" s="22"/>
      <c r="BF9" s="1">
        <f t="shared" si="13"/>
        <v>0</v>
      </c>
      <c r="BG9" s="1">
        <v>14</v>
      </c>
      <c r="BH9" s="1">
        <v>1</v>
      </c>
      <c r="BI9" s="1"/>
      <c r="BJ9" s="1"/>
      <c r="BK9" s="1">
        <v>6</v>
      </c>
      <c r="BL9" s="1">
        <v>7</v>
      </c>
      <c r="BM9" s="15">
        <f t="shared" si="14"/>
        <v>0.5</v>
      </c>
      <c r="BN9" s="16">
        <f t="shared" si="15"/>
        <v>0.42857142857142855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9</v>
      </c>
      <c r="D10" s="2"/>
      <c r="E10" s="2"/>
      <c r="F10" s="8">
        <v>9</v>
      </c>
      <c r="G10" s="22">
        <v>1</v>
      </c>
      <c r="H10" s="1">
        <f t="shared" si="28"/>
        <v>1</v>
      </c>
      <c r="I10" s="1">
        <v>9</v>
      </c>
      <c r="J10" s="1">
        <v>7</v>
      </c>
      <c r="K10" s="1"/>
      <c r="L10" s="1"/>
      <c r="M10" s="1"/>
      <c r="N10" s="1">
        <v>2</v>
      </c>
      <c r="O10" s="15">
        <f t="shared" si="29"/>
        <v>0.77777777777777779</v>
      </c>
      <c r="P10" s="16">
        <f t="shared" si="30"/>
        <v>0</v>
      </c>
      <c r="Q10" s="22"/>
      <c r="R10" s="1">
        <f t="shared" si="1"/>
        <v>-1</v>
      </c>
      <c r="S10" s="1">
        <v>10</v>
      </c>
      <c r="T10" s="1">
        <v>7</v>
      </c>
      <c r="U10" s="1"/>
      <c r="V10" s="1"/>
      <c r="W10" s="1"/>
      <c r="X10" s="1">
        <v>3</v>
      </c>
      <c r="Y10" s="15">
        <f t="shared" si="2"/>
        <v>0.7</v>
      </c>
      <c r="Z10" s="16">
        <f t="shared" si="3"/>
        <v>0</v>
      </c>
      <c r="AA10" s="22"/>
      <c r="AB10" s="1">
        <f t="shared" si="4"/>
        <v>-1</v>
      </c>
      <c r="AC10" s="1">
        <v>11</v>
      </c>
      <c r="AD10" s="1">
        <v>7</v>
      </c>
      <c r="AE10" s="1"/>
      <c r="AF10" s="1">
        <v>1</v>
      </c>
      <c r="AG10" s="1"/>
      <c r="AH10" s="1">
        <v>3</v>
      </c>
      <c r="AI10" s="15">
        <f t="shared" si="5"/>
        <v>0.72727272727272729</v>
      </c>
      <c r="AJ10" s="16">
        <f t="shared" si="6"/>
        <v>0</v>
      </c>
      <c r="AK10" s="22"/>
      <c r="AL10" s="1">
        <f t="shared" si="7"/>
        <v>0</v>
      </c>
      <c r="AM10" s="1">
        <v>11</v>
      </c>
      <c r="AN10" s="1">
        <v>4</v>
      </c>
      <c r="AO10" s="1"/>
      <c r="AP10" s="1"/>
      <c r="AQ10" s="1">
        <v>2</v>
      </c>
      <c r="AR10" s="1">
        <v>5</v>
      </c>
      <c r="AS10" s="15">
        <f t="shared" si="8"/>
        <v>0.54545454545454541</v>
      </c>
      <c r="AT10" s="16">
        <f t="shared" si="9"/>
        <v>0.18181818181818182</v>
      </c>
      <c r="AU10" s="22">
        <v>1</v>
      </c>
      <c r="AV10" s="1">
        <f t="shared" si="10"/>
        <v>0</v>
      </c>
      <c r="AW10" s="1">
        <v>12</v>
      </c>
      <c r="AX10" s="1">
        <v>3</v>
      </c>
      <c r="AY10" s="1"/>
      <c r="AZ10" s="1"/>
      <c r="BA10" s="1">
        <v>4</v>
      </c>
      <c r="BB10" s="1">
        <v>5</v>
      </c>
      <c r="BC10" s="15">
        <f t="shared" si="11"/>
        <v>0.58333333333333337</v>
      </c>
      <c r="BD10" s="16">
        <f t="shared" si="12"/>
        <v>0.33333333333333331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12</v>
      </c>
      <c r="D11" s="2"/>
      <c r="E11" s="2"/>
      <c r="F11" s="8">
        <v>12</v>
      </c>
      <c r="G11" s="22">
        <v>2</v>
      </c>
      <c r="H11" s="1">
        <f t="shared" si="28"/>
        <v>1</v>
      </c>
      <c r="I11" s="1">
        <v>13</v>
      </c>
      <c r="J11" s="1">
        <v>12</v>
      </c>
      <c r="K11" s="1"/>
      <c r="L11" s="1"/>
      <c r="M11" s="1"/>
      <c r="N11" s="1">
        <v>1</v>
      </c>
      <c r="O11" s="15">
        <f t="shared" si="29"/>
        <v>0.92307692307692313</v>
      </c>
      <c r="P11" s="16">
        <f t="shared" si="30"/>
        <v>0</v>
      </c>
      <c r="Q11" s="22"/>
      <c r="R11" s="1">
        <f t="shared" si="1"/>
        <v>-1</v>
      </c>
      <c r="S11" s="1">
        <v>14</v>
      </c>
      <c r="T11" s="1">
        <v>11</v>
      </c>
      <c r="U11" s="1"/>
      <c r="V11" s="1">
        <v>1</v>
      </c>
      <c r="W11" s="1"/>
      <c r="X11" s="1">
        <v>2</v>
      </c>
      <c r="Y11" s="15">
        <f t="shared" si="2"/>
        <v>0.8571428571428571</v>
      </c>
      <c r="Z11" s="16">
        <f t="shared" si="3"/>
        <v>0</v>
      </c>
      <c r="AA11" s="22"/>
      <c r="AB11" s="1">
        <f t="shared" si="4"/>
        <v>1</v>
      </c>
      <c r="AC11" s="1">
        <v>13</v>
      </c>
      <c r="AD11" s="1">
        <v>10</v>
      </c>
      <c r="AE11" s="1"/>
      <c r="AF11" s="1"/>
      <c r="AG11" s="1"/>
      <c r="AH11" s="1">
        <v>3</v>
      </c>
      <c r="AI11" s="15">
        <f t="shared" si="5"/>
        <v>0.76923076923076927</v>
      </c>
      <c r="AJ11" s="16">
        <f t="shared" si="6"/>
        <v>0</v>
      </c>
      <c r="AK11" s="22"/>
      <c r="AL11" s="1">
        <f t="shared" si="7"/>
        <v>0</v>
      </c>
      <c r="AM11" s="1">
        <v>13</v>
      </c>
      <c r="AN11" s="1">
        <v>3</v>
      </c>
      <c r="AO11" s="1"/>
      <c r="AP11" s="1"/>
      <c r="AQ11" s="1">
        <v>6</v>
      </c>
      <c r="AR11" s="1">
        <v>4</v>
      </c>
      <c r="AS11" s="15">
        <f t="shared" si="8"/>
        <v>0.69230769230769229</v>
      </c>
      <c r="AT11" s="16">
        <f t="shared" si="9"/>
        <v>0.46153846153846156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5</v>
      </c>
      <c r="D12" s="2"/>
      <c r="E12" s="2"/>
      <c r="F12" s="8">
        <v>5</v>
      </c>
      <c r="G12" s="22">
        <v>1</v>
      </c>
      <c r="H12" s="1">
        <f t="shared" si="28"/>
        <v>1</v>
      </c>
      <c r="I12" s="1">
        <v>5</v>
      </c>
      <c r="J12" s="1">
        <v>4</v>
      </c>
      <c r="K12" s="1"/>
      <c r="L12" s="1"/>
      <c r="M12" s="1"/>
      <c r="N12" s="1">
        <v>1</v>
      </c>
      <c r="O12" s="17">
        <f t="shared" si="29"/>
        <v>0.8</v>
      </c>
      <c r="P12" s="18">
        <f t="shared" si="30"/>
        <v>0</v>
      </c>
      <c r="Q12" s="22">
        <v>2</v>
      </c>
      <c r="R12" s="1">
        <f t="shared" si="1"/>
        <v>0</v>
      </c>
      <c r="S12" s="1">
        <v>7</v>
      </c>
      <c r="T12" s="1">
        <v>6</v>
      </c>
      <c r="U12" s="1"/>
      <c r="V12" s="1"/>
      <c r="W12" s="1"/>
      <c r="X12" s="1">
        <v>1</v>
      </c>
      <c r="Y12" s="17">
        <f t="shared" si="2"/>
        <v>0.8571428571428571</v>
      </c>
      <c r="Z12" s="18">
        <f t="shared" si="3"/>
        <v>0</v>
      </c>
      <c r="AA12" s="22"/>
      <c r="AB12" s="1">
        <f t="shared" si="4"/>
        <v>0</v>
      </c>
      <c r="AC12" s="1">
        <v>7</v>
      </c>
      <c r="AD12" s="1">
        <v>4</v>
      </c>
      <c r="AE12" s="1"/>
      <c r="AF12" s="1"/>
      <c r="AG12" s="1">
        <v>2</v>
      </c>
      <c r="AH12" s="1">
        <v>1</v>
      </c>
      <c r="AI12" s="17">
        <f t="shared" si="5"/>
        <v>0.8571428571428571</v>
      </c>
      <c r="AJ12" s="18">
        <f t="shared" si="6"/>
        <v>0.2857142857142857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6</v>
      </c>
      <c r="D13" s="2"/>
      <c r="E13" s="2"/>
      <c r="F13" s="8">
        <v>6</v>
      </c>
      <c r="G13" s="22"/>
      <c r="H13" s="1">
        <f t="shared" si="28"/>
        <v>0</v>
      </c>
      <c r="I13" s="1">
        <v>6</v>
      </c>
      <c r="J13" s="1">
        <v>6</v>
      </c>
      <c r="K13" s="1"/>
      <c r="L13" s="1"/>
      <c r="M13" s="1"/>
      <c r="N13" s="1"/>
      <c r="O13" s="17">
        <f t="shared" si="29"/>
        <v>1</v>
      </c>
      <c r="P13" s="18">
        <f t="shared" si="30"/>
        <v>0</v>
      </c>
      <c r="Q13" s="22">
        <v>4</v>
      </c>
      <c r="R13" s="1">
        <f t="shared" si="1"/>
        <v>2</v>
      </c>
      <c r="S13" s="1">
        <v>8</v>
      </c>
      <c r="T13" s="1">
        <v>7</v>
      </c>
      <c r="U13" s="1"/>
      <c r="V13" s="1"/>
      <c r="W13" s="1"/>
      <c r="X13" s="1">
        <v>1</v>
      </c>
      <c r="Y13" s="17">
        <f t="shared" si="2"/>
        <v>0.875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15</v>
      </c>
      <c r="D14" s="2"/>
      <c r="E14" s="2"/>
      <c r="F14" s="9">
        <v>15</v>
      </c>
      <c r="G14" s="23">
        <v>2</v>
      </c>
      <c r="H14" s="24">
        <f t="shared" si="28"/>
        <v>1</v>
      </c>
      <c r="I14" s="24">
        <v>16</v>
      </c>
      <c r="J14" s="24">
        <v>14</v>
      </c>
      <c r="K14" s="10"/>
      <c r="L14" s="10"/>
      <c r="M14" s="10"/>
      <c r="N14" s="10">
        <v>2</v>
      </c>
      <c r="O14" s="19">
        <f t="shared" si="29"/>
        <v>0.875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Applied Mathematics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1</v>
      </c>
      <c r="D19" s="3"/>
      <c r="E19" s="3"/>
      <c r="F19" s="8">
        <v>1</v>
      </c>
      <c r="G19" s="21"/>
      <c r="H19" s="1">
        <f t="shared" ref="H19:H28" si="32">IF(ISNUMBER(I19),F19-I19+G19,"")</f>
        <v>0</v>
      </c>
      <c r="I19" s="1">
        <v>1</v>
      </c>
      <c r="J19" s="1">
        <v>1</v>
      </c>
      <c r="K19" s="4"/>
      <c r="L19" s="4"/>
      <c r="M19" s="4"/>
      <c r="N19" s="5"/>
      <c r="O19" s="15">
        <f t="shared" ref="O19:O28" si="33">IF(I19="","",((J19+K19+L19+M19)/I19))</f>
        <v>1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1</v>
      </c>
      <c r="T19" s="1"/>
      <c r="U19" s="4"/>
      <c r="V19" s="4"/>
      <c r="W19" s="4">
        <v>1</v>
      </c>
      <c r="X19" s="5"/>
      <c r="Y19" s="15">
        <f t="shared" ref="Y19:Y28" si="36">IF(S19="","",((T19+U19+V19+W19)/S19))</f>
        <v>1</v>
      </c>
      <c r="Z19" s="16">
        <f t="shared" ref="Z19:Z28" si="37">IF(S19="","",(W19/S19))</f>
        <v>1</v>
      </c>
      <c r="AA19" s="21"/>
      <c r="AB19" s="1">
        <f t="shared" ref="AB19:AB28" si="38">IF(ISNUMBER(AC19),S19-AC19+AA19,"")</f>
        <v>0</v>
      </c>
      <c r="AC19" s="1">
        <v>1</v>
      </c>
      <c r="AD19" s="1"/>
      <c r="AE19" s="4"/>
      <c r="AF19" s="4"/>
      <c r="AG19" s="4">
        <v>1</v>
      </c>
      <c r="AH19" s="5"/>
      <c r="AI19" s="15">
        <f t="shared" ref="AI19:AI28" si="39">IF(AC19="","",((AD19+AE19+AF19+AG19)/AC19))</f>
        <v>1</v>
      </c>
      <c r="AJ19" s="16">
        <f t="shared" ref="AJ19:AJ28" si="40">IF(AC19="","",(AG19/AC19))</f>
        <v>1</v>
      </c>
      <c r="AK19" s="21"/>
      <c r="AL19" s="1">
        <f t="shared" ref="AL19:AL28" si="41">IF(ISNUMBER(AM19),AC19-AM19+AK19,"")</f>
        <v>0</v>
      </c>
      <c r="AM19" s="1">
        <v>1</v>
      </c>
      <c r="AN19" s="1"/>
      <c r="AO19" s="4"/>
      <c r="AP19" s="4"/>
      <c r="AQ19" s="4">
        <v>1</v>
      </c>
      <c r="AR19" s="5"/>
      <c r="AS19" s="15">
        <f t="shared" ref="AS19:AS28" si="42">IF(AM19="","",((AN19+AO19+AP19+AQ19)/AM19))</f>
        <v>1</v>
      </c>
      <c r="AT19" s="16">
        <f t="shared" ref="AT19:AT28" si="43">IF(AM19="","",(AQ19/AM19))</f>
        <v>1</v>
      </c>
      <c r="AU19" s="21"/>
      <c r="AV19" s="1">
        <f t="shared" ref="AV19:AV28" si="44">IF(ISNUMBER(AW19),AM19-AW19+AU19,"")</f>
        <v>0</v>
      </c>
      <c r="AW19" s="1">
        <v>1</v>
      </c>
      <c r="AX19" s="1"/>
      <c r="AY19" s="4"/>
      <c r="AZ19" s="4"/>
      <c r="BA19" s="4">
        <v>1</v>
      </c>
      <c r="BB19" s="5"/>
      <c r="BC19" s="15">
        <f t="shared" ref="BC19:BC28" si="45">IF(AW19="","",((AX19+AY19+AZ19+BA19)/AW19))</f>
        <v>1</v>
      </c>
      <c r="BD19" s="16">
        <f t="shared" ref="BD19:BD28" si="46">IF(AW19="","",(BA19/AW19))</f>
        <v>1</v>
      </c>
      <c r="BE19" s="21"/>
      <c r="BF19" s="1">
        <f t="shared" ref="BF19:BF28" si="47">IF(ISNUMBER(BG19),AW19-BG19+BE19,"")</f>
        <v>0</v>
      </c>
      <c r="BG19" s="1">
        <v>1</v>
      </c>
      <c r="BH19" s="1"/>
      <c r="BI19" s="4"/>
      <c r="BJ19" s="4"/>
      <c r="BK19" s="4">
        <v>1</v>
      </c>
      <c r="BL19" s="5"/>
      <c r="BM19" s="15">
        <f t="shared" ref="BM19:BM28" si="48">IF(BG19="","",((BH19+BI19+BJ19+BK19)/BG19))</f>
        <v>1</v>
      </c>
      <c r="BN19" s="16">
        <f t="shared" ref="BN19:BN28" si="49">IF(BG19="","",(BK19/BG19))</f>
        <v>1</v>
      </c>
      <c r="BO19" s="21"/>
      <c r="BP19" s="1">
        <f t="shared" ref="BP19:BP28" si="50">IF(ISNUMBER(BQ19),BG19-BQ19+BO19,"")</f>
        <v>0</v>
      </c>
      <c r="BQ19" s="1">
        <v>1</v>
      </c>
      <c r="BR19" s="1"/>
      <c r="BS19" s="4"/>
      <c r="BT19" s="4"/>
      <c r="BU19" s="4">
        <v>1</v>
      </c>
      <c r="BV19" s="5"/>
      <c r="BW19" s="15">
        <f t="shared" ref="BW19:BW28" si="51">IF(BQ19="","",((BR19+BS19+BT19+BU19)/BQ19))</f>
        <v>1</v>
      </c>
      <c r="BX19" s="16">
        <f t="shared" ref="BX19:BX28" si="52">IF(BQ19="","",(BU19/BQ19))</f>
        <v>1</v>
      </c>
      <c r="BY19" s="21"/>
      <c r="BZ19" s="1">
        <f t="shared" ref="BZ19:BZ28" si="53">IF(ISNUMBER(CA19),BQ19-CA19+BY19,"")</f>
        <v>0</v>
      </c>
      <c r="CA19" s="1">
        <v>1</v>
      </c>
      <c r="CB19" s="1"/>
      <c r="CC19" s="4"/>
      <c r="CD19" s="4"/>
      <c r="CE19" s="4">
        <v>1</v>
      </c>
      <c r="CF19" s="5"/>
      <c r="CG19" s="15">
        <f t="shared" ref="CG19:CG28" si="54">IF(CA19="","",((CB19+CC19+CD19+CE19)/CA19))</f>
        <v>1</v>
      </c>
      <c r="CH19" s="16">
        <f t="shared" ref="CH19:CH28" si="55">IF(CA19="","",(CE19/CA19))</f>
        <v>1</v>
      </c>
      <c r="CI19" s="21"/>
      <c r="CJ19" s="1">
        <f t="shared" ref="CJ19:CJ28" si="56">IF(ISNUMBER(CK19),CA19-CK19+CI19,"")</f>
        <v>0</v>
      </c>
      <c r="CK19" s="1">
        <v>1</v>
      </c>
      <c r="CL19" s="1"/>
      <c r="CM19" s="4"/>
      <c r="CN19" s="4"/>
      <c r="CO19" s="4">
        <v>1</v>
      </c>
      <c r="CP19" s="5"/>
      <c r="CQ19" s="15">
        <f t="shared" ref="CQ19:CQ28" si="57">IF(CK19="","",((CL19+CM19+CN19+CO19)/CK19))</f>
        <v>1</v>
      </c>
      <c r="CR19" s="16">
        <f t="shared" ref="CR19:CR28" si="58">IF(CK19="","",(CO19/CK19))</f>
        <v>1</v>
      </c>
      <c r="CS19" s="21"/>
      <c r="CT19" s="1">
        <f t="shared" ref="CT19:CT28" si="59">IF(ISNUMBER(CU19),CK19-CU19+CS19,"")</f>
        <v>0</v>
      </c>
      <c r="CU19" s="1">
        <v>1</v>
      </c>
      <c r="CV19" s="1"/>
      <c r="CW19" s="4"/>
      <c r="CX19" s="4"/>
      <c r="CY19" s="4">
        <v>1</v>
      </c>
      <c r="CZ19" s="5"/>
      <c r="DA19" s="15">
        <f t="shared" ref="DA19:DA28" si="60">IF(CU19="","",((CV19+CW19+CX19+CY19)/CU19))</f>
        <v>1</v>
      </c>
      <c r="DB19" s="16">
        <f t="shared" ref="DB19:DB28" si="61">IF(CU19="","",(CY19/CU19))</f>
        <v>1</v>
      </c>
    </row>
    <row r="20" spans="2:106">
      <c r="B20" s="4" t="s">
        <v>82</v>
      </c>
      <c r="C20" s="2">
        <f t="shared" si="31"/>
        <v>3</v>
      </c>
      <c r="D20" s="2"/>
      <c r="E20" s="2"/>
      <c r="F20" s="8">
        <v>3</v>
      </c>
      <c r="G20" s="22"/>
      <c r="H20" s="1">
        <f t="shared" si="32"/>
        <v>0</v>
      </c>
      <c r="I20" s="1">
        <v>3</v>
      </c>
      <c r="J20" s="1">
        <v>2</v>
      </c>
      <c r="K20" s="1"/>
      <c r="L20" s="1"/>
      <c r="M20" s="1"/>
      <c r="N20" s="1">
        <v>1</v>
      </c>
      <c r="O20" s="15">
        <f t="shared" si="33"/>
        <v>0.66666666666666663</v>
      </c>
      <c r="P20" s="16">
        <f t="shared" si="34"/>
        <v>0</v>
      </c>
      <c r="Q20" s="22"/>
      <c r="R20" s="1">
        <f t="shared" si="35"/>
        <v>0</v>
      </c>
      <c r="S20" s="1">
        <v>3</v>
      </c>
      <c r="T20" s="1">
        <v>1</v>
      </c>
      <c r="U20" s="1"/>
      <c r="V20" s="1"/>
      <c r="W20" s="1"/>
      <c r="X20" s="1">
        <v>2</v>
      </c>
      <c r="Y20" s="15">
        <f t="shared" si="36"/>
        <v>0.33333333333333331</v>
      </c>
      <c r="Z20" s="16">
        <f t="shared" si="37"/>
        <v>0</v>
      </c>
      <c r="AA20" s="22"/>
      <c r="AB20" s="1">
        <f t="shared" si="38"/>
        <v>0</v>
      </c>
      <c r="AC20" s="1">
        <v>3</v>
      </c>
      <c r="AD20" s="1"/>
      <c r="AE20" s="1"/>
      <c r="AF20" s="1"/>
      <c r="AG20" s="1"/>
      <c r="AH20" s="1">
        <v>3</v>
      </c>
      <c r="AI20" s="15">
        <f t="shared" si="39"/>
        <v>0</v>
      </c>
      <c r="AJ20" s="16">
        <f t="shared" si="40"/>
        <v>0</v>
      </c>
      <c r="AK20" s="22"/>
      <c r="AL20" s="1">
        <f t="shared" si="41"/>
        <v>0</v>
      </c>
      <c r="AM20" s="1">
        <v>3</v>
      </c>
      <c r="AN20" s="1"/>
      <c r="AO20" s="1"/>
      <c r="AP20" s="1"/>
      <c r="AQ20" s="1"/>
      <c r="AR20" s="1">
        <v>3</v>
      </c>
      <c r="AS20" s="15">
        <f t="shared" si="42"/>
        <v>0</v>
      </c>
      <c r="AT20" s="16">
        <f t="shared" si="43"/>
        <v>0</v>
      </c>
      <c r="AU20" s="22"/>
      <c r="AV20" s="1">
        <f t="shared" si="44"/>
        <v>0</v>
      </c>
      <c r="AW20" s="1">
        <v>3</v>
      </c>
      <c r="AX20" s="1"/>
      <c r="AY20" s="1"/>
      <c r="AZ20" s="1"/>
      <c r="BA20" s="1"/>
      <c r="BB20" s="1">
        <v>3</v>
      </c>
      <c r="BC20" s="15">
        <f t="shared" si="45"/>
        <v>0</v>
      </c>
      <c r="BD20" s="16">
        <f t="shared" si="46"/>
        <v>0</v>
      </c>
      <c r="BE20" s="22"/>
      <c r="BF20" s="1">
        <f t="shared" si="47"/>
        <v>0</v>
      </c>
      <c r="BG20" s="1">
        <v>3</v>
      </c>
      <c r="BH20" s="1"/>
      <c r="BI20" s="1"/>
      <c r="BJ20" s="1"/>
      <c r="BK20" s="1"/>
      <c r="BL20" s="1">
        <v>3</v>
      </c>
      <c r="BM20" s="15">
        <f t="shared" si="48"/>
        <v>0</v>
      </c>
      <c r="BN20" s="16">
        <f t="shared" si="49"/>
        <v>0</v>
      </c>
      <c r="BO20" s="22"/>
      <c r="BP20" s="1">
        <f t="shared" si="50"/>
        <v>0</v>
      </c>
      <c r="BQ20" s="1">
        <v>3</v>
      </c>
      <c r="BR20" s="1"/>
      <c r="BS20" s="1"/>
      <c r="BT20" s="1"/>
      <c r="BU20" s="1"/>
      <c r="BV20" s="1">
        <v>3</v>
      </c>
      <c r="BW20" s="15">
        <f t="shared" si="51"/>
        <v>0</v>
      </c>
      <c r="BX20" s="16">
        <f t="shared" si="52"/>
        <v>0</v>
      </c>
      <c r="BY20" s="22"/>
      <c r="BZ20" s="1">
        <f t="shared" si="53"/>
        <v>0</v>
      </c>
      <c r="CA20" s="1">
        <v>3</v>
      </c>
      <c r="CB20" s="1"/>
      <c r="CC20" s="1"/>
      <c r="CD20" s="1"/>
      <c r="CE20" s="1"/>
      <c r="CF20" s="1">
        <v>3</v>
      </c>
      <c r="CG20" s="15">
        <f t="shared" si="54"/>
        <v>0</v>
      </c>
      <c r="CH20" s="16">
        <f t="shared" si="55"/>
        <v>0</v>
      </c>
      <c r="CI20" s="22"/>
      <c r="CJ20" s="1">
        <f t="shared" si="56"/>
        <v>0</v>
      </c>
      <c r="CK20" s="1">
        <v>3</v>
      </c>
      <c r="CL20" s="1"/>
      <c r="CM20" s="1"/>
      <c r="CN20" s="1"/>
      <c r="CO20" s="1"/>
      <c r="CP20" s="1">
        <v>3</v>
      </c>
      <c r="CQ20" s="15">
        <f t="shared" si="57"/>
        <v>0</v>
      </c>
      <c r="CR20" s="16">
        <f t="shared" si="58"/>
        <v>0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e">
        <f>#REF!</f>
        <v>#REF!</v>
      </c>
      <c r="C21" s="2">
        <f t="shared" si="31"/>
        <v>0</v>
      </c>
      <c r="D21" s="2"/>
      <c r="E21" s="2"/>
      <c r="F21" s="8"/>
      <c r="G21" s="22"/>
      <c r="H21" s="1" t="str">
        <f t="shared" si="32"/>
        <v/>
      </c>
      <c r="I21" s="1"/>
      <c r="J21" s="1"/>
      <c r="K21" s="1"/>
      <c r="L21" s="1"/>
      <c r="M21" s="1"/>
      <c r="N21" s="1"/>
      <c r="O21" s="15" t="str">
        <f t="shared" si="33"/>
        <v/>
      </c>
      <c r="P21" s="16" t="str">
        <f t="shared" si="34"/>
        <v/>
      </c>
      <c r="Q21" s="22"/>
      <c r="R21" s="1" t="str">
        <f t="shared" si="35"/>
        <v/>
      </c>
      <c r="S21" s="1"/>
      <c r="T21" s="1"/>
      <c r="U21" s="1"/>
      <c r="V21" s="1"/>
      <c r="W21" s="1"/>
      <c r="X21" s="1"/>
      <c r="Y21" s="15" t="str">
        <f t="shared" si="36"/>
        <v/>
      </c>
      <c r="Z21" s="16" t="str">
        <f t="shared" si="37"/>
        <v/>
      </c>
      <c r="AA21" s="22"/>
      <c r="AB21" s="1" t="str">
        <f t="shared" si="38"/>
        <v/>
      </c>
      <c r="AC21" s="1"/>
      <c r="AD21" s="1"/>
      <c r="AE21" s="1"/>
      <c r="AF21" s="1"/>
      <c r="AG21" s="1"/>
      <c r="AH21" s="1"/>
      <c r="AI21" s="15" t="str">
        <f t="shared" si="39"/>
        <v/>
      </c>
      <c r="AJ21" s="16" t="str">
        <f t="shared" si="40"/>
        <v/>
      </c>
      <c r="AK21" s="22"/>
      <c r="AL21" s="1" t="str">
        <f t="shared" si="41"/>
        <v/>
      </c>
      <c r="AM21" s="1"/>
      <c r="AN21" s="1"/>
      <c r="AO21" s="1"/>
      <c r="AP21" s="1"/>
      <c r="AQ21" s="1"/>
      <c r="AR21" s="1"/>
      <c r="AS21" s="15" t="str">
        <f t="shared" si="42"/>
        <v/>
      </c>
      <c r="AT21" s="16" t="str">
        <f t="shared" si="43"/>
        <v/>
      </c>
      <c r="AU21" s="22"/>
      <c r="AV21" s="1" t="str">
        <f t="shared" si="44"/>
        <v/>
      </c>
      <c r="AW21" s="1"/>
      <c r="AX21" s="1"/>
      <c r="AY21" s="1"/>
      <c r="AZ21" s="1"/>
      <c r="BA21" s="1"/>
      <c r="BB21" s="1"/>
      <c r="BC21" s="15" t="str">
        <f t="shared" si="45"/>
        <v/>
      </c>
      <c r="BD21" s="16" t="str">
        <f t="shared" si="46"/>
        <v/>
      </c>
      <c r="BE21" s="22"/>
      <c r="BF21" s="1" t="str">
        <f t="shared" si="47"/>
        <v/>
      </c>
      <c r="BG21" s="1"/>
      <c r="BH21" s="1"/>
      <c r="BI21" s="1"/>
      <c r="BJ21" s="1"/>
      <c r="BK21" s="1"/>
      <c r="BL21" s="1"/>
      <c r="BM21" s="15" t="str">
        <f t="shared" si="48"/>
        <v/>
      </c>
      <c r="BN21" s="16" t="str">
        <f t="shared" si="49"/>
        <v/>
      </c>
      <c r="BO21" s="22"/>
      <c r="BP21" s="1" t="str">
        <f t="shared" si="50"/>
        <v/>
      </c>
      <c r="BQ21" s="1"/>
      <c r="BR21" s="1"/>
      <c r="BS21" s="1"/>
      <c r="BT21" s="1"/>
      <c r="BU21" s="1"/>
      <c r="BV21" s="1"/>
      <c r="BW21" s="15" t="str">
        <f t="shared" si="51"/>
        <v/>
      </c>
      <c r="BX21" s="16" t="str">
        <f t="shared" si="52"/>
        <v/>
      </c>
      <c r="BY21" s="22"/>
      <c r="BZ21" s="1" t="str">
        <f t="shared" si="53"/>
        <v/>
      </c>
      <c r="CA21" s="1"/>
      <c r="CB21" s="1"/>
      <c r="CC21" s="1"/>
      <c r="CD21" s="1"/>
      <c r="CE21" s="1"/>
      <c r="CF21" s="1"/>
      <c r="CG21" s="15" t="str">
        <f t="shared" si="54"/>
        <v/>
      </c>
      <c r="CH21" s="16" t="str">
        <f t="shared" si="55"/>
        <v/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1</v>
      </c>
      <c r="D22" s="2"/>
      <c r="E22" s="2"/>
      <c r="F22" s="8">
        <v>1</v>
      </c>
      <c r="G22" s="22"/>
      <c r="H22" s="1">
        <f t="shared" si="32"/>
        <v>0</v>
      </c>
      <c r="I22" s="1">
        <v>1</v>
      </c>
      <c r="J22" s="1">
        <v>1</v>
      </c>
      <c r="K22" s="1"/>
      <c r="L22" s="1"/>
      <c r="M22" s="1"/>
      <c r="N22" s="1"/>
      <c r="O22" s="15">
        <f t="shared" si="33"/>
        <v>1</v>
      </c>
      <c r="P22" s="16">
        <f t="shared" si="34"/>
        <v>0</v>
      </c>
      <c r="Q22" s="22"/>
      <c r="R22" s="1">
        <f t="shared" si="35"/>
        <v>0</v>
      </c>
      <c r="S22" s="1">
        <v>1</v>
      </c>
      <c r="T22" s="1">
        <v>1</v>
      </c>
      <c r="U22" s="1"/>
      <c r="V22" s="1"/>
      <c r="W22" s="1"/>
      <c r="X22" s="1"/>
      <c r="Y22" s="15">
        <f t="shared" si="36"/>
        <v>1</v>
      </c>
      <c r="Z22" s="16">
        <f t="shared" si="37"/>
        <v>0</v>
      </c>
      <c r="AA22" s="22">
        <v>1</v>
      </c>
      <c r="AB22" s="1">
        <f t="shared" si="38"/>
        <v>0</v>
      </c>
      <c r="AC22" s="1">
        <v>2</v>
      </c>
      <c r="AD22" s="1">
        <v>1</v>
      </c>
      <c r="AE22" s="1"/>
      <c r="AF22" s="1"/>
      <c r="AG22" s="1">
        <v>1</v>
      </c>
      <c r="AH22" s="1"/>
      <c r="AI22" s="15">
        <f t="shared" si="39"/>
        <v>1</v>
      </c>
      <c r="AJ22" s="16">
        <f t="shared" si="40"/>
        <v>0.5</v>
      </c>
      <c r="AK22" s="22"/>
      <c r="AL22" s="1">
        <f t="shared" si="41"/>
        <v>0</v>
      </c>
      <c r="AM22" s="1">
        <v>2</v>
      </c>
      <c r="AN22" s="1"/>
      <c r="AO22" s="1"/>
      <c r="AP22" s="1"/>
      <c r="AQ22" s="1">
        <v>2</v>
      </c>
      <c r="AR22" s="1"/>
      <c r="AS22" s="15">
        <f t="shared" si="42"/>
        <v>1</v>
      </c>
      <c r="AT22" s="16">
        <f t="shared" si="43"/>
        <v>1</v>
      </c>
      <c r="AU22" s="22"/>
      <c r="AV22" s="1">
        <f t="shared" si="44"/>
        <v>0</v>
      </c>
      <c r="AW22" s="1">
        <v>2</v>
      </c>
      <c r="AX22" s="1"/>
      <c r="AY22" s="1"/>
      <c r="AZ22" s="1"/>
      <c r="BA22" s="1">
        <v>2</v>
      </c>
      <c r="BB22" s="1"/>
      <c r="BC22" s="15">
        <f t="shared" si="45"/>
        <v>1</v>
      </c>
      <c r="BD22" s="16">
        <f t="shared" si="46"/>
        <v>1</v>
      </c>
      <c r="BE22" s="22"/>
      <c r="BF22" s="1">
        <f t="shared" si="47"/>
        <v>0</v>
      </c>
      <c r="BG22" s="1">
        <v>2</v>
      </c>
      <c r="BH22" s="1"/>
      <c r="BI22" s="1"/>
      <c r="BJ22" s="1"/>
      <c r="BK22" s="1">
        <v>2</v>
      </c>
      <c r="BL22" s="1"/>
      <c r="BM22" s="15">
        <f t="shared" si="48"/>
        <v>1</v>
      </c>
      <c r="BN22" s="16">
        <f t="shared" si="49"/>
        <v>1</v>
      </c>
      <c r="BO22" s="22"/>
      <c r="BP22" s="1">
        <f t="shared" si="50"/>
        <v>0</v>
      </c>
      <c r="BQ22" s="1">
        <v>2</v>
      </c>
      <c r="BR22" s="1"/>
      <c r="BS22" s="1"/>
      <c r="BT22" s="1"/>
      <c r="BU22" s="1">
        <v>2</v>
      </c>
      <c r="BV22" s="1"/>
      <c r="BW22" s="15">
        <f t="shared" si="51"/>
        <v>1</v>
      </c>
      <c r="BX22" s="16">
        <f t="shared" si="52"/>
        <v>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3</v>
      </c>
      <c r="D23" s="2"/>
      <c r="E23" s="2"/>
      <c r="F23" s="8">
        <v>3</v>
      </c>
      <c r="G23" s="22"/>
      <c r="H23" s="1">
        <f t="shared" si="32"/>
        <v>0</v>
      </c>
      <c r="I23" s="1">
        <v>3</v>
      </c>
      <c r="J23" s="1">
        <v>3</v>
      </c>
      <c r="K23" s="1"/>
      <c r="L23" s="1"/>
      <c r="M23" s="1"/>
      <c r="N23" s="1"/>
      <c r="O23" s="15">
        <f t="shared" si="33"/>
        <v>1</v>
      </c>
      <c r="P23" s="16">
        <f t="shared" si="34"/>
        <v>0</v>
      </c>
      <c r="Q23" s="22"/>
      <c r="R23" s="1">
        <f t="shared" si="35"/>
        <v>0</v>
      </c>
      <c r="S23" s="1">
        <v>3</v>
      </c>
      <c r="T23" s="1">
        <v>2</v>
      </c>
      <c r="U23" s="1"/>
      <c r="V23" s="1"/>
      <c r="W23" s="1">
        <v>1</v>
      </c>
      <c r="X23" s="1"/>
      <c r="Y23" s="15">
        <f t="shared" si="36"/>
        <v>1</v>
      </c>
      <c r="Z23" s="16">
        <f t="shared" si="37"/>
        <v>0.33333333333333331</v>
      </c>
      <c r="AA23" s="22"/>
      <c r="AB23" s="1">
        <f t="shared" si="38"/>
        <v>0</v>
      </c>
      <c r="AC23" s="1">
        <v>3</v>
      </c>
      <c r="AD23" s="1">
        <v>1</v>
      </c>
      <c r="AE23" s="1"/>
      <c r="AF23" s="1"/>
      <c r="AG23" s="1">
        <v>2</v>
      </c>
      <c r="AH23" s="1"/>
      <c r="AI23" s="15">
        <f t="shared" si="39"/>
        <v>1</v>
      </c>
      <c r="AJ23" s="16">
        <f t="shared" si="40"/>
        <v>0.66666666666666663</v>
      </c>
      <c r="AK23" s="22"/>
      <c r="AL23" s="1">
        <f t="shared" si="41"/>
        <v>0</v>
      </c>
      <c r="AM23" s="1">
        <v>3</v>
      </c>
      <c r="AN23" s="1"/>
      <c r="AO23" s="1"/>
      <c r="AP23" s="1"/>
      <c r="AQ23" s="1">
        <v>3</v>
      </c>
      <c r="AR23" s="1"/>
      <c r="AS23" s="15">
        <f t="shared" si="42"/>
        <v>1</v>
      </c>
      <c r="AT23" s="16">
        <f t="shared" si="43"/>
        <v>1</v>
      </c>
      <c r="AU23" s="22"/>
      <c r="AV23" s="1">
        <f t="shared" si="44"/>
        <v>0</v>
      </c>
      <c r="AW23" s="1">
        <v>3</v>
      </c>
      <c r="AX23" s="1"/>
      <c r="AY23" s="1"/>
      <c r="AZ23" s="1"/>
      <c r="BA23" s="1">
        <v>3</v>
      </c>
      <c r="BB23" s="1"/>
      <c r="BC23" s="15">
        <f t="shared" si="45"/>
        <v>1</v>
      </c>
      <c r="BD23" s="16">
        <f t="shared" si="46"/>
        <v>1</v>
      </c>
      <c r="BE23" s="22"/>
      <c r="BF23" s="1">
        <f t="shared" si="47"/>
        <v>0</v>
      </c>
      <c r="BG23" s="1">
        <v>3</v>
      </c>
      <c r="BH23" s="1"/>
      <c r="BI23" s="1"/>
      <c r="BJ23" s="1"/>
      <c r="BK23" s="1">
        <v>3</v>
      </c>
      <c r="BL23" s="1"/>
      <c r="BM23" s="15">
        <f t="shared" si="48"/>
        <v>1</v>
      </c>
      <c r="BN23" s="16">
        <f t="shared" si="49"/>
        <v>1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3</v>
      </c>
      <c r="D24" s="2"/>
      <c r="E24" s="2"/>
      <c r="F24" s="8">
        <v>3</v>
      </c>
      <c r="G24" s="22">
        <v>1</v>
      </c>
      <c r="H24" s="1">
        <f t="shared" si="32"/>
        <v>1</v>
      </c>
      <c r="I24" s="1">
        <v>3</v>
      </c>
      <c r="J24" s="1">
        <v>2</v>
      </c>
      <c r="K24" s="1"/>
      <c r="L24" s="1"/>
      <c r="M24" s="1"/>
      <c r="N24" s="1">
        <v>1</v>
      </c>
      <c r="O24" s="15">
        <f t="shared" si="33"/>
        <v>0.66666666666666663</v>
      </c>
      <c r="P24" s="16">
        <f t="shared" si="34"/>
        <v>0</v>
      </c>
      <c r="Q24" s="22"/>
      <c r="R24" s="1">
        <f t="shared" si="35"/>
        <v>0</v>
      </c>
      <c r="S24" s="1">
        <v>3</v>
      </c>
      <c r="T24" s="1">
        <v>2</v>
      </c>
      <c r="U24" s="1"/>
      <c r="V24" s="1"/>
      <c r="W24" s="1"/>
      <c r="X24" s="1">
        <v>1</v>
      </c>
      <c r="Y24" s="15">
        <f t="shared" si="36"/>
        <v>0.66666666666666663</v>
      </c>
      <c r="Z24" s="16">
        <f t="shared" si="37"/>
        <v>0</v>
      </c>
      <c r="AA24" s="22"/>
      <c r="AB24" s="1">
        <f t="shared" si="38"/>
        <v>1</v>
      </c>
      <c r="AC24" s="1">
        <v>2</v>
      </c>
      <c r="AD24" s="1"/>
      <c r="AE24" s="1"/>
      <c r="AF24" s="1"/>
      <c r="AG24" s="1">
        <v>1</v>
      </c>
      <c r="AH24" s="1">
        <v>1</v>
      </c>
      <c r="AI24" s="15">
        <f t="shared" si="39"/>
        <v>0.5</v>
      </c>
      <c r="AJ24" s="16">
        <f t="shared" si="40"/>
        <v>0.5</v>
      </c>
      <c r="AK24" s="22"/>
      <c r="AL24" s="1">
        <f t="shared" si="41"/>
        <v>0</v>
      </c>
      <c r="AM24" s="1">
        <v>2</v>
      </c>
      <c r="AN24" s="1"/>
      <c r="AO24" s="1"/>
      <c r="AP24" s="1"/>
      <c r="AQ24" s="1">
        <v>1</v>
      </c>
      <c r="AR24" s="1">
        <v>1</v>
      </c>
      <c r="AS24" s="15">
        <f t="shared" si="42"/>
        <v>0.5</v>
      </c>
      <c r="AT24" s="16">
        <f t="shared" si="43"/>
        <v>0.5</v>
      </c>
      <c r="AU24" s="22"/>
      <c r="AV24" s="1">
        <f t="shared" si="44"/>
        <v>0</v>
      </c>
      <c r="AW24" s="1">
        <v>2</v>
      </c>
      <c r="AX24" s="1"/>
      <c r="AY24" s="1"/>
      <c r="AZ24" s="1"/>
      <c r="BA24" s="1">
        <v>1</v>
      </c>
      <c r="BB24" s="1">
        <v>1</v>
      </c>
      <c r="BC24" s="15">
        <f t="shared" si="45"/>
        <v>0.5</v>
      </c>
      <c r="BD24" s="16">
        <f t="shared" si="46"/>
        <v>0.5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2</v>
      </c>
      <c r="D25" s="2"/>
      <c r="E25" s="2"/>
      <c r="F25" s="8">
        <v>2</v>
      </c>
      <c r="G25" s="22">
        <v>1</v>
      </c>
      <c r="H25" s="1">
        <f t="shared" si="32"/>
        <v>0</v>
      </c>
      <c r="I25" s="1">
        <v>3</v>
      </c>
      <c r="J25" s="1">
        <v>3</v>
      </c>
      <c r="K25" s="1"/>
      <c r="L25" s="1"/>
      <c r="M25" s="1"/>
      <c r="N25" s="1"/>
      <c r="O25" s="15">
        <f t="shared" si="33"/>
        <v>1</v>
      </c>
      <c r="P25" s="16">
        <f t="shared" si="34"/>
        <v>0</v>
      </c>
      <c r="Q25" s="22">
        <v>1</v>
      </c>
      <c r="R25" s="1">
        <f t="shared" si="35"/>
        <v>0</v>
      </c>
      <c r="S25" s="1">
        <v>4</v>
      </c>
      <c r="T25" s="1">
        <v>4</v>
      </c>
      <c r="U25" s="1"/>
      <c r="V25" s="1"/>
      <c r="W25" s="1"/>
      <c r="X25" s="1"/>
      <c r="Y25" s="15">
        <f t="shared" si="36"/>
        <v>1</v>
      </c>
      <c r="Z25" s="16">
        <f t="shared" si="37"/>
        <v>0</v>
      </c>
      <c r="AA25" s="22"/>
      <c r="AB25" s="1">
        <f t="shared" si="38"/>
        <v>0</v>
      </c>
      <c r="AC25" s="1">
        <v>4</v>
      </c>
      <c r="AD25" s="1">
        <v>2</v>
      </c>
      <c r="AE25" s="1"/>
      <c r="AF25" s="1"/>
      <c r="AG25" s="1">
        <v>1</v>
      </c>
      <c r="AH25" s="1">
        <v>1</v>
      </c>
      <c r="AI25" s="15">
        <f t="shared" si="39"/>
        <v>0.75</v>
      </c>
      <c r="AJ25" s="16">
        <f t="shared" si="40"/>
        <v>0.25</v>
      </c>
      <c r="AK25" s="22">
        <v>1</v>
      </c>
      <c r="AL25" s="1">
        <f t="shared" si="41"/>
        <v>0</v>
      </c>
      <c r="AM25" s="1">
        <v>5</v>
      </c>
      <c r="AN25" s="1">
        <v>1</v>
      </c>
      <c r="AO25" s="1"/>
      <c r="AP25" s="1"/>
      <c r="AQ25" s="1">
        <v>3</v>
      </c>
      <c r="AR25" s="1">
        <v>1</v>
      </c>
      <c r="AS25" s="15">
        <f t="shared" si="42"/>
        <v>0.8</v>
      </c>
      <c r="AT25" s="16">
        <f t="shared" si="43"/>
        <v>0.6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2</v>
      </c>
      <c r="D26" s="2"/>
      <c r="E26" s="2"/>
      <c r="F26" s="8">
        <v>2</v>
      </c>
      <c r="G26" s="22"/>
      <c r="H26" s="1">
        <f t="shared" si="32"/>
        <v>1</v>
      </c>
      <c r="I26" s="1">
        <v>1</v>
      </c>
      <c r="J26" s="1">
        <v>1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1</v>
      </c>
      <c r="T26" s="1">
        <v>1</v>
      </c>
      <c r="U26" s="1"/>
      <c r="V26" s="1"/>
      <c r="W26" s="1"/>
      <c r="X26" s="1"/>
      <c r="Y26" s="17">
        <f t="shared" si="36"/>
        <v>1</v>
      </c>
      <c r="Z26" s="18">
        <f t="shared" si="37"/>
        <v>0</v>
      </c>
      <c r="AA26" s="22"/>
      <c r="AB26" s="1">
        <f t="shared" si="38"/>
        <v>0</v>
      </c>
      <c r="AC26" s="1">
        <v>1</v>
      </c>
      <c r="AD26" s="1"/>
      <c r="AE26" s="1"/>
      <c r="AF26" s="1"/>
      <c r="AG26" s="1">
        <v>1</v>
      </c>
      <c r="AH26" s="1"/>
      <c r="AI26" s="17">
        <f t="shared" si="39"/>
        <v>1</v>
      </c>
      <c r="AJ26" s="18">
        <f t="shared" si="40"/>
        <v>1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7</v>
      </c>
      <c r="D27" s="2"/>
      <c r="E27" s="2"/>
      <c r="F27" s="8">
        <v>7</v>
      </c>
      <c r="G27" s="22"/>
      <c r="H27" s="1">
        <f t="shared" si="32"/>
        <v>0</v>
      </c>
      <c r="I27" s="1">
        <v>7</v>
      </c>
      <c r="J27" s="1">
        <v>4</v>
      </c>
      <c r="K27" s="1"/>
      <c r="L27" s="1">
        <v>1</v>
      </c>
      <c r="M27" s="1"/>
      <c r="N27" s="1">
        <v>2</v>
      </c>
      <c r="O27" s="17">
        <f t="shared" si="33"/>
        <v>0.7142857142857143</v>
      </c>
      <c r="P27" s="18">
        <f t="shared" si="34"/>
        <v>0</v>
      </c>
      <c r="Q27" s="22"/>
      <c r="R27" s="1">
        <f t="shared" si="35"/>
        <v>1</v>
      </c>
      <c r="S27" s="1">
        <v>6</v>
      </c>
      <c r="T27" s="1">
        <v>3</v>
      </c>
      <c r="U27" s="1"/>
      <c r="V27" s="1"/>
      <c r="W27" s="1"/>
      <c r="X27" s="1">
        <v>3</v>
      </c>
      <c r="Y27" s="17">
        <f t="shared" si="36"/>
        <v>0.5</v>
      </c>
      <c r="Z27" s="18">
        <f t="shared" si="37"/>
        <v>0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6</v>
      </c>
      <c r="D28" s="2"/>
      <c r="E28" s="2"/>
      <c r="F28" s="9">
        <v>6</v>
      </c>
      <c r="G28" s="23"/>
      <c r="H28" s="24">
        <f t="shared" si="32"/>
        <v>0</v>
      </c>
      <c r="I28" s="24">
        <v>6</v>
      </c>
      <c r="J28" s="24">
        <v>4</v>
      </c>
      <c r="K28" s="10"/>
      <c r="L28" s="10"/>
      <c r="M28" s="10"/>
      <c r="N28" s="10">
        <v>2</v>
      </c>
      <c r="O28" s="19">
        <f t="shared" si="33"/>
        <v>0.66666666666666663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100</v>
      </c>
    </row>
    <row r="2" spans="1:106">
      <c r="B2" s="25" t="str">
        <f>"Freshmen Retention - "&amp;$A$1</f>
        <v>Freshmen Retention - Mechanical, Materials &amp; Aerospace Engineering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67</v>
      </c>
      <c r="D5" s="3"/>
      <c r="E5" s="3"/>
      <c r="F5" s="8">
        <v>67</v>
      </c>
      <c r="G5" s="21">
        <v>5</v>
      </c>
      <c r="H5" s="1">
        <f>IF(ISNUMBER(I5),F5-I5+G5,"")</f>
        <v>3</v>
      </c>
      <c r="I5" s="1">
        <v>69</v>
      </c>
      <c r="J5" s="1">
        <v>55</v>
      </c>
      <c r="K5" s="4"/>
      <c r="L5" s="4"/>
      <c r="M5" s="4"/>
      <c r="N5" s="5">
        <v>14</v>
      </c>
      <c r="O5" s="15">
        <f>IF(I5="","",((J5+K5+L5+M5)/I5))</f>
        <v>0.79710144927536231</v>
      </c>
      <c r="P5" s="16">
        <f>IF(I5="","",(M5/I5))</f>
        <v>0</v>
      </c>
      <c r="Q5" s="21">
        <v>3</v>
      </c>
      <c r="R5" s="1">
        <f t="shared" ref="R5:R14" si="1">IF(ISNUMBER(S5),I5-S5+Q5,"")</f>
        <v>4</v>
      </c>
      <c r="S5" s="1">
        <v>68</v>
      </c>
      <c r="T5" s="1">
        <v>51</v>
      </c>
      <c r="U5" s="4"/>
      <c r="V5" s="4">
        <v>1</v>
      </c>
      <c r="W5" s="4"/>
      <c r="X5" s="5">
        <v>16</v>
      </c>
      <c r="Y5" s="15">
        <f t="shared" ref="Y5:Y14" si="2">IF(S5="","",((T5+U5+V5+W5)/S5))</f>
        <v>0.76470588235294112</v>
      </c>
      <c r="Z5" s="16">
        <f t="shared" ref="Z5:Z14" si="3">IF(S5="","",(W5/S5))</f>
        <v>0</v>
      </c>
      <c r="AA5" s="21">
        <v>5</v>
      </c>
      <c r="AB5" s="1">
        <f t="shared" ref="AB5:AB14" si="4">IF(ISNUMBER(AC5),S5-AC5+AA5,"")</f>
        <v>9</v>
      </c>
      <c r="AC5" s="1">
        <v>64</v>
      </c>
      <c r="AD5" s="1">
        <v>43</v>
      </c>
      <c r="AE5" s="4">
        <v>1</v>
      </c>
      <c r="AF5" s="4"/>
      <c r="AG5" s="4"/>
      <c r="AH5" s="5">
        <v>20</v>
      </c>
      <c r="AI5" s="15">
        <f t="shared" ref="AI5:AI14" si="5">IF(AC5="","",((AD5+AE5+AF5+AG5)/AC5))</f>
        <v>0.6875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1</v>
      </c>
      <c r="AM5" s="1">
        <v>63</v>
      </c>
      <c r="AN5" s="1">
        <v>14</v>
      </c>
      <c r="AO5" s="4"/>
      <c r="AP5" s="4"/>
      <c r="AQ5" s="4">
        <v>28</v>
      </c>
      <c r="AR5" s="5">
        <v>21</v>
      </c>
      <c r="AS5" s="15">
        <f t="shared" ref="AS5:AS14" si="8">IF(AM5="","",((AN5+AO5+AP5+AQ5)/AM5))</f>
        <v>0.66666666666666663</v>
      </c>
      <c r="AT5" s="16">
        <f t="shared" ref="AT5:AT14" si="9">IF(AM5="","",(AQ5/AM5))</f>
        <v>0.44444444444444442</v>
      </c>
      <c r="AU5" s="21"/>
      <c r="AV5" s="1">
        <f t="shared" ref="AV5:AV14" si="10">IF(ISNUMBER(AW5),AM5-AW5+AU5,"")</f>
        <v>1</v>
      </c>
      <c r="AW5" s="1">
        <v>62</v>
      </c>
      <c r="AX5" s="1">
        <v>1</v>
      </c>
      <c r="AY5" s="4"/>
      <c r="AZ5" s="4"/>
      <c r="BA5" s="4">
        <v>40</v>
      </c>
      <c r="BB5" s="5">
        <v>21</v>
      </c>
      <c r="BC5" s="15">
        <f t="shared" ref="BC5:BC14" si="11">IF(AW5="","",((AX5+AY5+AZ5+BA5)/AW5))</f>
        <v>0.66129032258064513</v>
      </c>
      <c r="BD5" s="16">
        <f t="shared" ref="BD5:BD14" si="12">IF(AW5="","",(BA5/AW5))</f>
        <v>0.64516129032258063</v>
      </c>
      <c r="BE5" s="21"/>
      <c r="BF5" s="1">
        <f t="shared" ref="BF5:BF14" si="13">IF(ISNUMBER(BG5),AW5-BG5+BE5,"")</f>
        <v>-2</v>
      </c>
      <c r="BG5" s="1">
        <v>64</v>
      </c>
      <c r="BH5" s="1"/>
      <c r="BI5" s="4"/>
      <c r="BJ5" s="4"/>
      <c r="BK5" s="4">
        <v>42</v>
      </c>
      <c r="BL5" s="5">
        <v>22</v>
      </c>
      <c r="BM5" s="15">
        <f t="shared" ref="BM5:BM14" si="14">IF(BG5="","",((BH5+BI5+BJ5+BK5)/BG5))</f>
        <v>0.65625</v>
      </c>
      <c r="BN5" s="16">
        <f t="shared" ref="BN5:BN14" si="15">IF(BG5="","",(BK5/BG5))</f>
        <v>0.65625</v>
      </c>
      <c r="BO5" s="21"/>
      <c r="BP5" s="1">
        <f t="shared" ref="BP5:BP14" si="16">IF(ISNUMBER(BQ5),BG5-BQ5+BO5,"")</f>
        <v>0</v>
      </c>
      <c r="BQ5" s="1">
        <v>64</v>
      </c>
      <c r="BR5" s="1"/>
      <c r="BS5" s="4"/>
      <c r="BT5" s="4"/>
      <c r="BU5" s="4">
        <v>42</v>
      </c>
      <c r="BV5" s="5">
        <v>22</v>
      </c>
      <c r="BW5" s="15">
        <f t="shared" ref="BW5:BW14" si="17">IF(BQ5="","",((BR5+BS5+BT5+BU5)/BQ5))</f>
        <v>0.65625</v>
      </c>
      <c r="BX5" s="16">
        <f t="shared" ref="BX5:BX14" si="18">IF(BQ5="","",(BU5/BQ5))</f>
        <v>0.65625</v>
      </c>
      <c r="BY5" s="21"/>
      <c r="BZ5" s="1">
        <f t="shared" ref="BZ5:BZ14" si="19">IF(ISNUMBER(CA5),BQ5-CA5+BY5,"")</f>
        <v>0</v>
      </c>
      <c r="CA5" s="1">
        <v>64</v>
      </c>
      <c r="CB5" s="1"/>
      <c r="CC5" s="4"/>
      <c r="CD5" s="4"/>
      <c r="CE5" s="4">
        <v>42</v>
      </c>
      <c r="CF5" s="5">
        <v>22</v>
      </c>
      <c r="CG5" s="15">
        <f t="shared" ref="CG5:CG14" si="20">IF(CA5="","",((CB5+CC5+CD5+CE5)/CA5))</f>
        <v>0.65625</v>
      </c>
      <c r="CH5" s="16">
        <f t="shared" ref="CH5:CH14" si="21">IF(CA5="","",(CE5/CA5))</f>
        <v>0.65625</v>
      </c>
      <c r="CI5" s="21"/>
      <c r="CJ5" s="1">
        <f t="shared" ref="CJ5:CJ14" si="22">IF(ISNUMBER(CK5),CA5-CK5+CI5,"")</f>
        <v>0</v>
      </c>
      <c r="CK5" s="1">
        <v>64</v>
      </c>
      <c r="CL5" s="1"/>
      <c r="CM5" s="4"/>
      <c r="CN5" s="4"/>
      <c r="CO5" s="4">
        <v>42</v>
      </c>
      <c r="CP5" s="5">
        <v>22</v>
      </c>
      <c r="CQ5" s="15">
        <f t="shared" ref="CQ5:CQ14" si="23">IF(CK5="","",((CL5+CM5+CN5+CO5)/CK5))</f>
        <v>0.65625</v>
      </c>
      <c r="CR5" s="16">
        <f t="shared" ref="CR5:CR14" si="24">IF(CK5="","",(CO5/CK5))</f>
        <v>0.65625</v>
      </c>
      <c r="CS5" s="21"/>
      <c r="CT5" s="1">
        <f t="shared" ref="CT5:CT14" si="25">IF(ISNUMBER(CU5),CK5-CU5+CS5,"")</f>
        <v>0</v>
      </c>
      <c r="CU5" s="1">
        <v>64</v>
      </c>
      <c r="CV5" s="1"/>
      <c r="CW5" s="4"/>
      <c r="CX5" s="4"/>
      <c r="CY5" s="4">
        <v>42</v>
      </c>
      <c r="CZ5" s="5">
        <v>22</v>
      </c>
      <c r="DA5" s="15">
        <f t="shared" ref="DA5:DA14" si="26">IF(CU5="","",((CV5+CW5+CX5+CY5)/CU5))</f>
        <v>0.65625</v>
      </c>
      <c r="DB5" s="16">
        <f t="shared" ref="DB5:DB14" si="27">IF(CU5="","",(CY5/CU5))</f>
        <v>0.65625</v>
      </c>
    </row>
    <row r="6" spans="1:106">
      <c r="B6" s="4" t="s">
        <v>82</v>
      </c>
      <c r="C6" s="2">
        <f t="shared" si="0"/>
        <v>69</v>
      </c>
      <c r="D6" s="2"/>
      <c r="E6" s="2"/>
      <c r="F6" s="8">
        <v>69</v>
      </c>
      <c r="G6" s="22">
        <v>5</v>
      </c>
      <c r="H6" s="1">
        <f t="shared" ref="H6:H14" si="28">IF(ISNUMBER(I6),F6-I6+G6,"")</f>
        <v>5</v>
      </c>
      <c r="I6" s="1">
        <v>69</v>
      </c>
      <c r="J6" s="1">
        <v>57</v>
      </c>
      <c r="K6" s="1"/>
      <c r="L6" s="1"/>
      <c r="M6" s="1"/>
      <c r="N6" s="1">
        <v>12</v>
      </c>
      <c r="O6" s="15">
        <f t="shared" ref="O6:O14" si="29">IF(I6="","",((J6+K6+L6+M6)/I6))</f>
        <v>0.82608695652173914</v>
      </c>
      <c r="P6" s="16">
        <f t="shared" ref="P6:P14" si="30">IF(I6="","",(M6/I6))</f>
        <v>0</v>
      </c>
      <c r="Q6" s="22">
        <v>6</v>
      </c>
      <c r="R6" s="1">
        <f t="shared" si="1"/>
        <v>5</v>
      </c>
      <c r="S6" s="1">
        <v>70</v>
      </c>
      <c r="T6" s="1">
        <v>46</v>
      </c>
      <c r="U6" s="1">
        <v>1</v>
      </c>
      <c r="V6" s="1"/>
      <c r="W6" s="1"/>
      <c r="X6" s="1">
        <v>23</v>
      </c>
      <c r="Y6" s="15">
        <f t="shared" si="2"/>
        <v>0.67142857142857137</v>
      </c>
      <c r="Z6" s="16">
        <f t="shared" si="3"/>
        <v>0</v>
      </c>
      <c r="AA6" s="22">
        <v>2</v>
      </c>
      <c r="AB6" s="1">
        <f t="shared" si="4"/>
        <v>1</v>
      </c>
      <c r="AC6" s="1">
        <v>71</v>
      </c>
      <c r="AD6" s="1">
        <v>45</v>
      </c>
      <c r="AE6" s="1"/>
      <c r="AF6" s="1">
        <v>1</v>
      </c>
      <c r="AG6" s="1"/>
      <c r="AH6" s="1">
        <v>25</v>
      </c>
      <c r="AI6" s="15">
        <f t="shared" si="5"/>
        <v>0.647887323943662</v>
      </c>
      <c r="AJ6" s="16">
        <f t="shared" si="6"/>
        <v>0</v>
      </c>
      <c r="AK6" s="22"/>
      <c r="AL6" s="1">
        <f t="shared" si="7"/>
        <v>0</v>
      </c>
      <c r="AM6" s="1">
        <v>71</v>
      </c>
      <c r="AN6" s="1">
        <v>18</v>
      </c>
      <c r="AO6" s="1">
        <v>1</v>
      </c>
      <c r="AP6" s="1"/>
      <c r="AQ6" s="1">
        <v>28</v>
      </c>
      <c r="AR6" s="1">
        <v>24</v>
      </c>
      <c r="AS6" s="15">
        <f t="shared" si="8"/>
        <v>0.6619718309859155</v>
      </c>
      <c r="AT6" s="16">
        <f t="shared" si="9"/>
        <v>0.39436619718309857</v>
      </c>
      <c r="AU6" s="22"/>
      <c r="AV6" s="1">
        <f t="shared" si="10"/>
        <v>1</v>
      </c>
      <c r="AW6" s="1">
        <v>70</v>
      </c>
      <c r="AX6" s="1">
        <v>2</v>
      </c>
      <c r="AY6" s="1"/>
      <c r="AZ6" s="1"/>
      <c r="BA6" s="1">
        <v>45</v>
      </c>
      <c r="BB6" s="1">
        <v>23</v>
      </c>
      <c r="BC6" s="15">
        <f t="shared" si="11"/>
        <v>0.67142857142857137</v>
      </c>
      <c r="BD6" s="16">
        <f t="shared" si="12"/>
        <v>0.6428571428571429</v>
      </c>
      <c r="BE6" s="22">
        <v>2</v>
      </c>
      <c r="BF6" s="1">
        <f t="shared" si="13"/>
        <v>0</v>
      </c>
      <c r="BG6" s="1">
        <v>72</v>
      </c>
      <c r="BH6" s="1">
        <v>1</v>
      </c>
      <c r="BI6" s="1"/>
      <c r="BJ6" s="1"/>
      <c r="BK6" s="1">
        <v>48</v>
      </c>
      <c r="BL6" s="1">
        <v>23</v>
      </c>
      <c r="BM6" s="15">
        <f t="shared" si="14"/>
        <v>0.68055555555555558</v>
      </c>
      <c r="BN6" s="16">
        <f t="shared" si="15"/>
        <v>0.66666666666666663</v>
      </c>
      <c r="BO6" s="22"/>
      <c r="BP6" s="1">
        <f t="shared" si="16"/>
        <v>0</v>
      </c>
      <c r="BQ6" s="1">
        <v>72</v>
      </c>
      <c r="BR6" s="1"/>
      <c r="BS6" s="1"/>
      <c r="BT6" s="1"/>
      <c r="BU6" s="1">
        <v>48</v>
      </c>
      <c r="BV6" s="1">
        <v>24</v>
      </c>
      <c r="BW6" s="15">
        <f t="shared" si="17"/>
        <v>0.66666666666666663</v>
      </c>
      <c r="BX6" s="16">
        <f t="shared" si="18"/>
        <v>0.66666666666666663</v>
      </c>
      <c r="BY6" s="22"/>
      <c r="BZ6" s="1">
        <f t="shared" si="19"/>
        <v>0</v>
      </c>
      <c r="CA6" s="1">
        <v>72</v>
      </c>
      <c r="CB6" s="1"/>
      <c r="CC6" s="1"/>
      <c r="CD6" s="1"/>
      <c r="CE6" s="1">
        <v>48</v>
      </c>
      <c r="CF6" s="1">
        <v>24</v>
      </c>
      <c r="CG6" s="15">
        <f t="shared" si="20"/>
        <v>0.66666666666666663</v>
      </c>
      <c r="CH6" s="16">
        <f t="shared" si="21"/>
        <v>0.66666666666666663</v>
      </c>
      <c r="CI6" s="22"/>
      <c r="CJ6" s="1">
        <f t="shared" si="22"/>
        <v>0</v>
      </c>
      <c r="CK6" s="1">
        <v>72</v>
      </c>
      <c r="CL6" s="1"/>
      <c r="CM6" s="1"/>
      <c r="CN6" s="1"/>
      <c r="CO6" s="1">
        <v>49</v>
      </c>
      <c r="CP6" s="1">
        <v>23</v>
      </c>
      <c r="CQ6" s="15">
        <f t="shared" si="23"/>
        <v>0.68055555555555558</v>
      </c>
      <c r="CR6" s="16">
        <f t="shared" si="24"/>
        <v>0.68055555555555558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71</v>
      </c>
      <c r="D7" s="2">
        <v>1</v>
      </c>
      <c r="E7" s="2"/>
      <c r="F7" s="8">
        <v>70</v>
      </c>
      <c r="G7" s="22">
        <v>2</v>
      </c>
      <c r="H7" s="1">
        <f t="shared" si="28"/>
        <v>2</v>
      </c>
      <c r="I7" s="1">
        <v>70</v>
      </c>
      <c r="J7" s="1">
        <v>63</v>
      </c>
      <c r="K7" s="1"/>
      <c r="L7" s="1">
        <v>1</v>
      </c>
      <c r="M7" s="1"/>
      <c r="N7" s="1">
        <v>6</v>
      </c>
      <c r="O7" s="15">
        <f t="shared" si="29"/>
        <v>0.91428571428571426</v>
      </c>
      <c r="P7" s="16">
        <f t="shared" si="30"/>
        <v>0</v>
      </c>
      <c r="Q7" s="22">
        <v>2</v>
      </c>
      <c r="R7" s="1">
        <f t="shared" si="1"/>
        <v>5</v>
      </c>
      <c r="S7" s="1">
        <v>67</v>
      </c>
      <c r="T7" s="1">
        <v>59</v>
      </c>
      <c r="U7" s="1"/>
      <c r="V7" s="1"/>
      <c r="W7" s="1"/>
      <c r="X7" s="1">
        <v>8</v>
      </c>
      <c r="Y7" s="15">
        <f t="shared" si="2"/>
        <v>0.88059701492537312</v>
      </c>
      <c r="Z7" s="16">
        <f t="shared" si="3"/>
        <v>0</v>
      </c>
      <c r="AA7" s="22">
        <v>1</v>
      </c>
      <c r="AB7" s="1">
        <f t="shared" si="4"/>
        <v>5</v>
      </c>
      <c r="AC7" s="1">
        <v>63</v>
      </c>
      <c r="AD7" s="1">
        <v>47</v>
      </c>
      <c r="AE7" s="1"/>
      <c r="AF7" s="1"/>
      <c r="AG7" s="1">
        <v>1</v>
      </c>
      <c r="AH7" s="1">
        <v>15</v>
      </c>
      <c r="AI7" s="15">
        <f t="shared" si="5"/>
        <v>0.76190476190476186</v>
      </c>
      <c r="AJ7" s="16">
        <f t="shared" si="6"/>
        <v>1.5873015873015872E-2</v>
      </c>
      <c r="AK7" s="22"/>
      <c r="AL7" s="1">
        <f t="shared" si="7"/>
        <v>1</v>
      </c>
      <c r="AM7" s="1">
        <v>62</v>
      </c>
      <c r="AN7" s="1">
        <v>25</v>
      </c>
      <c r="AO7" s="1"/>
      <c r="AP7" s="1">
        <v>1</v>
      </c>
      <c r="AQ7" s="1">
        <v>22</v>
      </c>
      <c r="AR7" s="1">
        <v>14</v>
      </c>
      <c r="AS7" s="15">
        <f t="shared" si="8"/>
        <v>0.77419354838709675</v>
      </c>
      <c r="AT7" s="16">
        <f t="shared" si="9"/>
        <v>0.35483870967741937</v>
      </c>
      <c r="AU7" s="22"/>
      <c r="AV7" s="1">
        <f t="shared" si="10"/>
        <v>0</v>
      </c>
      <c r="AW7" s="1">
        <v>62</v>
      </c>
      <c r="AX7" s="1">
        <v>7</v>
      </c>
      <c r="AY7" s="1">
        <v>1</v>
      </c>
      <c r="AZ7" s="1"/>
      <c r="BA7" s="1">
        <v>40</v>
      </c>
      <c r="BB7" s="1">
        <v>14</v>
      </c>
      <c r="BC7" s="15">
        <f t="shared" si="11"/>
        <v>0.77419354838709675</v>
      </c>
      <c r="BD7" s="16">
        <f t="shared" si="12"/>
        <v>0.64516129032258063</v>
      </c>
      <c r="BE7" s="22"/>
      <c r="BF7" s="1">
        <f t="shared" si="13"/>
        <v>0</v>
      </c>
      <c r="BG7" s="1">
        <v>62</v>
      </c>
      <c r="BH7" s="1">
        <v>1</v>
      </c>
      <c r="BI7" s="1"/>
      <c r="BJ7" s="1"/>
      <c r="BK7" s="1">
        <v>45</v>
      </c>
      <c r="BL7" s="1">
        <v>16</v>
      </c>
      <c r="BM7" s="15">
        <f t="shared" si="14"/>
        <v>0.74193548387096775</v>
      </c>
      <c r="BN7" s="16">
        <f t="shared" si="15"/>
        <v>0.72580645161290325</v>
      </c>
      <c r="BO7" s="22"/>
      <c r="BP7" s="1">
        <f t="shared" si="16"/>
        <v>0</v>
      </c>
      <c r="BQ7" s="1">
        <v>62</v>
      </c>
      <c r="BR7" s="1">
        <v>1</v>
      </c>
      <c r="BS7" s="1"/>
      <c r="BT7" s="1"/>
      <c r="BU7" s="1">
        <v>45</v>
      </c>
      <c r="BV7" s="1">
        <v>16</v>
      </c>
      <c r="BW7" s="15">
        <f t="shared" si="17"/>
        <v>0.74193548387096775</v>
      </c>
      <c r="BX7" s="16">
        <f t="shared" si="18"/>
        <v>0.72580645161290325</v>
      </c>
      <c r="BY7" s="22"/>
      <c r="BZ7" s="1">
        <f t="shared" si="19"/>
        <v>0</v>
      </c>
      <c r="CA7" s="1">
        <v>62</v>
      </c>
      <c r="CB7" s="1"/>
      <c r="CC7" s="1"/>
      <c r="CD7" s="1"/>
      <c r="CE7" s="1">
        <v>46</v>
      </c>
      <c r="CF7" s="1">
        <v>16</v>
      </c>
      <c r="CG7" s="15">
        <f t="shared" si="20"/>
        <v>0.74193548387096775</v>
      </c>
      <c r="CH7" s="16">
        <f t="shared" si="21"/>
        <v>0.74193548387096775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91</v>
      </c>
      <c r="D8" s="2">
        <v>2</v>
      </c>
      <c r="E8" s="2"/>
      <c r="F8" s="8">
        <v>89</v>
      </c>
      <c r="G8" s="22">
        <v>4</v>
      </c>
      <c r="H8" s="1">
        <f t="shared" si="28"/>
        <v>12</v>
      </c>
      <c r="I8" s="1">
        <v>81</v>
      </c>
      <c r="J8" s="1">
        <v>70</v>
      </c>
      <c r="K8" s="1"/>
      <c r="L8" s="1">
        <v>2</v>
      </c>
      <c r="M8" s="1"/>
      <c r="N8" s="1">
        <v>9</v>
      </c>
      <c r="O8" s="15">
        <f t="shared" si="29"/>
        <v>0.88888888888888884</v>
      </c>
      <c r="P8" s="16">
        <f t="shared" si="30"/>
        <v>0</v>
      </c>
      <c r="Q8" s="22">
        <v>2</v>
      </c>
      <c r="R8" s="1">
        <f t="shared" si="1"/>
        <v>1</v>
      </c>
      <c r="S8" s="1">
        <v>82</v>
      </c>
      <c r="T8" s="1">
        <v>64</v>
      </c>
      <c r="U8" s="1"/>
      <c r="V8" s="1"/>
      <c r="W8" s="1"/>
      <c r="X8" s="1">
        <v>18</v>
      </c>
      <c r="Y8" s="15">
        <f t="shared" si="2"/>
        <v>0.78048780487804881</v>
      </c>
      <c r="Z8" s="16">
        <f t="shared" si="3"/>
        <v>0</v>
      </c>
      <c r="AA8" s="22"/>
      <c r="AB8" s="1">
        <f t="shared" si="4"/>
        <v>0</v>
      </c>
      <c r="AC8" s="1">
        <v>82</v>
      </c>
      <c r="AD8" s="1">
        <v>61</v>
      </c>
      <c r="AE8" s="1"/>
      <c r="AF8" s="1">
        <v>1</v>
      </c>
      <c r="AG8" s="1">
        <v>1</v>
      </c>
      <c r="AH8" s="1">
        <v>19</v>
      </c>
      <c r="AI8" s="15">
        <f t="shared" si="5"/>
        <v>0.76829268292682928</v>
      </c>
      <c r="AJ8" s="16">
        <f t="shared" si="6"/>
        <v>1.2195121951219513E-2</v>
      </c>
      <c r="AK8" s="22"/>
      <c r="AL8" s="1">
        <f t="shared" si="7"/>
        <v>1</v>
      </c>
      <c r="AM8" s="1">
        <v>81</v>
      </c>
      <c r="AN8" s="1">
        <v>21</v>
      </c>
      <c r="AO8" s="1"/>
      <c r="AP8" s="1">
        <v>2</v>
      </c>
      <c r="AQ8" s="1">
        <v>37</v>
      </c>
      <c r="AR8" s="1">
        <v>21</v>
      </c>
      <c r="AS8" s="15">
        <f t="shared" si="8"/>
        <v>0.7407407407407407</v>
      </c>
      <c r="AT8" s="16">
        <f t="shared" si="9"/>
        <v>0.4567901234567901</v>
      </c>
      <c r="AU8" s="22"/>
      <c r="AV8" s="1">
        <f t="shared" si="10"/>
        <v>0</v>
      </c>
      <c r="AW8" s="1">
        <v>81</v>
      </c>
      <c r="AX8" s="1">
        <v>2</v>
      </c>
      <c r="AY8" s="1"/>
      <c r="AZ8" s="1"/>
      <c r="BA8" s="1">
        <v>56</v>
      </c>
      <c r="BB8" s="1">
        <v>23</v>
      </c>
      <c r="BC8" s="15">
        <f t="shared" si="11"/>
        <v>0.71604938271604934</v>
      </c>
      <c r="BD8" s="16">
        <f t="shared" si="12"/>
        <v>0.69135802469135799</v>
      </c>
      <c r="BE8" s="22"/>
      <c r="BF8" s="1">
        <f t="shared" si="13"/>
        <v>1</v>
      </c>
      <c r="BG8" s="1">
        <v>80</v>
      </c>
      <c r="BH8" s="1">
        <v>1</v>
      </c>
      <c r="BI8" s="1"/>
      <c r="BJ8" s="1"/>
      <c r="BK8" s="1">
        <v>57</v>
      </c>
      <c r="BL8" s="1">
        <v>22</v>
      </c>
      <c r="BM8" s="15">
        <f t="shared" si="14"/>
        <v>0.72499999999999998</v>
      </c>
      <c r="BN8" s="16">
        <f t="shared" si="15"/>
        <v>0.71250000000000002</v>
      </c>
      <c r="BO8" s="22"/>
      <c r="BP8" s="1">
        <f t="shared" si="16"/>
        <v>0</v>
      </c>
      <c r="BQ8" s="1">
        <v>80</v>
      </c>
      <c r="BR8" s="1">
        <v>1</v>
      </c>
      <c r="BS8" s="1"/>
      <c r="BT8" s="1"/>
      <c r="BU8" s="1">
        <v>58</v>
      </c>
      <c r="BV8" s="1">
        <v>21</v>
      </c>
      <c r="BW8" s="15">
        <f t="shared" si="17"/>
        <v>0.73750000000000004</v>
      </c>
      <c r="BX8" s="16">
        <f t="shared" si="18"/>
        <v>0.72499999999999998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84</v>
      </c>
      <c r="D9" s="2"/>
      <c r="E9" s="2"/>
      <c r="F9" s="8">
        <v>84</v>
      </c>
      <c r="G9" s="22">
        <v>10</v>
      </c>
      <c r="H9" s="1">
        <f t="shared" si="28"/>
        <v>4</v>
      </c>
      <c r="I9" s="1">
        <v>90</v>
      </c>
      <c r="J9" s="1">
        <v>79</v>
      </c>
      <c r="K9" s="1"/>
      <c r="L9" s="1">
        <v>2</v>
      </c>
      <c r="M9" s="1"/>
      <c r="N9" s="1">
        <v>9</v>
      </c>
      <c r="O9" s="15">
        <f t="shared" si="29"/>
        <v>0.9</v>
      </c>
      <c r="P9" s="16">
        <f t="shared" si="30"/>
        <v>0</v>
      </c>
      <c r="Q9" s="22">
        <v>3</v>
      </c>
      <c r="R9" s="1">
        <f t="shared" si="1"/>
        <v>8</v>
      </c>
      <c r="S9" s="1">
        <v>85</v>
      </c>
      <c r="T9" s="1">
        <v>66</v>
      </c>
      <c r="U9" s="1"/>
      <c r="V9" s="1">
        <v>3</v>
      </c>
      <c r="W9" s="1"/>
      <c r="X9" s="1">
        <v>16</v>
      </c>
      <c r="Y9" s="15">
        <f t="shared" si="2"/>
        <v>0.81176470588235294</v>
      </c>
      <c r="Z9" s="16">
        <f t="shared" si="3"/>
        <v>0</v>
      </c>
      <c r="AA9" s="22">
        <v>2</v>
      </c>
      <c r="AB9" s="1">
        <f t="shared" si="4"/>
        <v>1</v>
      </c>
      <c r="AC9" s="1">
        <v>86</v>
      </c>
      <c r="AD9" s="1">
        <v>61</v>
      </c>
      <c r="AE9" s="1">
        <v>1</v>
      </c>
      <c r="AF9" s="1">
        <v>2</v>
      </c>
      <c r="AG9" s="1"/>
      <c r="AH9" s="1">
        <v>22</v>
      </c>
      <c r="AI9" s="15">
        <f t="shared" si="5"/>
        <v>0.7441860465116279</v>
      </c>
      <c r="AJ9" s="16">
        <f t="shared" si="6"/>
        <v>0</v>
      </c>
      <c r="AK9" s="22"/>
      <c r="AL9" s="1">
        <f t="shared" si="7"/>
        <v>1</v>
      </c>
      <c r="AM9" s="1">
        <v>85</v>
      </c>
      <c r="AN9" s="1">
        <v>26</v>
      </c>
      <c r="AO9" s="1"/>
      <c r="AP9" s="1">
        <v>3</v>
      </c>
      <c r="AQ9" s="1">
        <v>31</v>
      </c>
      <c r="AR9" s="1">
        <v>25</v>
      </c>
      <c r="AS9" s="15">
        <f t="shared" si="8"/>
        <v>0.70588235294117652</v>
      </c>
      <c r="AT9" s="16">
        <f t="shared" si="9"/>
        <v>0.36470588235294116</v>
      </c>
      <c r="AU9" s="22"/>
      <c r="AV9" s="1">
        <f t="shared" si="10"/>
        <v>0</v>
      </c>
      <c r="AW9" s="1">
        <v>85</v>
      </c>
      <c r="AX9" s="1">
        <v>9</v>
      </c>
      <c r="AY9" s="1"/>
      <c r="AZ9" s="1">
        <v>2</v>
      </c>
      <c r="BA9" s="1">
        <v>49</v>
      </c>
      <c r="BB9" s="1">
        <v>25</v>
      </c>
      <c r="BC9" s="15">
        <f t="shared" si="11"/>
        <v>0.70588235294117652</v>
      </c>
      <c r="BD9" s="16">
        <f t="shared" si="12"/>
        <v>0.57647058823529407</v>
      </c>
      <c r="BE9" s="22"/>
      <c r="BF9" s="1">
        <f t="shared" si="13"/>
        <v>1</v>
      </c>
      <c r="BG9" s="1">
        <v>84</v>
      </c>
      <c r="BH9" s="1">
        <v>3</v>
      </c>
      <c r="BI9" s="1"/>
      <c r="BJ9" s="1"/>
      <c r="BK9" s="1">
        <v>53</v>
      </c>
      <c r="BL9" s="1">
        <v>28</v>
      </c>
      <c r="BM9" s="15">
        <f t="shared" si="14"/>
        <v>0.66666666666666663</v>
      </c>
      <c r="BN9" s="16">
        <f t="shared" si="15"/>
        <v>0.63095238095238093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65</v>
      </c>
      <c r="D10" s="2">
        <v>1</v>
      </c>
      <c r="E10" s="2"/>
      <c r="F10" s="8">
        <v>64</v>
      </c>
      <c r="G10" s="22">
        <v>3</v>
      </c>
      <c r="H10" s="1">
        <f t="shared" si="28"/>
        <v>4</v>
      </c>
      <c r="I10" s="1">
        <v>63</v>
      </c>
      <c r="J10" s="1">
        <v>55</v>
      </c>
      <c r="K10" s="1"/>
      <c r="L10" s="1">
        <v>2</v>
      </c>
      <c r="M10" s="1"/>
      <c r="N10" s="1">
        <v>6</v>
      </c>
      <c r="O10" s="15">
        <f t="shared" si="29"/>
        <v>0.90476190476190477</v>
      </c>
      <c r="P10" s="16">
        <f t="shared" si="30"/>
        <v>0</v>
      </c>
      <c r="Q10" s="22">
        <v>8</v>
      </c>
      <c r="R10" s="1">
        <f t="shared" si="1"/>
        <v>1</v>
      </c>
      <c r="S10" s="1">
        <v>70</v>
      </c>
      <c r="T10" s="1">
        <v>56</v>
      </c>
      <c r="U10" s="1"/>
      <c r="V10" s="1">
        <v>2</v>
      </c>
      <c r="W10" s="1"/>
      <c r="X10" s="1">
        <v>12</v>
      </c>
      <c r="Y10" s="15">
        <f t="shared" si="2"/>
        <v>0.82857142857142863</v>
      </c>
      <c r="Z10" s="16">
        <f t="shared" si="3"/>
        <v>0</v>
      </c>
      <c r="AA10" s="22"/>
      <c r="AB10" s="1">
        <f t="shared" si="4"/>
        <v>6</v>
      </c>
      <c r="AC10" s="1">
        <v>64</v>
      </c>
      <c r="AD10" s="1">
        <v>46</v>
      </c>
      <c r="AE10" s="1"/>
      <c r="AF10" s="1">
        <v>3</v>
      </c>
      <c r="AG10" s="1"/>
      <c r="AH10" s="1">
        <v>15</v>
      </c>
      <c r="AI10" s="15">
        <f t="shared" si="5"/>
        <v>0.765625</v>
      </c>
      <c r="AJ10" s="16">
        <f t="shared" si="6"/>
        <v>0</v>
      </c>
      <c r="AK10" s="22"/>
      <c r="AL10" s="1">
        <f t="shared" si="7"/>
        <v>3</v>
      </c>
      <c r="AM10" s="1">
        <v>61</v>
      </c>
      <c r="AN10" s="1">
        <v>20</v>
      </c>
      <c r="AO10" s="1"/>
      <c r="AP10" s="1"/>
      <c r="AQ10" s="1">
        <v>23</v>
      </c>
      <c r="AR10" s="1">
        <v>18</v>
      </c>
      <c r="AS10" s="15">
        <f t="shared" si="8"/>
        <v>0.70491803278688525</v>
      </c>
      <c r="AT10" s="16">
        <f t="shared" si="9"/>
        <v>0.37704918032786883</v>
      </c>
      <c r="AU10" s="22"/>
      <c r="AV10" s="1">
        <f t="shared" si="10"/>
        <v>0</v>
      </c>
      <c r="AW10" s="1">
        <v>61</v>
      </c>
      <c r="AX10" s="1">
        <v>2</v>
      </c>
      <c r="AY10" s="1"/>
      <c r="AZ10" s="1"/>
      <c r="BA10" s="1">
        <v>40</v>
      </c>
      <c r="BB10" s="1">
        <v>19</v>
      </c>
      <c r="BC10" s="15">
        <f t="shared" si="11"/>
        <v>0.68852459016393441</v>
      </c>
      <c r="BD10" s="16">
        <f t="shared" si="12"/>
        <v>0.65573770491803274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94</v>
      </c>
      <c r="D11" s="2">
        <v>1</v>
      </c>
      <c r="E11" s="2"/>
      <c r="F11" s="8">
        <v>93</v>
      </c>
      <c r="G11" s="22">
        <v>3</v>
      </c>
      <c r="H11" s="1">
        <f t="shared" si="28"/>
        <v>7</v>
      </c>
      <c r="I11" s="1">
        <v>89</v>
      </c>
      <c r="J11" s="1">
        <v>78</v>
      </c>
      <c r="K11" s="1"/>
      <c r="L11" s="1">
        <v>3</v>
      </c>
      <c r="M11" s="1"/>
      <c r="N11" s="1">
        <v>8</v>
      </c>
      <c r="O11" s="15">
        <f t="shared" si="29"/>
        <v>0.9101123595505618</v>
      </c>
      <c r="P11" s="16">
        <f t="shared" si="30"/>
        <v>0</v>
      </c>
      <c r="Q11" s="22">
        <v>6</v>
      </c>
      <c r="R11" s="1">
        <f t="shared" si="1"/>
        <v>5</v>
      </c>
      <c r="S11" s="1">
        <v>90</v>
      </c>
      <c r="T11" s="1">
        <v>65</v>
      </c>
      <c r="U11" s="1"/>
      <c r="V11" s="1">
        <v>8</v>
      </c>
      <c r="W11" s="1"/>
      <c r="X11" s="1">
        <v>17</v>
      </c>
      <c r="Y11" s="15">
        <f t="shared" si="2"/>
        <v>0.81111111111111112</v>
      </c>
      <c r="Z11" s="16">
        <f t="shared" si="3"/>
        <v>0</v>
      </c>
      <c r="AA11" s="22"/>
      <c r="AB11" s="1">
        <f t="shared" si="4"/>
        <v>2</v>
      </c>
      <c r="AC11" s="1">
        <v>88</v>
      </c>
      <c r="AD11" s="1">
        <v>62</v>
      </c>
      <c r="AE11" s="1"/>
      <c r="AF11" s="1">
        <v>2</v>
      </c>
      <c r="AG11" s="1"/>
      <c r="AH11" s="1">
        <v>24</v>
      </c>
      <c r="AI11" s="15">
        <f t="shared" si="5"/>
        <v>0.72727272727272729</v>
      </c>
      <c r="AJ11" s="16">
        <f t="shared" si="6"/>
        <v>0</v>
      </c>
      <c r="AK11" s="22"/>
      <c r="AL11" s="1">
        <f t="shared" si="7"/>
        <v>3</v>
      </c>
      <c r="AM11" s="1">
        <v>85</v>
      </c>
      <c r="AN11" s="1">
        <v>25</v>
      </c>
      <c r="AO11" s="1"/>
      <c r="AP11" s="1">
        <v>1</v>
      </c>
      <c r="AQ11" s="1">
        <v>35</v>
      </c>
      <c r="AR11" s="1">
        <v>24</v>
      </c>
      <c r="AS11" s="15">
        <f t="shared" si="8"/>
        <v>0.71764705882352942</v>
      </c>
      <c r="AT11" s="16">
        <f t="shared" si="9"/>
        <v>0.41176470588235292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76</v>
      </c>
      <c r="D12" s="2">
        <v>1</v>
      </c>
      <c r="E12" s="2"/>
      <c r="F12" s="8">
        <v>75</v>
      </c>
      <c r="G12" s="22">
        <v>7</v>
      </c>
      <c r="H12" s="1">
        <f t="shared" si="28"/>
        <v>4</v>
      </c>
      <c r="I12" s="1">
        <v>78</v>
      </c>
      <c r="J12" s="1">
        <v>67</v>
      </c>
      <c r="K12" s="1"/>
      <c r="L12" s="1">
        <v>4</v>
      </c>
      <c r="M12" s="1"/>
      <c r="N12" s="1">
        <v>7</v>
      </c>
      <c r="O12" s="17">
        <f t="shared" si="29"/>
        <v>0.91025641025641024</v>
      </c>
      <c r="P12" s="18">
        <f t="shared" si="30"/>
        <v>0</v>
      </c>
      <c r="Q12" s="22">
        <v>1</v>
      </c>
      <c r="R12" s="1">
        <f t="shared" si="1"/>
        <v>9</v>
      </c>
      <c r="S12" s="1">
        <v>70</v>
      </c>
      <c r="T12" s="1">
        <v>53</v>
      </c>
      <c r="U12" s="1"/>
      <c r="V12" s="1">
        <v>3</v>
      </c>
      <c r="W12" s="1"/>
      <c r="X12" s="1">
        <v>14</v>
      </c>
      <c r="Y12" s="17">
        <f t="shared" si="2"/>
        <v>0.8</v>
      </c>
      <c r="Z12" s="18">
        <f t="shared" si="3"/>
        <v>0</v>
      </c>
      <c r="AA12" s="22"/>
      <c r="AB12" s="1">
        <f t="shared" si="4"/>
        <v>2</v>
      </c>
      <c r="AC12" s="1">
        <v>68</v>
      </c>
      <c r="AD12" s="1">
        <v>49</v>
      </c>
      <c r="AE12" s="1"/>
      <c r="AF12" s="1">
        <v>1</v>
      </c>
      <c r="AG12" s="1"/>
      <c r="AH12" s="1">
        <v>18</v>
      </c>
      <c r="AI12" s="17">
        <f t="shared" si="5"/>
        <v>0.73529411764705888</v>
      </c>
      <c r="AJ12" s="18">
        <f t="shared" si="6"/>
        <v>0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62</v>
      </c>
      <c r="D13" s="2"/>
      <c r="E13" s="2"/>
      <c r="F13" s="8">
        <v>62</v>
      </c>
      <c r="G13" s="22"/>
      <c r="H13" s="1">
        <f t="shared" si="28"/>
        <v>0</v>
      </c>
      <c r="I13" s="1">
        <v>62</v>
      </c>
      <c r="J13" s="1">
        <v>52</v>
      </c>
      <c r="K13" s="1"/>
      <c r="L13" s="1">
        <v>5</v>
      </c>
      <c r="M13" s="1"/>
      <c r="N13" s="1">
        <v>5</v>
      </c>
      <c r="O13" s="17">
        <f t="shared" si="29"/>
        <v>0.91935483870967738</v>
      </c>
      <c r="P13" s="18">
        <f t="shared" si="30"/>
        <v>0</v>
      </c>
      <c r="Q13" s="22">
        <v>15</v>
      </c>
      <c r="R13" s="1">
        <f t="shared" si="1"/>
        <v>8</v>
      </c>
      <c r="S13" s="1">
        <v>69</v>
      </c>
      <c r="T13" s="1">
        <v>55</v>
      </c>
      <c r="U13" s="1"/>
      <c r="V13" s="1">
        <v>1</v>
      </c>
      <c r="W13" s="1"/>
      <c r="X13" s="1">
        <v>13</v>
      </c>
      <c r="Y13" s="17">
        <f t="shared" si="2"/>
        <v>0.81159420289855078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69</v>
      </c>
      <c r="D14" s="2"/>
      <c r="E14" s="2"/>
      <c r="F14" s="9">
        <v>69</v>
      </c>
      <c r="G14" s="23">
        <v>7</v>
      </c>
      <c r="H14" s="24">
        <f t="shared" si="28"/>
        <v>3</v>
      </c>
      <c r="I14" s="24">
        <v>73</v>
      </c>
      <c r="J14" s="24">
        <v>65</v>
      </c>
      <c r="K14" s="10"/>
      <c r="L14" s="10">
        <v>5</v>
      </c>
      <c r="M14" s="10"/>
      <c r="N14" s="10">
        <v>3</v>
      </c>
      <c r="O14" s="19">
        <f t="shared" si="29"/>
        <v>0.95890410958904104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Mechanical, Materials &amp; Aerospace Engineering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14</v>
      </c>
      <c r="D19" s="3"/>
      <c r="E19" s="3"/>
      <c r="F19" s="8">
        <v>14</v>
      </c>
      <c r="G19" s="21"/>
      <c r="H19" s="1">
        <f t="shared" ref="H19:H28" si="32">IF(ISNUMBER(I19),F19-I19+G19,"")</f>
        <v>0</v>
      </c>
      <c r="I19" s="1">
        <v>14</v>
      </c>
      <c r="J19" s="1">
        <v>8</v>
      </c>
      <c r="K19" s="4"/>
      <c r="L19" s="4"/>
      <c r="M19" s="4"/>
      <c r="N19" s="5">
        <v>6</v>
      </c>
      <c r="O19" s="15">
        <f t="shared" ref="O19:O28" si="33">IF(I19="","",((J19+K19+L19+M19)/I19))</f>
        <v>0.5714285714285714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14</v>
      </c>
      <c r="T19" s="1">
        <v>4</v>
      </c>
      <c r="U19" s="4"/>
      <c r="V19" s="4"/>
      <c r="W19" s="4">
        <v>3</v>
      </c>
      <c r="X19" s="5">
        <v>7</v>
      </c>
      <c r="Y19" s="15">
        <f t="shared" ref="Y19:Y28" si="36">IF(S19="","",((T19+U19+V19+W19)/S19))</f>
        <v>0.5</v>
      </c>
      <c r="Z19" s="16">
        <f t="shared" ref="Z19:Z28" si="37">IF(S19="","",(W19/S19))</f>
        <v>0.21428571428571427</v>
      </c>
      <c r="AA19" s="21"/>
      <c r="AB19" s="1">
        <f t="shared" ref="AB19:AB28" si="38">IF(ISNUMBER(AC19),S19-AC19+AA19,"")</f>
        <v>1</v>
      </c>
      <c r="AC19" s="1">
        <v>13</v>
      </c>
      <c r="AD19" s="1">
        <v>1</v>
      </c>
      <c r="AE19" s="4"/>
      <c r="AF19" s="4"/>
      <c r="AG19" s="4">
        <v>5</v>
      </c>
      <c r="AH19" s="5">
        <v>7</v>
      </c>
      <c r="AI19" s="15">
        <f t="shared" ref="AI19:AI28" si="39">IF(AC19="","",((AD19+AE19+AF19+AG19)/AC19))</f>
        <v>0.46153846153846156</v>
      </c>
      <c r="AJ19" s="16">
        <f t="shared" ref="AJ19:AJ28" si="40">IF(AC19="","",(AG19/AC19))</f>
        <v>0.38461538461538464</v>
      </c>
      <c r="AK19" s="21"/>
      <c r="AL19" s="1">
        <f t="shared" ref="AL19:AL28" si="41">IF(ISNUMBER(AM19),AC19-AM19+AK19,"")</f>
        <v>0</v>
      </c>
      <c r="AM19" s="1">
        <v>13</v>
      </c>
      <c r="AN19" s="1">
        <v>1</v>
      </c>
      <c r="AO19" s="4"/>
      <c r="AP19" s="4"/>
      <c r="AQ19" s="4">
        <v>5</v>
      </c>
      <c r="AR19" s="5">
        <v>7</v>
      </c>
      <c r="AS19" s="15">
        <f t="shared" ref="AS19:AS28" si="42">IF(AM19="","",((AN19+AO19+AP19+AQ19)/AM19))</f>
        <v>0.46153846153846156</v>
      </c>
      <c r="AT19" s="16">
        <f t="shared" ref="AT19:AT28" si="43">IF(AM19="","",(AQ19/AM19))</f>
        <v>0.38461538461538464</v>
      </c>
      <c r="AU19" s="21"/>
      <c r="AV19" s="1">
        <f t="shared" ref="AV19:AV28" si="44">IF(ISNUMBER(AW19),AM19-AW19+AU19,"")</f>
        <v>0</v>
      </c>
      <c r="AW19" s="1">
        <v>13</v>
      </c>
      <c r="AX19" s="1"/>
      <c r="AY19" s="4"/>
      <c r="AZ19" s="4"/>
      <c r="BA19" s="4">
        <v>6</v>
      </c>
      <c r="BB19" s="5">
        <v>7</v>
      </c>
      <c r="BC19" s="15">
        <f t="shared" ref="BC19:BC28" si="45">IF(AW19="","",((AX19+AY19+AZ19+BA19)/AW19))</f>
        <v>0.46153846153846156</v>
      </c>
      <c r="BD19" s="16">
        <f t="shared" ref="BD19:BD28" si="46">IF(AW19="","",(BA19/AW19))</f>
        <v>0.46153846153846156</v>
      </c>
      <c r="BE19" s="21"/>
      <c r="BF19" s="1">
        <f t="shared" ref="BF19:BF28" si="47">IF(ISNUMBER(BG19),AW19-BG19+BE19,"")</f>
        <v>0</v>
      </c>
      <c r="BG19" s="1">
        <v>13</v>
      </c>
      <c r="BH19" s="1"/>
      <c r="BI19" s="4"/>
      <c r="BJ19" s="4"/>
      <c r="BK19" s="4">
        <v>6</v>
      </c>
      <c r="BL19" s="5">
        <v>7</v>
      </c>
      <c r="BM19" s="15">
        <f t="shared" ref="BM19:BM28" si="48">IF(BG19="","",((BH19+BI19+BJ19+BK19)/BG19))</f>
        <v>0.46153846153846156</v>
      </c>
      <c r="BN19" s="16">
        <f t="shared" ref="BN19:BN28" si="49">IF(BG19="","",(BK19/BG19))</f>
        <v>0.46153846153846156</v>
      </c>
      <c r="BO19" s="21"/>
      <c r="BP19" s="1">
        <f t="shared" ref="BP19:BP28" si="50">IF(ISNUMBER(BQ19),BG19-BQ19+BO19,"")</f>
        <v>0</v>
      </c>
      <c r="BQ19" s="1">
        <v>13</v>
      </c>
      <c r="BR19" s="1"/>
      <c r="BS19" s="4"/>
      <c r="BT19" s="4"/>
      <c r="BU19" s="4">
        <v>6</v>
      </c>
      <c r="BV19" s="5">
        <v>7</v>
      </c>
      <c r="BW19" s="15">
        <f t="shared" ref="BW19:BW28" si="51">IF(BQ19="","",((BR19+BS19+BT19+BU19)/BQ19))</f>
        <v>0.46153846153846156</v>
      </c>
      <c r="BX19" s="16">
        <f t="shared" ref="BX19:BX28" si="52">IF(BQ19="","",(BU19/BQ19))</f>
        <v>0.46153846153846156</v>
      </c>
      <c r="BY19" s="21"/>
      <c r="BZ19" s="1">
        <f t="shared" ref="BZ19:BZ28" si="53">IF(ISNUMBER(CA19),BQ19-CA19+BY19,"")</f>
        <v>0</v>
      </c>
      <c r="CA19" s="1">
        <v>13</v>
      </c>
      <c r="CB19" s="1"/>
      <c r="CC19" s="4"/>
      <c r="CD19" s="4"/>
      <c r="CE19" s="4">
        <v>6</v>
      </c>
      <c r="CF19" s="5">
        <v>7</v>
      </c>
      <c r="CG19" s="15">
        <f t="shared" ref="CG19:CG28" si="54">IF(CA19="","",((CB19+CC19+CD19+CE19)/CA19))</f>
        <v>0.46153846153846156</v>
      </c>
      <c r="CH19" s="16">
        <f t="shared" ref="CH19:CH28" si="55">IF(CA19="","",(CE19/CA19))</f>
        <v>0.46153846153846156</v>
      </c>
      <c r="CI19" s="21"/>
      <c r="CJ19" s="1">
        <f t="shared" ref="CJ19:CJ28" si="56">IF(ISNUMBER(CK19),CA19-CK19+CI19,"")</f>
        <v>0</v>
      </c>
      <c r="CK19" s="1">
        <v>13</v>
      </c>
      <c r="CL19" s="1"/>
      <c r="CM19" s="4"/>
      <c r="CN19" s="4"/>
      <c r="CO19" s="4">
        <v>6</v>
      </c>
      <c r="CP19" s="5">
        <v>7</v>
      </c>
      <c r="CQ19" s="15">
        <f t="shared" ref="CQ19:CQ28" si="57">IF(CK19="","",((CL19+CM19+CN19+CO19)/CK19))</f>
        <v>0.46153846153846156</v>
      </c>
      <c r="CR19" s="16">
        <f t="shared" ref="CR19:CR28" si="58">IF(CK19="","",(CO19/CK19))</f>
        <v>0.46153846153846156</v>
      </c>
      <c r="CS19" s="21"/>
      <c r="CT19" s="1">
        <f t="shared" ref="CT19:CT28" si="59">IF(ISNUMBER(CU19),CK19-CU19+CS19,"")</f>
        <v>0</v>
      </c>
      <c r="CU19" s="1">
        <v>13</v>
      </c>
      <c r="CV19" s="1"/>
      <c r="CW19" s="4"/>
      <c r="CX19" s="4"/>
      <c r="CY19" s="4">
        <v>6</v>
      </c>
      <c r="CZ19" s="5">
        <v>7</v>
      </c>
      <c r="DA19" s="15">
        <f t="shared" ref="DA19:DA28" si="60">IF(CU19="","",((CV19+CW19+CX19+CY19)/CU19))</f>
        <v>0.46153846153846156</v>
      </c>
      <c r="DB19" s="16">
        <f t="shared" ref="DB19:DB28" si="61">IF(CU19="","",(CY19/CU19))</f>
        <v>0.46153846153846156</v>
      </c>
    </row>
    <row r="20" spans="2:106">
      <c r="B20" s="4" t="s">
        <v>82</v>
      </c>
      <c r="C20" s="2">
        <f t="shared" si="31"/>
        <v>6</v>
      </c>
      <c r="D20" s="2"/>
      <c r="E20" s="2"/>
      <c r="F20" s="8">
        <v>6</v>
      </c>
      <c r="G20" s="22"/>
      <c r="H20" s="1">
        <f t="shared" si="32"/>
        <v>0</v>
      </c>
      <c r="I20" s="1">
        <v>6</v>
      </c>
      <c r="J20" s="1">
        <v>4</v>
      </c>
      <c r="K20" s="1"/>
      <c r="L20" s="1"/>
      <c r="M20" s="1"/>
      <c r="N20" s="1">
        <v>2</v>
      </c>
      <c r="O20" s="15">
        <f t="shared" si="33"/>
        <v>0.66666666666666663</v>
      </c>
      <c r="P20" s="16">
        <f t="shared" si="34"/>
        <v>0</v>
      </c>
      <c r="Q20" s="22"/>
      <c r="R20" s="1">
        <f t="shared" si="35"/>
        <v>0</v>
      </c>
      <c r="S20" s="1">
        <v>6</v>
      </c>
      <c r="T20" s="1">
        <v>3</v>
      </c>
      <c r="U20" s="1"/>
      <c r="V20" s="1"/>
      <c r="W20" s="1"/>
      <c r="X20" s="1">
        <v>3</v>
      </c>
      <c r="Y20" s="15">
        <f t="shared" si="36"/>
        <v>0.5</v>
      </c>
      <c r="Z20" s="16">
        <f t="shared" si="37"/>
        <v>0</v>
      </c>
      <c r="AA20" s="22"/>
      <c r="AB20" s="1">
        <f t="shared" si="38"/>
        <v>0</v>
      </c>
      <c r="AC20" s="1">
        <v>6</v>
      </c>
      <c r="AD20" s="1">
        <v>2</v>
      </c>
      <c r="AE20" s="1"/>
      <c r="AF20" s="1"/>
      <c r="AG20" s="1">
        <v>1</v>
      </c>
      <c r="AH20" s="1">
        <v>3</v>
      </c>
      <c r="AI20" s="15">
        <f t="shared" si="39"/>
        <v>0.5</v>
      </c>
      <c r="AJ20" s="16">
        <f t="shared" si="40"/>
        <v>0.16666666666666666</v>
      </c>
      <c r="AK20" s="22"/>
      <c r="AL20" s="1">
        <f t="shared" si="41"/>
        <v>0</v>
      </c>
      <c r="AM20" s="1">
        <v>6</v>
      </c>
      <c r="AN20" s="1"/>
      <c r="AO20" s="1"/>
      <c r="AP20" s="1"/>
      <c r="AQ20" s="1">
        <v>3</v>
      </c>
      <c r="AR20" s="1">
        <v>3</v>
      </c>
      <c r="AS20" s="15">
        <f t="shared" si="42"/>
        <v>0.5</v>
      </c>
      <c r="AT20" s="16">
        <f t="shared" si="43"/>
        <v>0.5</v>
      </c>
      <c r="AU20" s="22"/>
      <c r="AV20" s="1">
        <f t="shared" si="44"/>
        <v>1</v>
      </c>
      <c r="AW20" s="1">
        <v>5</v>
      </c>
      <c r="AX20" s="1"/>
      <c r="AY20" s="1"/>
      <c r="AZ20" s="1"/>
      <c r="BA20" s="1">
        <v>3</v>
      </c>
      <c r="BB20" s="1">
        <v>2</v>
      </c>
      <c r="BC20" s="15">
        <f t="shared" si="45"/>
        <v>0.6</v>
      </c>
      <c r="BD20" s="16">
        <f t="shared" si="46"/>
        <v>0.6</v>
      </c>
      <c r="BE20" s="22"/>
      <c r="BF20" s="1">
        <f t="shared" si="47"/>
        <v>0</v>
      </c>
      <c r="BG20" s="1">
        <v>5</v>
      </c>
      <c r="BH20" s="1"/>
      <c r="BI20" s="1"/>
      <c r="BJ20" s="1"/>
      <c r="BK20" s="1">
        <v>3</v>
      </c>
      <c r="BL20" s="1">
        <v>2</v>
      </c>
      <c r="BM20" s="15">
        <f t="shared" si="48"/>
        <v>0.6</v>
      </c>
      <c r="BN20" s="16">
        <f t="shared" si="49"/>
        <v>0.6</v>
      </c>
      <c r="BO20" s="22"/>
      <c r="BP20" s="1">
        <f t="shared" si="50"/>
        <v>0</v>
      </c>
      <c r="BQ20" s="1">
        <v>5</v>
      </c>
      <c r="BR20" s="1"/>
      <c r="BS20" s="1"/>
      <c r="BT20" s="1"/>
      <c r="BU20" s="1">
        <v>3</v>
      </c>
      <c r="BV20" s="1">
        <v>2</v>
      </c>
      <c r="BW20" s="15">
        <f t="shared" si="51"/>
        <v>0.6</v>
      </c>
      <c r="BX20" s="16">
        <f t="shared" si="52"/>
        <v>0.6</v>
      </c>
      <c r="BY20" s="22"/>
      <c r="BZ20" s="1">
        <f t="shared" si="53"/>
        <v>0</v>
      </c>
      <c r="CA20" s="1">
        <v>5</v>
      </c>
      <c r="CB20" s="1"/>
      <c r="CC20" s="1"/>
      <c r="CD20" s="1"/>
      <c r="CE20" s="1">
        <v>3</v>
      </c>
      <c r="CF20" s="1">
        <v>2</v>
      </c>
      <c r="CG20" s="15">
        <f t="shared" si="54"/>
        <v>0.6</v>
      </c>
      <c r="CH20" s="16">
        <f t="shared" si="55"/>
        <v>0.6</v>
      </c>
      <c r="CI20" s="22"/>
      <c r="CJ20" s="1">
        <f t="shared" si="56"/>
        <v>0</v>
      </c>
      <c r="CK20" s="1">
        <v>5</v>
      </c>
      <c r="CL20" s="1"/>
      <c r="CM20" s="1"/>
      <c r="CN20" s="1"/>
      <c r="CO20" s="1">
        <v>3</v>
      </c>
      <c r="CP20" s="1">
        <v>2</v>
      </c>
      <c r="CQ20" s="15">
        <f t="shared" si="57"/>
        <v>0.6</v>
      </c>
      <c r="CR20" s="16">
        <f t="shared" si="58"/>
        <v>0.6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19</v>
      </c>
      <c r="D21" s="2"/>
      <c r="E21" s="2"/>
      <c r="F21" s="8">
        <v>19</v>
      </c>
      <c r="G21" s="22">
        <v>1</v>
      </c>
      <c r="H21" s="1">
        <f t="shared" si="32"/>
        <v>0</v>
      </c>
      <c r="I21" s="1">
        <v>20</v>
      </c>
      <c r="J21" s="1">
        <v>18</v>
      </c>
      <c r="K21" s="1"/>
      <c r="L21" s="1">
        <v>1</v>
      </c>
      <c r="M21" s="1"/>
      <c r="N21" s="1">
        <v>1</v>
      </c>
      <c r="O21" s="15">
        <f t="shared" si="33"/>
        <v>0.95</v>
      </c>
      <c r="P21" s="16">
        <f t="shared" si="34"/>
        <v>0</v>
      </c>
      <c r="Q21" s="22"/>
      <c r="R21" s="1">
        <f t="shared" si="35"/>
        <v>1</v>
      </c>
      <c r="S21" s="1">
        <v>19</v>
      </c>
      <c r="T21" s="1">
        <v>10</v>
      </c>
      <c r="U21" s="1"/>
      <c r="V21" s="1"/>
      <c r="W21" s="1">
        <v>6</v>
      </c>
      <c r="X21" s="1">
        <v>3</v>
      </c>
      <c r="Y21" s="15">
        <f t="shared" si="36"/>
        <v>0.84210526315789469</v>
      </c>
      <c r="Z21" s="16">
        <f t="shared" si="37"/>
        <v>0.31578947368421051</v>
      </c>
      <c r="AA21" s="22"/>
      <c r="AB21" s="1">
        <f t="shared" si="38"/>
        <v>0</v>
      </c>
      <c r="AC21" s="1">
        <v>19</v>
      </c>
      <c r="AD21" s="1">
        <v>7</v>
      </c>
      <c r="AE21" s="1"/>
      <c r="AF21" s="1"/>
      <c r="AG21" s="1">
        <v>10</v>
      </c>
      <c r="AH21" s="1">
        <v>2</v>
      </c>
      <c r="AI21" s="15">
        <f t="shared" si="39"/>
        <v>0.89473684210526316</v>
      </c>
      <c r="AJ21" s="16">
        <f t="shared" si="40"/>
        <v>0.52631578947368418</v>
      </c>
      <c r="AK21" s="22"/>
      <c r="AL21" s="1">
        <f t="shared" si="41"/>
        <v>0</v>
      </c>
      <c r="AM21" s="1">
        <v>19</v>
      </c>
      <c r="AN21" s="1">
        <v>1</v>
      </c>
      <c r="AO21" s="1"/>
      <c r="AP21" s="1"/>
      <c r="AQ21" s="1">
        <v>16</v>
      </c>
      <c r="AR21" s="1">
        <v>2</v>
      </c>
      <c r="AS21" s="15">
        <f t="shared" si="42"/>
        <v>0.89473684210526316</v>
      </c>
      <c r="AT21" s="16">
        <f t="shared" si="43"/>
        <v>0.84210526315789469</v>
      </c>
      <c r="AU21" s="22"/>
      <c r="AV21" s="1">
        <f t="shared" si="44"/>
        <v>0</v>
      </c>
      <c r="AW21" s="1">
        <v>19</v>
      </c>
      <c r="AX21" s="1"/>
      <c r="AY21" s="1"/>
      <c r="AZ21" s="1"/>
      <c r="BA21" s="1">
        <v>17</v>
      </c>
      <c r="BB21" s="1">
        <v>2</v>
      </c>
      <c r="BC21" s="15">
        <f t="shared" si="45"/>
        <v>0.89473684210526316</v>
      </c>
      <c r="BD21" s="16">
        <f t="shared" si="46"/>
        <v>0.89473684210526316</v>
      </c>
      <c r="BE21" s="22"/>
      <c r="BF21" s="1">
        <f t="shared" si="47"/>
        <v>0</v>
      </c>
      <c r="BG21" s="1">
        <v>19</v>
      </c>
      <c r="BH21" s="1"/>
      <c r="BI21" s="1"/>
      <c r="BJ21" s="1"/>
      <c r="BK21" s="1">
        <v>17</v>
      </c>
      <c r="BL21" s="1">
        <v>2</v>
      </c>
      <c r="BM21" s="15">
        <f t="shared" si="48"/>
        <v>0.89473684210526316</v>
      </c>
      <c r="BN21" s="16">
        <f t="shared" si="49"/>
        <v>0.89473684210526316</v>
      </c>
      <c r="BO21" s="22"/>
      <c r="BP21" s="1">
        <f t="shared" si="50"/>
        <v>0</v>
      </c>
      <c r="BQ21" s="1">
        <v>19</v>
      </c>
      <c r="BR21" s="1"/>
      <c r="BS21" s="1"/>
      <c r="BT21" s="1"/>
      <c r="BU21" s="1">
        <v>17</v>
      </c>
      <c r="BV21" s="1">
        <v>2</v>
      </c>
      <c r="BW21" s="15">
        <f t="shared" si="51"/>
        <v>0.89473684210526316</v>
      </c>
      <c r="BX21" s="16">
        <f t="shared" si="52"/>
        <v>0.89473684210526316</v>
      </c>
      <c r="BY21" s="22"/>
      <c r="BZ21" s="1">
        <f t="shared" si="53"/>
        <v>0</v>
      </c>
      <c r="CA21" s="1">
        <v>19</v>
      </c>
      <c r="CB21" s="1"/>
      <c r="CC21" s="1"/>
      <c r="CD21" s="1"/>
      <c r="CE21" s="1">
        <v>17</v>
      </c>
      <c r="CF21" s="1">
        <v>2</v>
      </c>
      <c r="CG21" s="15">
        <f t="shared" si="54"/>
        <v>0.89473684210526316</v>
      </c>
      <c r="CH21" s="16">
        <f t="shared" si="55"/>
        <v>0.89473684210526316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15</v>
      </c>
      <c r="D22" s="2"/>
      <c r="E22" s="2"/>
      <c r="F22" s="8">
        <v>15</v>
      </c>
      <c r="G22" s="22"/>
      <c r="H22" s="1">
        <f t="shared" si="32"/>
        <v>0</v>
      </c>
      <c r="I22" s="1">
        <v>15</v>
      </c>
      <c r="J22" s="1">
        <v>14</v>
      </c>
      <c r="K22" s="1"/>
      <c r="L22" s="1">
        <v>1</v>
      </c>
      <c r="M22" s="1"/>
      <c r="N22" s="1"/>
      <c r="O22" s="15">
        <f t="shared" si="33"/>
        <v>1</v>
      </c>
      <c r="P22" s="16">
        <f t="shared" si="34"/>
        <v>0</v>
      </c>
      <c r="Q22" s="22"/>
      <c r="R22" s="1">
        <f t="shared" si="35"/>
        <v>0</v>
      </c>
      <c r="S22" s="1">
        <v>15</v>
      </c>
      <c r="T22" s="1">
        <v>11</v>
      </c>
      <c r="U22" s="1"/>
      <c r="V22" s="1"/>
      <c r="W22" s="1">
        <v>3</v>
      </c>
      <c r="X22" s="1">
        <v>1</v>
      </c>
      <c r="Y22" s="15">
        <f t="shared" si="36"/>
        <v>0.93333333333333335</v>
      </c>
      <c r="Z22" s="16">
        <f t="shared" si="37"/>
        <v>0.2</v>
      </c>
      <c r="AA22" s="22"/>
      <c r="AB22" s="1">
        <f t="shared" si="38"/>
        <v>1</v>
      </c>
      <c r="AC22" s="1">
        <v>14</v>
      </c>
      <c r="AD22" s="1">
        <v>5</v>
      </c>
      <c r="AE22" s="1"/>
      <c r="AF22" s="1"/>
      <c r="AG22" s="1">
        <v>8</v>
      </c>
      <c r="AH22" s="1">
        <v>1</v>
      </c>
      <c r="AI22" s="15">
        <f t="shared" si="39"/>
        <v>0.9285714285714286</v>
      </c>
      <c r="AJ22" s="16">
        <f t="shared" si="40"/>
        <v>0.5714285714285714</v>
      </c>
      <c r="AK22" s="22"/>
      <c r="AL22" s="1">
        <f t="shared" si="41"/>
        <v>0</v>
      </c>
      <c r="AM22" s="1">
        <v>14</v>
      </c>
      <c r="AN22" s="1">
        <v>1</v>
      </c>
      <c r="AO22" s="1"/>
      <c r="AP22" s="1"/>
      <c r="AQ22" s="1">
        <v>12</v>
      </c>
      <c r="AR22" s="1">
        <v>1</v>
      </c>
      <c r="AS22" s="15">
        <f t="shared" si="42"/>
        <v>0.9285714285714286</v>
      </c>
      <c r="AT22" s="16">
        <f t="shared" si="43"/>
        <v>0.8571428571428571</v>
      </c>
      <c r="AU22" s="22"/>
      <c r="AV22" s="1">
        <f t="shared" si="44"/>
        <v>0</v>
      </c>
      <c r="AW22" s="1">
        <v>14</v>
      </c>
      <c r="AX22" s="1"/>
      <c r="AY22" s="1"/>
      <c r="AZ22" s="1"/>
      <c r="BA22" s="1">
        <v>13</v>
      </c>
      <c r="BB22" s="1">
        <v>1</v>
      </c>
      <c r="BC22" s="15">
        <f t="shared" si="45"/>
        <v>0.9285714285714286</v>
      </c>
      <c r="BD22" s="16">
        <f t="shared" si="46"/>
        <v>0.9285714285714286</v>
      </c>
      <c r="BE22" s="22"/>
      <c r="BF22" s="1">
        <f t="shared" si="47"/>
        <v>0</v>
      </c>
      <c r="BG22" s="1">
        <v>14</v>
      </c>
      <c r="BH22" s="1"/>
      <c r="BI22" s="1"/>
      <c r="BJ22" s="1"/>
      <c r="BK22" s="1">
        <v>13</v>
      </c>
      <c r="BL22" s="1">
        <v>1</v>
      </c>
      <c r="BM22" s="15">
        <f t="shared" si="48"/>
        <v>0.9285714285714286</v>
      </c>
      <c r="BN22" s="16">
        <f t="shared" si="49"/>
        <v>0.9285714285714286</v>
      </c>
      <c r="BO22" s="22"/>
      <c r="BP22" s="1">
        <f t="shared" si="50"/>
        <v>0</v>
      </c>
      <c r="BQ22" s="1">
        <v>14</v>
      </c>
      <c r="BR22" s="1"/>
      <c r="BS22" s="1"/>
      <c r="BT22" s="1"/>
      <c r="BU22" s="1">
        <v>13</v>
      </c>
      <c r="BV22" s="1">
        <v>1</v>
      </c>
      <c r="BW22" s="15">
        <f t="shared" si="51"/>
        <v>0.9285714285714286</v>
      </c>
      <c r="BX22" s="16">
        <f t="shared" si="52"/>
        <v>0.9285714285714286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25</v>
      </c>
      <c r="D23" s="2"/>
      <c r="E23" s="2"/>
      <c r="F23" s="8">
        <v>25</v>
      </c>
      <c r="G23" s="22">
        <v>1</v>
      </c>
      <c r="H23" s="1">
        <f t="shared" si="32"/>
        <v>1</v>
      </c>
      <c r="I23" s="1">
        <v>25</v>
      </c>
      <c r="J23" s="1">
        <v>21</v>
      </c>
      <c r="K23" s="1"/>
      <c r="L23" s="1">
        <v>1</v>
      </c>
      <c r="M23" s="1"/>
      <c r="N23" s="1">
        <v>3</v>
      </c>
      <c r="O23" s="15">
        <f t="shared" si="33"/>
        <v>0.88</v>
      </c>
      <c r="P23" s="16">
        <f t="shared" si="34"/>
        <v>0</v>
      </c>
      <c r="Q23" s="22">
        <v>2</v>
      </c>
      <c r="R23" s="1">
        <f t="shared" si="35"/>
        <v>0</v>
      </c>
      <c r="S23" s="1">
        <v>27</v>
      </c>
      <c r="T23" s="1">
        <v>16</v>
      </c>
      <c r="U23" s="1"/>
      <c r="V23" s="1">
        <v>1</v>
      </c>
      <c r="W23" s="1">
        <v>4</v>
      </c>
      <c r="X23" s="1">
        <v>6</v>
      </c>
      <c r="Y23" s="15">
        <f t="shared" si="36"/>
        <v>0.77777777777777779</v>
      </c>
      <c r="Z23" s="16">
        <f t="shared" si="37"/>
        <v>0.14814814814814814</v>
      </c>
      <c r="AA23" s="22"/>
      <c r="AB23" s="1">
        <f t="shared" si="38"/>
        <v>0</v>
      </c>
      <c r="AC23" s="1">
        <v>27</v>
      </c>
      <c r="AD23" s="1">
        <v>5</v>
      </c>
      <c r="AE23" s="1"/>
      <c r="AF23" s="1">
        <v>1</v>
      </c>
      <c r="AG23" s="1">
        <v>13</v>
      </c>
      <c r="AH23" s="1">
        <v>8</v>
      </c>
      <c r="AI23" s="15">
        <f t="shared" si="39"/>
        <v>0.70370370370370372</v>
      </c>
      <c r="AJ23" s="16">
        <f t="shared" si="40"/>
        <v>0.48148148148148145</v>
      </c>
      <c r="AK23" s="22"/>
      <c r="AL23" s="1">
        <f t="shared" si="41"/>
        <v>0</v>
      </c>
      <c r="AM23" s="1">
        <v>27</v>
      </c>
      <c r="AN23" s="1">
        <v>2</v>
      </c>
      <c r="AO23" s="1"/>
      <c r="AP23" s="1"/>
      <c r="AQ23" s="1">
        <v>17</v>
      </c>
      <c r="AR23" s="1">
        <v>8</v>
      </c>
      <c r="AS23" s="15">
        <f t="shared" si="42"/>
        <v>0.70370370370370372</v>
      </c>
      <c r="AT23" s="16">
        <f t="shared" si="43"/>
        <v>0.62962962962962965</v>
      </c>
      <c r="AU23" s="22"/>
      <c r="AV23" s="1">
        <f t="shared" si="44"/>
        <v>0</v>
      </c>
      <c r="AW23" s="1">
        <v>27</v>
      </c>
      <c r="AX23" s="1"/>
      <c r="AY23" s="1"/>
      <c r="AZ23" s="1"/>
      <c r="BA23" s="1">
        <v>18</v>
      </c>
      <c r="BB23" s="1">
        <v>9</v>
      </c>
      <c r="BC23" s="15">
        <f t="shared" si="45"/>
        <v>0.66666666666666663</v>
      </c>
      <c r="BD23" s="16">
        <f t="shared" si="46"/>
        <v>0.66666666666666663</v>
      </c>
      <c r="BE23" s="22"/>
      <c r="BF23" s="1">
        <f t="shared" si="47"/>
        <v>0</v>
      </c>
      <c r="BG23" s="1">
        <v>27</v>
      </c>
      <c r="BH23" s="1"/>
      <c r="BI23" s="1"/>
      <c r="BJ23" s="1"/>
      <c r="BK23" s="1">
        <v>18</v>
      </c>
      <c r="BL23" s="1">
        <v>9</v>
      </c>
      <c r="BM23" s="15">
        <f t="shared" si="48"/>
        <v>0.66666666666666663</v>
      </c>
      <c r="BN23" s="16">
        <f t="shared" si="49"/>
        <v>0.66666666666666663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18</v>
      </c>
      <c r="D24" s="2"/>
      <c r="E24" s="2"/>
      <c r="F24" s="8">
        <v>18</v>
      </c>
      <c r="G24" s="22"/>
      <c r="H24" s="1">
        <f t="shared" si="32"/>
        <v>0</v>
      </c>
      <c r="I24" s="1">
        <v>18</v>
      </c>
      <c r="J24" s="1">
        <v>14</v>
      </c>
      <c r="K24" s="1"/>
      <c r="L24" s="1"/>
      <c r="M24" s="1">
        <v>1</v>
      </c>
      <c r="N24" s="1">
        <v>3</v>
      </c>
      <c r="O24" s="15">
        <f t="shared" si="33"/>
        <v>0.83333333333333337</v>
      </c>
      <c r="P24" s="16">
        <f t="shared" si="34"/>
        <v>5.5555555555555552E-2</v>
      </c>
      <c r="Q24" s="22"/>
      <c r="R24" s="1">
        <f t="shared" si="35"/>
        <v>0</v>
      </c>
      <c r="S24" s="1">
        <v>18</v>
      </c>
      <c r="T24" s="1">
        <v>11</v>
      </c>
      <c r="U24" s="1"/>
      <c r="V24" s="1">
        <v>1</v>
      </c>
      <c r="W24" s="1">
        <v>2</v>
      </c>
      <c r="X24" s="1">
        <v>4</v>
      </c>
      <c r="Y24" s="15">
        <f t="shared" si="36"/>
        <v>0.77777777777777779</v>
      </c>
      <c r="Z24" s="16">
        <f t="shared" si="37"/>
        <v>0.1111111111111111</v>
      </c>
      <c r="AA24" s="22"/>
      <c r="AB24" s="1">
        <f t="shared" si="38"/>
        <v>0</v>
      </c>
      <c r="AC24" s="1">
        <v>18</v>
      </c>
      <c r="AD24" s="1">
        <v>6</v>
      </c>
      <c r="AE24" s="1"/>
      <c r="AF24" s="1"/>
      <c r="AG24" s="1">
        <v>7</v>
      </c>
      <c r="AH24" s="1">
        <v>5</v>
      </c>
      <c r="AI24" s="15">
        <f t="shared" si="39"/>
        <v>0.72222222222222221</v>
      </c>
      <c r="AJ24" s="16">
        <f t="shared" si="40"/>
        <v>0.3888888888888889</v>
      </c>
      <c r="AK24" s="22"/>
      <c r="AL24" s="1">
        <f t="shared" si="41"/>
        <v>0</v>
      </c>
      <c r="AM24" s="1">
        <v>18</v>
      </c>
      <c r="AN24" s="1">
        <v>1</v>
      </c>
      <c r="AO24" s="1"/>
      <c r="AP24" s="1"/>
      <c r="AQ24" s="1">
        <v>12</v>
      </c>
      <c r="AR24" s="1">
        <v>5</v>
      </c>
      <c r="AS24" s="15">
        <f t="shared" si="42"/>
        <v>0.72222222222222221</v>
      </c>
      <c r="AT24" s="16">
        <f t="shared" si="43"/>
        <v>0.66666666666666663</v>
      </c>
      <c r="AU24" s="22"/>
      <c r="AV24" s="1">
        <f t="shared" si="44"/>
        <v>0</v>
      </c>
      <c r="AW24" s="1">
        <v>18</v>
      </c>
      <c r="AX24" s="1">
        <v>1</v>
      </c>
      <c r="AY24" s="1"/>
      <c r="AZ24" s="1"/>
      <c r="BA24" s="1">
        <v>12</v>
      </c>
      <c r="BB24" s="1">
        <v>5</v>
      </c>
      <c r="BC24" s="15">
        <f t="shared" si="45"/>
        <v>0.72222222222222221</v>
      </c>
      <c r="BD24" s="16">
        <f t="shared" si="46"/>
        <v>0.66666666666666663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24</v>
      </c>
      <c r="D25" s="2"/>
      <c r="E25" s="2"/>
      <c r="F25" s="8">
        <v>24</v>
      </c>
      <c r="G25" s="22">
        <v>1</v>
      </c>
      <c r="H25" s="1">
        <f t="shared" si="32"/>
        <v>2</v>
      </c>
      <c r="I25" s="1">
        <v>23</v>
      </c>
      <c r="J25" s="1">
        <v>21</v>
      </c>
      <c r="K25" s="1"/>
      <c r="L25" s="1">
        <v>1</v>
      </c>
      <c r="M25" s="1"/>
      <c r="N25" s="1">
        <v>1</v>
      </c>
      <c r="O25" s="15">
        <f t="shared" si="33"/>
        <v>0.95652173913043481</v>
      </c>
      <c r="P25" s="16">
        <f t="shared" si="34"/>
        <v>0</v>
      </c>
      <c r="Q25" s="22">
        <v>1</v>
      </c>
      <c r="R25" s="1">
        <f t="shared" si="35"/>
        <v>2</v>
      </c>
      <c r="S25" s="1">
        <v>22</v>
      </c>
      <c r="T25" s="1">
        <v>12</v>
      </c>
      <c r="U25" s="1"/>
      <c r="V25" s="1">
        <v>1</v>
      </c>
      <c r="W25" s="1">
        <v>6</v>
      </c>
      <c r="X25" s="1">
        <v>3</v>
      </c>
      <c r="Y25" s="15">
        <f t="shared" si="36"/>
        <v>0.86363636363636365</v>
      </c>
      <c r="Z25" s="16">
        <f t="shared" si="37"/>
        <v>0.27272727272727271</v>
      </c>
      <c r="AA25" s="22"/>
      <c r="AB25" s="1">
        <f t="shared" si="38"/>
        <v>1</v>
      </c>
      <c r="AC25" s="1">
        <v>21</v>
      </c>
      <c r="AD25" s="1">
        <v>4</v>
      </c>
      <c r="AE25" s="1"/>
      <c r="AF25" s="1"/>
      <c r="AG25" s="1">
        <v>14</v>
      </c>
      <c r="AH25" s="1">
        <v>3</v>
      </c>
      <c r="AI25" s="15">
        <f t="shared" si="39"/>
        <v>0.8571428571428571</v>
      </c>
      <c r="AJ25" s="16">
        <f t="shared" si="40"/>
        <v>0.66666666666666663</v>
      </c>
      <c r="AK25" s="22"/>
      <c r="AL25" s="1">
        <f t="shared" si="41"/>
        <v>0</v>
      </c>
      <c r="AM25" s="1">
        <v>21</v>
      </c>
      <c r="AN25" s="1"/>
      <c r="AO25" s="1"/>
      <c r="AP25" s="1"/>
      <c r="AQ25" s="1">
        <v>18</v>
      </c>
      <c r="AR25" s="1">
        <v>3</v>
      </c>
      <c r="AS25" s="15">
        <f t="shared" si="42"/>
        <v>0.8571428571428571</v>
      </c>
      <c r="AT25" s="16">
        <f t="shared" si="43"/>
        <v>0.8571428571428571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28</v>
      </c>
      <c r="D26" s="2"/>
      <c r="E26" s="2"/>
      <c r="F26" s="8">
        <v>28</v>
      </c>
      <c r="G26" s="22">
        <v>1</v>
      </c>
      <c r="H26" s="1">
        <f t="shared" si="32"/>
        <v>0</v>
      </c>
      <c r="I26" s="1">
        <v>29</v>
      </c>
      <c r="J26" s="1">
        <v>26</v>
      </c>
      <c r="K26" s="1"/>
      <c r="L26" s="1">
        <v>2</v>
      </c>
      <c r="M26" s="1"/>
      <c r="N26" s="1">
        <v>1</v>
      </c>
      <c r="O26" s="17">
        <f t="shared" si="33"/>
        <v>0.96551724137931039</v>
      </c>
      <c r="P26" s="18">
        <f t="shared" si="34"/>
        <v>0</v>
      </c>
      <c r="Q26" s="22"/>
      <c r="R26" s="1">
        <f t="shared" si="35"/>
        <v>0</v>
      </c>
      <c r="S26" s="1">
        <v>29</v>
      </c>
      <c r="T26" s="1">
        <v>21</v>
      </c>
      <c r="U26" s="1"/>
      <c r="V26" s="1"/>
      <c r="W26" s="1">
        <v>6</v>
      </c>
      <c r="X26" s="1">
        <v>2</v>
      </c>
      <c r="Y26" s="17">
        <f t="shared" si="36"/>
        <v>0.93103448275862066</v>
      </c>
      <c r="Z26" s="18">
        <f t="shared" si="37"/>
        <v>0.20689655172413793</v>
      </c>
      <c r="AA26" s="22"/>
      <c r="AB26" s="1">
        <f t="shared" si="38"/>
        <v>0</v>
      </c>
      <c r="AC26" s="1">
        <v>29</v>
      </c>
      <c r="AD26" s="1">
        <v>8</v>
      </c>
      <c r="AE26" s="1"/>
      <c r="AF26" s="1">
        <v>2</v>
      </c>
      <c r="AG26" s="1">
        <v>13</v>
      </c>
      <c r="AH26" s="1">
        <v>6</v>
      </c>
      <c r="AI26" s="17">
        <f t="shared" si="39"/>
        <v>0.7931034482758621</v>
      </c>
      <c r="AJ26" s="18">
        <f t="shared" si="40"/>
        <v>0.44827586206896552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38</v>
      </c>
      <c r="D27" s="2"/>
      <c r="E27" s="2"/>
      <c r="F27" s="8">
        <v>38</v>
      </c>
      <c r="G27" s="22"/>
      <c r="H27" s="1">
        <f t="shared" si="32"/>
        <v>0</v>
      </c>
      <c r="I27" s="1">
        <v>38</v>
      </c>
      <c r="J27" s="1">
        <v>36</v>
      </c>
      <c r="K27" s="1"/>
      <c r="L27" s="1"/>
      <c r="M27" s="1"/>
      <c r="N27" s="1">
        <v>2</v>
      </c>
      <c r="O27" s="17">
        <f t="shared" si="33"/>
        <v>0.94736842105263153</v>
      </c>
      <c r="P27" s="18">
        <f t="shared" si="34"/>
        <v>0</v>
      </c>
      <c r="Q27" s="22"/>
      <c r="R27" s="1">
        <f t="shared" si="35"/>
        <v>1</v>
      </c>
      <c r="S27" s="1">
        <v>37</v>
      </c>
      <c r="T27" s="1">
        <v>27</v>
      </c>
      <c r="U27" s="1"/>
      <c r="V27" s="1"/>
      <c r="W27" s="1">
        <v>5</v>
      </c>
      <c r="X27" s="1">
        <v>5</v>
      </c>
      <c r="Y27" s="17">
        <f t="shared" si="36"/>
        <v>0.86486486486486491</v>
      </c>
      <c r="Z27" s="18">
        <f t="shared" si="37"/>
        <v>0.13513513513513514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40</v>
      </c>
      <c r="D28" s="2"/>
      <c r="E28" s="2"/>
      <c r="F28" s="9">
        <v>40</v>
      </c>
      <c r="G28" s="23"/>
      <c r="H28" s="24">
        <f t="shared" si="32"/>
        <v>1</v>
      </c>
      <c r="I28" s="24">
        <v>39</v>
      </c>
      <c r="J28" s="24">
        <v>35</v>
      </c>
      <c r="K28" s="10"/>
      <c r="L28" s="10">
        <v>1</v>
      </c>
      <c r="M28" s="10"/>
      <c r="N28" s="10">
        <v>3</v>
      </c>
      <c r="O28" s="19">
        <f t="shared" si="33"/>
        <v>0.92307692307692313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CC793-D468-47A8-B765-CBFBB4E6F1AF}">
  <dimension ref="A1:BC69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34</v>
      </c>
    </row>
    <row r="2" spans="1:55">
      <c r="B2" s="25" t="str">
        <f>"Freshmen Retention - "&amp;$A$1</f>
        <v>Freshmen Retention - Lewis Coll Science &amp; Letters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64" t="s">
        <v>20</v>
      </c>
      <c r="C5" s="73">
        <v>10</v>
      </c>
      <c r="D5" s="56">
        <v>1</v>
      </c>
      <c r="E5" s="56"/>
      <c r="F5" s="56">
        <f t="shared" ref="F5:F13" si="0">C5-D5-E5</f>
        <v>9</v>
      </c>
      <c r="G5" s="73">
        <v>6</v>
      </c>
      <c r="H5" s="56"/>
      <c r="I5" s="78">
        <v>0</v>
      </c>
      <c r="J5" s="78">
        <v>0</v>
      </c>
      <c r="K5" s="56">
        <f t="shared" ref="K5:K12" si="1">F5-(G5+I5+J5)</f>
        <v>3</v>
      </c>
      <c r="L5" s="75">
        <f t="shared" ref="L5:L12" si="2">IF($F5="","",((G5+H5+I5+J5)/$F5))</f>
        <v>0.66666666666666663</v>
      </c>
      <c r="M5" s="75">
        <f t="shared" ref="M5:M12" si="3">IF($F5="","",(J5/$F5))</f>
        <v>0</v>
      </c>
      <c r="N5" s="73">
        <v>6</v>
      </c>
      <c r="O5" s="56"/>
      <c r="P5" s="78">
        <v>0</v>
      </c>
      <c r="Q5" s="73">
        <v>0</v>
      </c>
      <c r="R5" s="56">
        <f t="shared" ref="R5:R11" si="4">F5-Q5-P5-N5</f>
        <v>3</v>
      </c>
      <c r="S5" s="76">
        <f t="shared" ref="S5:S7" si="5">IF($F5="","",((N5+O5+P5+Q5)/$F5))</f>
        <v>0.66666666666666663</v>
      </c>
      <c r="T5" s="75">
        <f t="shared" ref="T5:T11" si="6">IF($F5="","",(Q5/$F5))</f>
        <v>0</v>
      </c>
      <c r="U5" s="73">
        <v>4</v>
      </c>
      <c r="V5" s="56"/>
      <c r="W5" s="78">
        <v>0</v>
      </c>
      <c r="X5" s="73">
        <v>1</v>
      </c>
      <c r="Y5" s="56">
        <f t="shared" ref="Y5:Y10" si="7">F5-(U5+W5+X5)</f>
        <v>4</v>
      </c>
      <c r="Z5" s="75">
        <f t="shared" ref="Z5:Z10" si="8">IF($F5="","",((U5+V5+W5+X5)/$F5))</f>
        <v>0.55555555555555558</v>
      </c>
      <c r="AA5" s="75">
        <f t="shared" ref="AA5:AA10" si="9">IF($F5="","",(X5/$F5))</f>
        <v>0.1111111111111111</v>
      </c>
      <c r="AB5" s="56">
        <v>0</v>
      </c>
      <c r="AC5" s="56"/>
      <c r="AD5" s="56">
        <v>0</v>
      </c>
      <c r="AE5" s="73">
        <v>5</v>
      </c>
      <c r="AF5" s="56">
        <f t="shared" ref="AF5:AF9" si="10">F5-(AB5+AD5+AE5)</f>
        <v>4</v>
      </c>
      <c r="AG5" s="76">
        <f t="shared" ref="AG5:AG9" si="11">IF($F5="","",((AB5+AC5+AD5+AE5)/$F5))</f>
        <v>0.55555555555555558</v>
      </c>
      <c r="AH5" s="75">
        <f t="shared" ref="AH5:AH9" si="12">IF($F5="","",(AE5/$F5))</f>
        <v>0.55555555555555558</v>
      </c>
      <c r="AI5" s="56">
        <v>0</v>
      </c>
      <c r="AJ5" s="56"/>
      <c r="AK5" s="78">
        <v>0</v>
      </c>
      <c r="AL5" s="73">
        <v>5</v>
      </c>
      <c r="AM5" s="56">
        <f t="shared" ref="AM5:AM7" si="13">F5-AL5-AK5-AI5</f>
        <v>4</v>
      </c>
      <c r="AN5" s="75">
        <f t="shared" ref="AN5:AN7" si="14">IF($F5="","",((AI5+AJ5+AK5+AL5)/$F5))</f>
        <v>0.55555555555555558</v>
      </c>
      <c r="AO5" s="75">
        <f t="shared" ref="AO5:AO7" si="15">IF($F5="","",(AL5/$F5))</f>
        <v>0.55555555555555558</v>
      </c>
      <c r="AP5" s="56">
        <v>0</v>
      </c>
      <c r="AQ5" s="56"/>
      <c r="AR5" s="56">
        <v>0</v>
      </c>
      <c r="AS5" s="73">
        <v>5</v>
      </c>
      <c r="AT5" s="56">
        <f t="shared" ref="AT5" si="16">F5-AP5-AR5-AS5</f>
        <v>4</v>
      </c>
      <c r="AU5" s="76">
        <f t="shared" ref="AU5" si="17">IF($F5="","",((AP5+AQ5+AR5+AS5)/$F5))</f>
        <v>0.55555555555555558</v>
      </c>
      <c r="AV5" s="75">
        <f t="shared" ref="AV5" si="18">IF($F5="","",(AS5/$F5))</f>
        <v>0.55555555555555558</v>
      </c>
      <c r="AW5" s="56">
        <v>0</v>
      </c>
      <c r="AX5" s="56"/>
      <c r="AY5" s="56">
        <v>0</v>
      </c>
      <c r="AZ5" s="73">
        <v>5</v>
      </c>
      <c r="BA5" s="56">
        <f t="shared" ref="BA5" si="19">F5-AZ5-AW5</f>
        <v>4</v>
      </c>
      <c r="BB5" s="75">
        <f t="shared" ref="BB5" si="20">IF($F5="","",((AW5+AX5+AY5+AZ5)/$F5))</f>
        <v>0.55555555555555558</v>
      </c>
      <c r="BC5" s="75">
        <f t="shared" ref="BC5" si="21">IF($F5="","",(AZ5/$F5))</f>
        <v>0.55555555555555558</v>
      </c>
    </row>
    <row r="6" spans="1:55">
      <c r="B6" s="64" t="s">
        <v>21</v>
      </c>
      <c r="C6" s="73">
        <v>17</v>
      </c>
      <c r="D6" s="56">
        <v>1</v>
      </c>
      <c r="E6" s="56"/>
      <c r="F6" s="56">
        <f t="shared" si="0"/>
        <v>16</v>
      </c>
      <c r="G6" s="73">
        <v>7</v>
      </c>
      <c r="H6" s="56"/>
      <c r="I6" s="73">
        <v>1</v>
      </c>
      <c r="J6" s="78">
        <v>0</v>
      </c>
      <c r="K6" s="56">
        <f t="shared" si="1"/>
        <v>8</v>
      </c>
      <c r="L6" s="75">
        <f t="shared" si="2"/>
        <v>0.5</v>
      </c>
      <c r="M6" s="75">
        <f t="shared" si="3"/>
        <v>0</v>
      </c>
      <c r="N6" s="73">
        <v>5</v>
      </c>
      <c r="O6" s="56"/>
      <c r="P6" s="73">
        <v>1</v>
      </c>
      <c r="Q6" s="78">
        <v>0</v>
      </c>
      <c r="R6" s="56">
        <f t="shared" si="4"/>
        <v>10</v>
      </c>
      <c r="S6" s="76">
        <f t="shared" si="5"/>
        <v>0.375</v>
      </c>
      <c r="T6" s="75">
        <f t="shared" si="6"/>
        <v>0</v>
      </c>
      <c r="U6" s="78">
        <v>6</v>
      </c>
      <c r="V6" s="56"/>
      <c r="W6" s="56">
        <v>0</v>
      </c>
      <c r="X6" s="56">
        <v>0</v>
      </c>
      <c r="Y6" s="56">
        <f t="shared" si="7"/>
        <v>10</v>
      </c>
      <c r="Z6" s="75">
        <f t="shared" si="8"/>
        <v>0.375</v>
      </c>
      <c r="AA6" s="75">
        <f t="shared" si="9"/>
        <v>0</v>
      </c>
      <c r="AB6" s="56">
        <v>2</v>
      </c>
      <c r="AC6" s="56"/>
      <c r="AD6" s="56">
        <v>0</v>
      </c>
      <c r="AE6" s="56">
        <v>3</v>
      </c>
      <c r="AF6" s="56">
        <f t="shared" si="10"/>
        <v>11</v>
      </c>
      <c r="AG6" s="76">
        <f t="shared" si="11"/>
        <v>0.3125</v>
      </c>
      <c r="AH6" s="75">
        <f t="shared" si="12"/>
        <v>0.1875</v>
      </c>
      <c r="AI6" s="56">
        <v>1</v>
      </c>
      <c r="AJ6" s="56"/>
      <c r="AK6" s="56">
        <v>1</v>
      </c>
      <c r="AL6" s="56">
        <v>4</v>
      </c>
      <c r="AM6" s="56">
        <f t="shared" si="13"/>
        <v>10</v>
      </c>
      <c r="AN6" s="75">
        <f t="shared" si="14"/>
        <v>0.375</v>
      </c>
      <c r="AO6" s="75">
        <f t="shared" si="15"/>
        <v>0.25</v>
      </c>
      <c r="AP6" s="56">
        <v>1</v>
      </c>
      <c r="AQ6" s="56"/>
      <c r="AR6" s="56">
        <v>0</v>
      </c>
      <c r="AS6" s="56">
        <v>5</v>
      </c>
      <c r="AT6" s="56">
        <f t="shared" ref="AT6" si="22">F6-AP6-AR6-AS6</f>
        <v>10</v>
      </c>
      <c r="AU6" s="76">
        <f t="shared" ref="AU6" si="23">IF($F6="","",((AP6+AQ6+AR6+AS6)/$F6))</f>
        <v>0.375</v>
      </c>
      <c r="AV6" s="75">
        <f t="shared" ref="AV6" si="24">IF($F6="","",(AS6/$F6))</f>
        <v>0.3125</v>
      </c>
      <c r="AW6" s="56">
        <v>0</v>
      </c>
      <c r="AX6" s="56"/>
      <c r="AY6" s="56">
        <v>0</v>
      </c>
      <c r="AZ6" s="56">
        <v>6</v>
      </c>
      <c r="BA6" s="56">
        <f t="shared" ref="BA6" si="25">F6-AZ6-AW6</f>
        <v>10</v>
      </c>
      <c r="BB6" s="75">
        <f t="shared" ref="BB6" si="26">IF($F6="","",((AW6+AX6+AY6+AZ6)/$F6))</f>
        <v>0.375</v>
      </c>
      <c r="BC6" s="75">
        <f t="shared" ref="BC6" si="27">IF($F6="","",(AZ6/$F6))</f>
        <v>0.375</v>
      </c>
    </row>
    <row r="7" spans="1:55">
      <c r="B7" s="64" t="s">
        <v>22</v>
      </c>
      <c r="C7" s="73">
        <v>16</v>
      </c>
      <c r="D7" s="56"/>
      <c r="E7" s="56"/>
      <c r="F7" s="56">
        <f t="shared" si="0"/>
        <v>16</v>
      </c>
      <c r="G7" s="73">
        <v>13</v>
      </c>
      <c r="H7" s="56"/>
      <c r="I7" s="78">
        <v>0</v>
      </c>
      <c r="J7" s="78">
        <v>0</v>
      </c>
      <c r="K7" s="56">
        <f t="shared" si="1"/>
        <v>3</v>
      </c>
      <c r="L7" s="75">
        <f t="shared" si="2"/>
        <v>0.8125</v>
      </c>
      <c r="M7" s="75">
        <f t="shared" si="3"/>
        <v>0</v>
      </c>
      <c r="N7" s="78">
        <v>11</v>
      </c>
      <c r="O7" s="56"/>
      <c r="P7" s="78">
        <v>0</v>
      </c>
      <c r="Q7" s="78">
        <v>0</v>
      </c>
      <c r="R7" s="56">
        <f t="shared" si="4"/>
        <v>5</v>
      </c>
      <c r="S7" s="76">
        <f t="shared" si="5"/>
        <v>0.6875</v>
      </c>
      <c r="T7" s="75">
        <f t="shared" si="6"/>
        <v>0</v>
      </c>
      <c r="U7" s="78">
        <v>8</v>
      </c>
      <c r="V7" s="56"/>
      <c r="W7" s="56">
        <v>0</v>
      </c>
      <c r="X7" s="56">
        <v>1</v>
      </c>
      <c r="Y7" s="56">
        <f t="shared" si="7"/>
        <v>7</v>
      </c>
      <c r="Z7" s="75">
        <f t="shared" si="8"/>
        <v>0.5625</v>
      </c>
      <c r="AA7" s="75">
        <f t="shared" si="9"/>
        <v>6.25E-2</v>
      </c>
      <c r="AB7" s="56">
        <v>1</v>
      </c>
      <c r="AC7" s="56"/>
      <c r="AD7" s="56">
        <v>0</v>
      </c>
      <c r="AE7" s="56">
        <v>10</v>
      </c>
      <c r="AF7" s="56">
        <f t="shared" si="10"/>
        <v>5</v>
      </c>
      <c r="AG7" s="76">
        <f t="shared" si="11"/>
        <v>0.6875</v>
      </c>
      <c r="AH7" s="75">
        <f t="shared" si="12"/>
        <v>0.625</v>
      </c>
      <c r="AI7" s="56">
        <v>0</v>
      </c>
      <c r="AJ7" s="56"/>
      <c r="AK7" s="56">
        <v>0</v>
      </c>
      <c r="AL7" s="56">
        <v>11</v>
      </c>
      <c r="AM7" s="56">
        <f t="shared" si="13"/>
        <v>5</v>
      </c>
      <c r="AN7" s="75">
        <f t="shared" si="14"/>
        <v>0.6875</v>
      </c>
      <c r="AO7" s="75">
        <f t="shared" si="15"/>
        <v>0.6875</v>
      </c>
      <c r="AP7" s="56">
        <v>0</v>
      </c>
      <c r="AQ7" s="56"/>
      <c r="AR7" s="56">
        <v>0</v>
      </c>
      <c r="AS7" s="56">
        <v>11</v>
      </c>
      <c r="AT7" s="56">
        <f t="shared" ref="AT7" si="28">F7-AP7-AR7-AS7</f>
        <v>5</v>
      </c>
      <c r="AU7" s="76">
        <f t="shared" ref="AU7" si="29">IF($F7="","",((AP7+AQ7+AR7+AS7)/$F7))</f>
        <v>0.6875</v>
      </c>
      <c r="AV7" s="75">
        <f t="shared" ref="AV7" si="30">IF($F7="","",(AS7/$F7))</f>
        <v>0.6875</v>
      </c>
      <c r="AW7" s="56"/>
      <c r="AX7" s="56"/>
      <c r="AY7" s="56"/>
      <c r="AZ7" s="56"/>
      <c r="BA7" s="56"/>
      <c r="BB7" s="75"/>
      <c r="BC7" s="75"/>
    </row>
    <row r="8" spans="1:55">
      <c r="B8" s="64" t="s">
        <v>23</v>
      </c>
      <c r="C8" s="73">
        <v>17</v>
      </c>
      <c r="D8" s="56"/>
      <c r="E8" s="56"/>
      <c r="F8" s="56">
        <f t="shared" si="0"/>
        <v>17</v>
      </c>
      <c r="G8" s="78">
        <v>11</v>
      </c>
      <c r="H8" s="74"/>
      <c r="I8" s="78">
        <v>0</v>
      </c>
      <c r="J8" s="78">
        <v>0</v>
      </c>
      <c r="K8" s="56">
        <f t="shared" si="1"/>
        <v>6</v>
      </c>
      <c r="L8" s="75">
        <f t="shared" si="2"/>
        <v>0.6470588235294118</v>
      </c>
      <c r="M8" s="75">
        <f t="shared" si="3"/>
        <v>0</v>
      </c>
      <c r="N8" s="78">
        <v>8</v>
      </c>
      <c r="O8" s="74"/>
      <c r="P8" s="73">
        <v>1</v>
      </c>
      <c r="Q8" s="78">
        <v>0</v>
      </c>
      <c r="R8" s="56">
        <f t="shared" si="4"/>
        <v>8</v>
      </c>
      <c r="S8" s="76">
        <f>IF($F8="","",((N8+O8+P8+Q8)/$F8))</f>
        <v>0.52941176470588236</v>
      </c>
      <c r="T8" s="75">
        <f t="shared" si="6"/>
        <v>0</v>
      </c>
      <c r="U8" s="78">
        <v>6</v>
      </c>
      <c r="V8" s="74"/>
      <c r="W8" s="56">
        <v>0</v>
      </c>
      <c r="X8" s="56">
        <v>2</v>
      </c>
      <c r="Y8" s="56">
        <f t="shared" si="7"/>
        <v>9</v>
      </c>
      <c r="Z8" s="75">
        <f t="shared" si="8"/>
        <v>0.47058823529411764</v>
      </c>
      <c r="AA8" s="75">
        <f t="shared" si="9"/>
        <v>0.11764705882352941</v>
      </c>
      <c r="AB8" s="56">
        <v>2</v>
      </c>
      <c r="AC8" s="74"/>
      <c r="AD8" s="56">
        <v>0</v>
      </c>
      <c r="AE8" s="56">
        <v>6</v>
      </c>
      <c r="AF8" s="56">
        <f t="shared" si="10"/>
        <v>9</v>
      </c>
      <c r="AG8" s="76">
        <f t="shared" si="11"/>
        <v>0.47058823529411764</v>
      </c>
      <c r="AH8" s="75">
        <f t="shared" si="12"/>
        <v>0.35294117647058826</v>
      </c>
      <c r="AI8" s="56">
        <v>0</v>
      </c>
      <c r="AJ8" s="74"/>
      <c r="AK8" s="56">
        <v>0</v>
      </c>
      <c r="AL8" s="56">
        <v>8</v>
      </c>
      <c r="AM8" s="56">
        <f t="shared" ref="AM8" si="31">F8-AL8-AK8-AI8</f>
        <v>9</v>
      </c>
      <c r="AN8" s="75">
        <f t="shared" ref="AN8" si="32">IF($F8="","",((AI8+AJ8+AK8+AL8)/$F8))</f>
        <v>0.47058823529411764</v>
      </c>
      <c r="AO8" s="75">
        <f t="shared" ref="AO8" si="33">IF($F8="","",(AL8/$F8))</f>
        <v>0.47058823529411764</v>
      </c>
      <c r="AP8" s="56"/>
      <c r="AQ8" s="74"/>
      <c r="AR8" s="56"/>
      <c r="AS8" s="56"/>
      <c r="AT8" s="56"/>
      <c r="AU8" s="76"/>
      <c r="AV8" s="75"/>
      <c r="AW8" s="56"/>
      <c r="AX8" s="74"/>
      <c r="AY8" s="56"/>
      <c r="AZ8" s="56"/>
      <c r="BA8" s="56"/>
      <c r="BB8" s="75"/>
      <c r="BC8" s="75"/>
    </row>
    <row r="9" spans="1:55">
      <c r="B9" s="55" t="s">
        <v>24</v>
      </c>
      <c r="C9" s="73">
        <v>46</v>
      </c>
      <c r="D9" s="56"/>
      <c r="E9" s="56"/>
      <c r="F9" s="56">
        <f t="shared" si="0"/>
        <v>46</v>
      </c>
      <c r="G9" s="73">
        <v>37</v>
      </c>
      <c r="H9" s="74"/>
      <c r="I9" s="78">
        <v>0</v>
      </c>
      <c r="J9" s="78">
        <v>0</v>
      </c>
      <c r="K9" s="56">
        <f t="shared" si="1"/>
        <v>9</v>
      </c>
      <c r="L9" s="75">
        <f t="shared" si="2"/>
        <v>0.80434782608695654</v>
      </c>
      <c r="M9" s="75">
        <f t="shared" si="3"/>
        <v>0</v>
      </c>
      <c r="N9" s="73">
        <v>28</v>
      </c>
      <c r="O9" s="74"/>
      <c r="P9" s="73">
        <v>2</v>
      </c>
      <c r="Q9" s="78">
        <v>0</v>
      </c>
      <c r="R9" s="56">
        <f t="shared" si="4"/>
        <v>16</v>
      </c>
      <c r="S9" s="76">
        <f>IF($F9="","",((N9+O9+P9+Q9)/$F9))</f>
        <v>0.65217391304347827</v>
      </c>
      <c r="T9" s="75">
        <f t="shared" si="6"/>
        <v>0</v>
      </c>
      <c r="U9" s="78">
        <v>28</v>
      </c>
      <c r="V9" s="74"/>
      <c r="W9" s="56">
        <v>0</v>
      </c>
      <c r="X9" s="56">
        <v>1</v>
      </c>
      <c r="Y9" s="56">
        <f t="shared" si="7"/>
        <v>17</v>
      </c>
      <c r="Z9" s="75">
        <f t="shared" si="8"/>
        <v>0.63043478260869568</v>
      </c>
      <c r="AA9" s="75">
        <f t="shared" si="9"/>
        <v>2.1739130434782608E-2</v>
      </c>
      <c r="AB9" s="56">
        <v>12</v>
      </c>
      <c r="AC9" s="74"/>
      <c r="AD9" s="56">
        <v>0</v>
      </c>
      <c r="AE9" s="56">
        <v>16</v>
      </c>
      <c r="AF9" s="56">
        <f t="shared" si="10"/>
        <v>18</v>
      </c>
      <c r="AG9" s="76">
        <f t="shared" si="11"/>
        <v>0.60869565217391308</v>
      </c>
      <c r="AH9" s="75">
        <f t="shared" si="12"/>
        <v>0.34782608695652173</v>
      </c>
      <c r="AI9" s="56"/>
      <c r="AJ9" s="74"/>
      <c r="AK9" s="56"/>
      <c r="AL9" s="56"/>
      <c r="AM9" s="56"/>
      <c r="AN9" s="75"/>
      <c r="AO9" s="75"/>
      <c r="AP9" s="56"/>
      <c r="AQ9" s="74"/>
      <c r="AR9" s="56"/>
      <c r="AS9" s="56"/>
      <c r="AT9" s="56"/>
      <c r="AU9" s="76"/>
      <c r="AV9" s="75"/>
      <c r="AW9" s="56"/>
      <c r="AX9" s="74"/>
      <c r="AY9" s="56"/>
      <c r="AZ9" s="56"/>
      <c r="BA9" s="56"/>
      <c r="BB9" s="75"/>
      <c r="BC9" s="75"/>
    </row>
    <row r="10" spans="1:55">
      <c r="B10" s="55" t="s">
        <v>25</v>
      </c>
      <c r="C10" s="73">
        <v>77</v>
      </c>
      <c r="D10" s="56"/>
      <c r="E10" s="56"/>
      <c r="F10" s="56">
        <f t="shared" si="0"/>
        <v>77</v>
      </c>
      <c r="G10" s="73">
        <v>41</v>
      </c>
      <c r="H10" s="74"/>
      <c r="I10" s="78">
        <v>1</v>
      </c>
      <c r="J10" s="78">
        <v>0</v>
      </c>
      <c r="K10" s="56">
        <f t="shared" si="1"/>
        <v>35</v>
      </c>
      <c r="L10" s="75">
        <f t="shared" si="2"/>
        <v>0.54545454545454541</v>
      </c>
      <c r="M10" s="75">
        <f t="shared" si="3"/>
        <v>0</v>
      </c>
      <c r="N10" s="74">
        <v>36</v>
      </c>
      <c r="O10" s="74"/>
      <c r="P10" s="74">
        <v>0</v>
      </c>
      <c r="Q10" s="74">
        <v>0</v>
      </c>
      <c r="R10" s="56">
        <f t="shared" si="4"/>
        <v>41</v>
      </c>
      <c r="S10" s="76">
        <f>IF($F10="","",((N10+O10+P10+Q10)/$F10))</f>
        <v>0.46753246753246752</v>
      </c>
      <c r="T10" s="75">
        <f t="shared" si="6"/>
        <v>0</v>
      </c>
      <c r="U10" s="74">
        <v>29</v>
      </c>
      <c r="V10" s="74"/>
      <c r="W10" s="74">
        <v>1</v>
      </c>
      <c r="X10" s="74">
        <v>2</v>
      </c>
      <c r="Y10" s="56">
        <f t="shared" si="7"/>
        <v>45</v>
      </c>
      <c r="Z10" s="75">
        <f t="shared" si="8"/>
        <v>0.41558441558441561</v>
      </c>
      <c r="AA10" s="75">
        <f t="shared" si="9"/>
        <v>2.5974025974025976E-2</v>
      </c>
      <c r="AB10" s="74"/>
      <c r="AC10" s="74"/>
      <c r="AD10" s="74"/>
      <c r="AE10" s="74"/>
      <c r="AF10" s="56"/>
      <c r="AG10" s="76"/>
      <c r="AH10" s="75"/>
      <c r="AI10" s="74"/>
      <c r="AJ10" s="74"/>
      <c r="AK10" s="74"/>
      <c r="AL10" s="74"/>
      <c r="AM10" s="56"/>
      <c r="AN10" s="75"/>
      <c r="AO10" s="75"/>
      <c r="AP10" s="74"/>
      <c r="AQ10" s="74"/>
      <c r="AR10" s="74"/>
      <c r="AS10" s="74"/>
      <c r="AT10" s="56"/>
      <c r="AU10" s="76"/>
      <c r="AV10" s="75"/>
      <c r="AW10" s="74"/>
      <c r="AX10" s="74"/>
      <c r="AY10" s="74"/>
      <c r="AZ10" s="74"/>
      <c r="BA10" s="56"/>
      <c r="BB10" s="75"/>
      <c r="BC10" s="75"/>
    </row>
    <row r="11" spans="1:55">
      <c r="B11" s="55" t="s">
        <v>26</v>
      </c>
      <c r="C11" s="73">
        <v>70</v>
      </c>
      <c r="D11" s="56">
        <v>1</v>
      </c>
      <c r="E11" s="56"/>
      <c r="F11" s="56">
        <f t="shared" si="0"/>
        <v>69</v>
      </c>
      <c r="G11" s="56">
        <v>48</v>
      </c>
      <c r="H11" s="56"/>
      <c r="I11" s="73">
        <v>3</v>
      </c>
      <c r="J11" s="78">
        <v>0</v>
      </c>
      <c r="K11" s="56">
        <f t="shared" si="1"/>
        <v>18</v>
      </c>
      <c r="L11" s="75">
        <f t="shared" si="2"/>
        <v>0.73913043478260865</v>
      </c>
      <c r="M11" s="75">
        <f t="shared" si="3"/>
        <v>0</v>
      </c>
      <c r="N11" s="56">
        <v>44</v>
      </c>
      <c r="O11" s="56"/>
      <c r="P11" s="56">
        <v>4</v>
      </c>
      <c r="Q11" s="56">
        <v>0</v>
      </c>
      <c r="R11" s="56">
        <f t="shared" si="4"/>
        <v>21</v>
      </c>
      <c r="S11" s="76">
        <f>IF($F11="","",((N11+O11+P11+Q11)/$F11))</f>
        <v>0.69565217391304346</v>
      </c>
      <c r="T11" s="75">
        <f t="shared" si="6"/>
        <v>0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75"/>
      <c r="BC11" s="75"/>
    </row>
    <row r="12" spans="1:55">
      <c r="B12" s="55" t="s">
        <v>27</v>
      </c>
      <c r="C12" s="73">
        <v>48</v>
      </c>
      <c r="D12" s="56"/>
      <c r="E12" s="56"/>
      <c r="F12" s="56">
        <f t="shared" si="0"/>
        <v>48</v>
      </c>
      <c r="G12" s="56">
        <v>35</v>
      </c>
      <c r="H12" s="56"/>
      <c r="I12" s="73">
        <v>2</v>
      </c>
      <c r="J12" s="78">
        <v>0</v>
      </c>
      <c r="K12" s="56">
        <f t="shared" si="1"/>
        <v>11</v>
      </c>
      <c r="L12" s="75">
        <f t="shared" si="2"/>
        <v>0.77083333333333337</v>
      </c>
      <c r="M12" s="75">
        <f t="shared" si="3"/>
        <v>0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75"/>
      <c r="BC12" s="75"/>
    </row>
    <row r="13" spans="1:55">
      <c r="B13" s="55" t="s">
        <v>28</v>
      </c>
      <c r="C13" s="73">
        <v>48</v>
      </c>
      <c r="D13" s="56"/>
      <c r="E13" s="56"/>
      <c r="F13" s="56">
        <f t="shared" si="0"/>
        <v>48</v>
      </c>
      <c r="G13" s="56"/>
      <c r="H13" s="56"/>
      <c r="I13" s="73"/>
      <c r="J13" s="78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75"/>
      <c r="BC13" s="75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Lewis Coll Science &amp; Letters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3">
        <v>4</v>
      </c>
      <c r="D19" s="56"/>
      <c r="E19" s="56"/>
      <c r="F19" s="56">
        <f t="shared" ref="F19:F27" si="34">C19-D19-E19</f>
        <v>4</v>
      </c>
      <c r="G19" s="73">
        <v>4</v>
      </c>
      <c r="H19" s="56"/>
      <c r="I19" s="78">
        <v>0</v>
      </c>
      <c r="J19" s="73">
        <v>0</v>
      </c>
      <c r="K19" s="56">
        <f t="shared" ref="K19:K26" si="35">F19-I19-G19-J19</f>
        <v>0</v>
      </c>
      <c r="L19" s="75">
        <f t="shared" ref="L19:L26" si="36">IF($F19="","",((G19+H19+I19+J19)/$F19))</f>
        <v>1</v>
      </c>
      <c r="M19" s="75">
        <f t="shared" ref="M19:M26" si="37">IF($F19="","",(J19/$F19))</f>
        <v>0</v>
      </c>
      <c r="N19" s="73">
        <v>2</v>
      </c>
      <c r="O19" s="56"/>
      <c r="P19" s="78">
        <v>0</v>
      </c>
      <c r="Q19" s="73">
        <v>1</v>
      </c>
      <c r="R19" s="56">
        <f t="shared" ref="R19:R25" si="38">F19-N19-O19-P19-Q19</f>
        <v>1</v>
      </c>
      <c r="S19" s="76">
        <f t="shared" ref="S19:S25" si="39">IF($F19="","",((N19+O19+P19+Q19)/$F19))</f>
        <v>0.75</v>
      </c>
      <c r="T19" s="75">
        <f t="shared" ref="T19:T25" si="40">IF($F19="","",(Q19/$F19))</f>
        <v>0.25</v>
      </c>
      <c r="U19" s="73">
        <v>2</v>
      </c>
      <c r="V19" s="56"/>
      <c r="W19" s="56">
        <v>0</v>
      </c>
      <c r="X19" s="73">
        <v>2</v>
      </c>
      <c r="Y19" s="56">
        <f t="shared" ref="Y19:Y24" si="41">F19-(U19+W19+X19)</f>
        <v>0</v>
      </c>
      <c r="Z19" s="75">
        <f t="shared" ref="Z19:Z24" si="42">IF($F19="","",((U19+V19+W19+X19)/$F19))</f>
        <v>1</v>
      </c>
      <c r="AA19" s="75">
        <f t="shared" ref="AA19:AA24" si="43">IF($F19="","",(X19/$F19))</f>
        <v>0.5</v>
      </c>
      <c r="AB19" s="56">
        <v>0</v>
      </c>
      <c r="AC19" s="56"/>
      <c r="AD19" s="78">
        <v>0</v>
      </c>
      <c r="AE19" s="73">
        <v>4</v>
      </c>
      <c r="AF19" s="56">
        <f t="shared" ref="AF19:AF22" si="44">F19-(AB19+AD19+AE19)</f>
        <v>0</v>
      </c>
      <c r="AG19" s="76">
        <f t="shared" ref="AG19:AG22" si="45">IF($F19="","",((AB19+AC19+AD19+AE19)/$F19))</f>
        <v>1</v>
      </c>
      <c r="AH19" s="75">
        <f t="shared" ref="AH19:AH22" si="46">IF($F19="","",(AE19/$F19))</f>
        <v>1</v>
      </c>
      <c r="AI19" s="56">
        <v>0</v>
      </c>
      <c r="AJ19" s="56"/>
      <c r="AK19" s="56">
        <v>0</v>
      </c>
      <c r="AL19" s="73">
        <v>4</v>
      </c>
      <c r="AM19" s="56">
        <f t="shared" ref="AM19:AM21" si="47">F19-AL19-AK19-AI19</f>
        <v>0</v>
      </c>
      <c r="AN19" s="75">
        <f t="shared" ref="AN19:AN21" si="48">IF($F19="","",((AI19+AJ19+AK19+AL19)/$F19))</f>
        <v>1</v>
      </c>
      <c r="AO19" s="75">
        <f t="shared" ref="AO19:AO21" si="49">IF($F19="","",(AL19/$F19))</f>
        <v>1</v>
      </c>
      <c r="AP19" s="56">
        <v>0</v>
      </c>
      <c r="AQ19" s="56"/>
      <c r="AR19" s="56">
        <v>0</v>
      </c>
      <c r="AS19" s="73">
        <v>4</v>
      </c>
      <c r="AT19" s="56">
        <f t="shared" ref="AT19" si="50">F19-AS19-AR19-AP19</f>
        <v>0</v>
      </c>
      <c r="AU19" s="76">
        <f t="shared" ref="AU19" si="51">IF($F19="","",((AP19+AQ19+AR19+AS19)/$F19))</f>
        <v>1</v>
      </c>
      <c r="AV19" s="75">
        <f t="shared" ref="AV19" si="52">IF($F19="","",(AS19/$F19))</f>
        <v>1</v>
      </c>
      <c r="AW19" s="56">
        <v>0</v>
      </c>
      <c r="AX19" s="56"/>
      <c r="AY19" s="56">
        <v>0</v>
      </c>
      <c r="AZ19" s="73">
        <v>4</v>
      </c>
      <c r="BA19" s="56">
        <f t="shared" ref="BA19" si="53">F19-AZ19-AW19</f>
        <v>0</v>
      </c>
      <c r="BB19" s="75">
        <f t="shared" ref="BB19" si="54">IF($F19="","",((AW19+AX19+AY19+AZ19)/$F19))</f>
        <v>1</v>
      </c>
      <c r="BC19" s="75">
        <f t="shared" ref="BC19" si="55">IF($F19="","",(AZ19/$F19))</f>
        <v>1</v>
      </c>
    </row>
    <row r="20" spans="2:55">
      <c r="B20" s="55" t="s">
        <v>21</v>
      </c>
      <c r="C20" s="73">
        <v>6</v>
      </c>
      <c r="D20" s="56"/>
      <c r="E20" s="56"/>
      <c r="F20" s="56">
        <f t="shared" si="34"/>
        <v>6</v>
      </c>
      <c r="G20" s="73">
        <v>4</v>
      </c>
      <c r="H20" s="56"/>
      <c r="I20" s="73">
        <v>1</v>
      </c>
      <c r="J20" s="78">
        <v>0</v>
      </c>
      <c r="K20" s="56">
        <f t="shared" si="35"/>
        <v>1</v>
      </c>
      <c r="L20" s="76">
        <f t="shared" si="36"/>
        <v>0.83333333333333337</v>
      </c>
      <c r="M20" s="75">
        <f t="shared" si="37"/>
        <v>0</v>
      </c>
      <c r="N20" s="73">
        <v>3</v>
      </c>
      <c r="O20" s="56"/>
      <c r="P20" s="73">
        <v>1</v>
      </c>
      <c r="Q20" s="78">
        <v>0</v>
      </c>
      <c r="R20" s="56">
        <f t="shared" si="38"/>
        <v>2</v>
      </c>
      <c r="S20" s="76">
        <f t="shared" si="39"/>
        <v>0.66666666666666663</v>
      </c>
      <c r="T20" s="75">
        <f t="shared" si="40"/>
        <v>0</v>
      </c>
      <c r="U20" s="56">
        <v>2</v>
      </c>
      <c r="V20" s="56"/>
      <c r="W20" s="56">
        <v>0</v>
      </c>
      <c r="X20" s="73">
        <v>1</v>
      </c>
      <c r="Y20" s="56">
        <f t="shared" si="41"/>
        <v>3</v>
      </c>
      <c r="Z20" s="76">
        <f t="shared" si="42"/>
        <v>0.5</v>
      </c>
      <c r="AA20" s="75">
        <f t="shared" si="43"/>
        <v>0.16666666666666666</v>
      </c>
      <c r="AB20" s="56">
        <v>0</v>
      </c>
      <c r="AC20" s="56"/>
      <c r="AD20" s="78">
        <v>0</v>
      </c>
      <c r="AE20" s="73">
        <v>1</v>
      </c>
      <c r="AF20" s="56">
        <f t="shared" si="44"/>
        <v>5</v>
      </c>
      <c r="AG20" s="76">
        <f t="shared" si="45"/>
        <v>0.16666666666666666</v>
      </c>
      <c r="AH20" s="75">
        <f t="shared" si="46"/>
        <v>0.16666666666666666</v>
      </c>
      <c r="AI20" s="56">
        <v>0</v>
      </c>
      <c r="AJ20" s="56"/>
      <c r="AK20" s="56">
        <v>0</v>
      </c>
      <c r="AL20" s="73">
        <v>1</v>
      </c>
      <c r="AM20" s="56">
        <f t="shared" si="47"/>
        <v>5</v>
      </c>
      <c r="AN20" s="75">
        <f t="shared" si="48"/>
        <v>0.16666666666666666</v>
      </c>
      <c r="AO20" s="75">
        <f t="shared" si="49"/>
        <v>0.16666666666666666</v>
      </c>
      <c r="AP20" s="56">
        <v>0</v>
      </c>
      <c r="AQ20" s="56"/>
      <c r="AR20" s="56">
        <v>0</v>
      </c>
      <c r="AS20" s="73">
        <v>1</v>
      </c>
      <c r="AT20" s="56">
        <f t="shared" ref="AT20" si="56">F20-AS20-AR20-AP20</f>
        <v>5</v>
      </c>
      <c r="AU20" s="76">
        <f t="shared" ref="AU20" si="57">IF($F20="","",((AP20+AQ20+AR20+AS20)/$F20))</f>
        <v>0.16666666666666666</v>
      </c>
      <c r="AV20" s="75">
        <f t="shared" ref="AV20" si="58">IF($F20="","",(AS20/$F20))</f>
        <v>0.16666666666666666</v>
      </c>
      <c r="AW20" s="56">
        <v>0</v>
      </c>
      <c r="AX20" s="56"/>
      <c r="AY20" s="56">
        <v>0</v>
      </c>
      <c r="AZ20" s="73">
        <v>1</v>
      </c>
      <c r="BA20" s="56">
        <f t="shared" ref="BA20" si="59">F20-AZ20-AW20</f>
        <v>5</v>
      </c>
      <c r="BB20" s="75">
        <f t="shared" ref="BB20" si="60">IF($F20="","",((AW20+AX20+AY20+AZ20)/$F20))</f>
        <v>0.16666666666666666</v>
      </c>
      <c r="BC20" s="75">
        <f t="shared" ref="BC20" si="61">IF($F20="","",(AZ20/$F20))</f>
        <v>0.16666666666666666</v>
      </c>
    </row>
    <row r="21" spans="2:55">
      <c r="B21" s="55" t="s">
        <v>22</v>
      </c>
      <c r="C21" s="73">
        <v>2</v>
      </c>
      <c r="D21" s="56"/>
      <c r="E21" s="56"/>
      <c r="F21" s="56">
        <f t="shared" si="34"/>
        <v>2</v>
      </c>
      <c r="G21" s="73">
        <v>1</v>
      </c>
      <c r="H21" s="56"/>
      <c r="I21" s="78">
        <v>0</v>
      </c>
      <c r="J21" s="78">
        <v>0</v>
      </c>
      <c r="K21" s="56">
        <f t="shared" si="35"/>
        <v>1</v>
      </c>
      <c r="L21" s="75">
        <f t="shared" si="36"/>
        <v>0.5</v>
      </c>
      <c r="M21" s="75">
        <f t="shared" si="37"/>
        <v>0</v>
      </c>
      <c r="N21" s="78">
        <v>1</v>
      </c>
      <c r="O21" s="56"/>
      <c r="P21" s="78">
        <v>0</v>
      </c>
      <c r="Q21" s="78">
        <v>0</v>
      </c>
      <c r="R21" s="56">
        <f t="shared" si="38"/>
        <v>1</v>
      </c>
      <c r="S21" s="76">
        <f t="shared" si="39"/>
        <v>0.5</v>
      </c>
      <c r="T21" s="75">
        <f t="shared" si="40"/>
        <v>0</v>
      </c>
      <c r="U21" s="56">
        <v>0</v>
      </c>
      <c r="V21" s="56"/>
      <c r="W21" s="56">
        <v>0</v>
      </c>
      <c r="X21" s="78">
        <v>1</v>
      </c>
      <c r="Y21" s="56">
        <f t="shared" si="41"/>
        <v>1</v>
      </c>
      <c r="Z21" s="76">
        <f t="shared" si="42"/>
        <v>0.5</v>
      </c>
      <c r="AA21" s="75">
        <f t="shared" si="43"/>
        <v>0.5</v>
      </c>
      <c r="AB21" s="56">
        <v>0</v>
      </c>
      <c r="AC21" s="56"/>
      <c r="AD21" s="78">
        <v>0</v>
      </c>
      <c r="AE21" s="78">
        <v>1</v>
      </c>
      <c r="AF21" s="56">
        <f t="shared" si="44"/>
        <v>1</v>
      </c>
      <c r="AG21" s="76">
        <f t="shared" si="45"/>
        <v>0.5</v>
      </c>
      <c r="AH21" s="75">
        <f t="shared" si="46"/>
        <v>0.5</v>
      </c>
      <c r="AI21" s="56">
        <v>0</v>
      </c>
      <c r="AJ21" s="56"/>
      <c r="AK21" s="56">
        <v>0</v>
      </c>
      <c r="AL21" s="78">
        <v>1</v>
      </c>
      <c r="AM21" s="56">
        <f t="shared" si="47"/>
        <v>1</v>
      </c>
      <c r="AN21" s="75">
        <f t="shared" si="48"/>
        <v>0.5</v>
      </c>
      <c r="AO21" s="75">
        <f t="shared" si="49"/>
        <v>0.5</v>
      </c>
      <c r="AP21" s="56">
        <v>0</v>
      </c>
      <c r="AQ21" s="56"/>
      <c r="AR21" s="56">
        <v>0</v>
      </c>
      <c r="AS21" s="78">
        <v>1</v>
      </c>
      <c r="AT21" s="56">
        <f t="shared" ref="AT21" si="62">F21-AS21-AR21-AP21</f>
        <v>1</v>
      </c>
      <c r="AU21" s="76">
        <f t="shared" ref="AU21" si="63">IF($F21="","",((AP21+AQ21+AR21+AS21)/$F21))</f>
        <v>0.5</v>
      </c>
      <c r="AV21" s="75">
        <f t="shared" ref="AV21" si="64">IF($F21="","",(AS21/$F21))</f>
        <v>0.5</v>
      </c>
      <c r="AW21" s="56"/>
      <c r="AX21" s="56"/>
      <c r="AY21" s="56"/>
      <c r="AZ21" s="78"/>
      <c r="BA21" s="56"/>
      <c r="BB21" s="75"/>
      <c r="BC21" s="75"/>
    </row>
    <row r="22" spans="2:55">
      <c r="B22" s="55" t="s">
        <v>23</v>
      </c>
      <c r="C22" s="73">
        <v>5</v>
      </c>
      <c r="D22" s="56"/>
      <c r="E22" s="56"/>
      <c r="F22" s="56">
        <f t="shared" si="34"/>
        <v>5</v>
      </c>
      <c r="G22" s="78">
        <v>2</v>
      </c>
      <c r="H22" s="74"/>
      <c r="I22" s="78">
        <v>0</v>
      </c>
      <c r="J22" s="78">
        <v>0</v>
      </c>
      <c r="K22" s="56">
        <f t="shared" si="35"/>
        <v>3</v>
      </c>
      <c r="L22" s="75">
        <f t="shared" si="36"/>
        <v>0.4</v>
      </c>
      <c r="M22" s="75">
        <f t="shared" si="37"/>
        <v>0</v>
      </c>
      <c r="N22" s="78">
        <v>1</v>
      </c>
      <c r="O22" s="74"/>
      <c r="P22" s="78">
        <v>0</v>
      </c>
      <c r="Q22" s="78">
        <v>1</v>
      </c>
      <c r="R22" s="56">
        <f t="shared" si="38"/>
        <v>3</v>
      </c>
      <c r="S22" s="76">
        <f t="shared" si="39"/>
        <v>0.4</v>
      </c>
      <c r="T22" s="75">
        <f t="shared" si="40"/>
        <v>0.2</v>
      </c>
      <c r="U22" s="56">
        <v>0</v>
      </c>
      <c r="V22" s="74"/>
      <c r="W22" s="56">
        <v>0</v>
      </c>
      <c r="X22" s="78">
        <v>2</v>
      </c>
      <c r="Y22" s="56">
        <f t="shared" si="41"/>
        <v>3</v>
      </c>
      <c r="Z22" s="76">
        <f t="shared" si="42"/>
        <v>0.4</v>
      </c>
      <c r="AA22" s="75">
        <f t="shared" si="43"/>
        <v>0.4</v>
      </c>
      <c r="AB22" s="56">
        <v>0</v>
      </c>
      <c r="AC22" s="74"/>
      <c r="AD22" s="78">
        <v>0</v>
      </c>
      <c r="AE22" s="78">
        <v>2</v>
      </c>
      <c r="AF22" s="56">
        <f t="shared" si="44"/>
        <v>3</v>
      </c>
      <c r="AG22" s="76">
        <f t="shared" si="45"/>
        <v>0.4</v>
      </c>
      <c r="AH22" s="75">
        <f t="shared" si="46"/>
        <v>0.4</v>
      </c>
      <c r="AI22" s="56">
        <v>0</v>
      </c>
      <c r="AJ22" s="74"/>
      <c r="AK22" s="56">
        <v>0</v>
      </c>
      <c r="AL22" s="78">
        <v>2</v>
      </c>
      <c r="AM22" s="56">
        <f t="shared" ref="AM22" si="65">F22-AL22-AK22-AI22</f>
        <v>3</v>
      </c>
      <c r="AN22" s="75">
        <f t="shared" ref="AN22" si="66">IF($F22="","",((AI22+AJ22+AK22+AL22)/$F22))</f>
        <v>0.4</v>
      </c>
      <c r="AO22" s="75">
        <f t="shared" ref="AO22" si="67">IF($F22="","",(AL22/$F22))</f>
        <v>0.4</v>
      </c>
      <c r="AP22" s="56"/>
      <c r="AQ22" s="74"/>
      <c r="AR22" s="56"/>
      <c r="AS22" s="78"/>
      <c r="AT22" s="56"/>
      <c r="AU22" s="76"/>
      <c r="AV22" s="75"/>
      <c r="AW22" s="56"/>
      <c r="AX22" s="74"/>
      <c r="AY22" s="56"/>
      <c r="AZ22" s="78"/>
      <c r="BA22" s="56"/>
      <c r="BB22" s="75"/>
      <c r="BC22" s="75"/>
    </row>
    <row r="23" spans="2:55">
      <c r="B23" s="55" t="s">
        <v>24</v>
      </c>
      <c r="C23" s="73">
        <v>8</v>
      </c>
      <c r="D23" s="56"/>
      <c r="E23" s="56"/>
      <c r="F23" s="56">
        <f t="shared" si="34"/>
        <v>8</v>
      </c>
      <c r="G23" s="73">
        <v>7</v>
      </c>
      <c r="H23" s="74"/>
      <c r="I23" s="78">
        <v>0</v>
      </c>
      <c r="J23" s="73">
        <v>0</v>
      </c>
      <c r="K23" s="56">
        <f t="shared" si="35"/>
        <v>1</v>
      </c>
      <c r="L23" s="75">
        <f t="shared" si="36"/>
        <v>0.875</v>
      </c>
      <c r="M23" s="75">
        <f t="shared" si="37"/>
        <v>0</v>
      </c>
      <c r="N23" s="73">
        <v>5</v>
      </c>
      <c r="O23" s="74"/>
      <c r="P23" s="78">
        <v>0</v>
      </c>
      <c r="Q23" s="73">
        <v>1</v>
      </c>
      <c r="R23" s="56">
        <f t="shared" si="38"/>
        <v>2</v>
      </c>
      <c r="S23" s="76">
        <f t="shared" si="39"/>
        <v>0.75</v>
      </c>
      <c r="T23" s="75">
        <f t="shared" si="40"/>
        <v>0.125</v>
      </c>
      <c r="U23" s="56">
        <v>3</v>
      </c>
      <c r="V23" s="74"/>
      <c r="W23" s="56">
        <v>0</v>
      </c>
      <c r="X23" s="73">
        <v>3</v>
      </c>
      <c r="Y23" s="56">
        <f t="shared" si="41"/>
        <v>2</v>
      </c>
      <c r="Z23" s="76">
        <f t="shared" si="42"/>
        <v>0.75</v>
      </c>
      <c r="AA23" s="75">
        <f t="shared" si="43"/>
        <v>0.375</v>
      </c>
      <c r="AB23" s="56">
        <v>0</v>
      </c>
      <c r="AC23" s="74"/>
      <c r="AD23" s="78">
        <v>0</v>
      </c>
      <c r="AE23" s="73">
        <v>6</v>
      </c>
      <c r="AF23" s="56">
        <f t="shared" ref="AF23" si="68">F23-(AB23+AD23+AE23)</f>
        <v>2</v>
      </c>
      <c r="AG23" s="76">
        <f t="shared" ref="AG23" si="69">IF($F23="","",((AB23+AC23+AD23+AE23)/$F23))</f>
        <v>0.75</v>
      </c>
      <c r="AH23" s="75">
        <f t="shared" ref="AH23" si="70">IF($F23="","",(AE23/$F23))</f>
        <v>0.75</v>
      </c>
      <c r="AI23" s="56"/>
      <c r="AJ23" s="74"/>
      <c r="AK23" s="56"/>
      <c r="AL23" s="73"/>
      <c r="AM23" s="56"/>
      <c r="AN23" s="75"/>
      <c r="AO23" s="75"/>
      <c r="AP23" s="56"/>
      <c r="AQ23" s="74"/>
      <c r="AR23" s="56"/>
      <c r="AS23" s="73"/>
      <c r="AT23" s="56"/>
      <c r="AU23" s="76"/>
      <c r="AV23" s="75"/>
      <c r="AW23" s="56"/>
      <c r="AX23" s="74"/>
      <c r="AY23" s="56"/>
      <c r="AZ23" s="73"/>
      <c r="BA23" s="56"/>
      <c r="BB23" s="75"/>
      <c r="BC23" s="75"/>
    </row>
    <row r="24" spans="2:55">
      <c r="B24" s="55" t="s">
        <v>25</v>
      </c>
      <c r="C24" s="73">
        <v>13</v>
      </c>
      <c r="D24" s="56"/>
      <c r="E24" s="56"/>
      <c r="F24" s="56">
        <f t="shared" si="34"/>
        <v>13</v>
      </c>
      <c r="G24" s="73">
        <v>6</v>
      </c>
      <c r="H24" s="74"/>
      <c r="I24" s="73">
        <v>1</v>
      </c>
      <c r="J24" s="78">
        <v>0</v>
      </c>
      <c r="K24" s="56">
        <f t="shared" si="35"/>
        <v>6</v>
      </c>
      <c r="L24" s="75">
        <f t="shared" si="36"/>
        <v>0.53846153846153844</v>
      </c>
      <c r="M24" s="75">
        <f t="shared" si="37"/>
        <v>0</v>
      </c>
      <c r="N24" s="74">
        <v>4</v>
      </c>
      <c r="O24" s="74"/>
      <c r="P24" s="74">
        <v>0</v>
      </c>
      <c r="Q24" s="74">
        <v>2</v>
      </c>
      <c r="R24" s="56">
        <f t="shared" si="38"/>
        <v>7</v>
      </c>
      <c r="S24" s="76">
        <f t="shared" si="39"/>
        <v>0.46153846153846156</v>
      </c>
      <c r="T24" s="75">
        <f t="shared" si="40"/>
        <v>0.15384615384615385</v>
      </c>
      <c r="U24" s="74">
        <v>2</v>
      </c>
      <c r="V24" s="74"/>
      <c r="W24" s="74">
        <v>0</v>
      </c>
      <c r="X24" s="74">
        <v>3</v>
      </c>
      <c r="Y24" s="56">
        <f t="shared" si="41"/>
        <v>8</v>
      </c>
      <c r="Z24" s="76">
        <f t="shared" si="42"/>
        <v>0.38461538461538464</v>
      </c>
      <c r="AA24" s="75">
        <f t="shared" si="43"/>
        <v>0.23076923076923078</v>
      </c>
      <c r="AB24" s="74"/>
      <c r="AC24" s="74"/>
      <c r="AD24" s="74"/>
      <c r="AE24" s="74"/>
      <c r="AF24" s="56"/>
      <c r="AG24" s="76"/>
      <c r="AH24" s="75"/>
      <c r="AI24" s="74"/>
      <c r="AJ24" s="74"/>
      <c r="AK24" s="74"/>
      <c r="AL24" s="74"/>
      <c r="AM24" s="56"/>
      <c r="AN24" s="75"/>
      <c r="AO24" s="75"/>
      <c r="AP24" s="74"/>
      <c r="AQ24" s="74"/>
      <c r="AR24" s="74"/>
      <c r="AS24" s="74"/>
      <c r="AT24" s="56"/>
      <c r="AU24" s="76"/>
      <c r="AV24" s="75"/>
      <c r="AW24" s="74"/>
      <c r="AX24" s="74"/>
      <c r="AY24" s="74"/>
      <c r="AZ24" s="74"/>
      <c r="BA24" s="56"/>
      <c r="BB24" s="75"/>
      <c r="BC24" s="75"/>
    </row>
    <row r="25" spans="2:55">
      <c r="B25" s="55" t="s">
        <v>26</v>
      </c>
      <c r="C25" s="73">
        <v>12</v>
      </c>
      <c r="D25" s="56"/>
      <c r="E25" s="56"/>
      <c r="F25" s="56">
        <f t="shared" si="34"/>
        <v>12</v>
      </c>
      <c r="G25" s="56">
        <v>8</v>
      </c>
      <c r="H25" s="56"/>
      <c r="I25" s="56">
        <v>0</v>
      </c>
      <c r="J25" s="56">
        <v>0</v>
      </c>
      <c r="K25" s="56">
        <f t="shared" si="35"/>
        <v>4</v>
      </c>
      <c r="L25" s="75">
        <f t="shared" si="36"/>
        <v>0.66666666666666663</v>
      </c>
      <c r="M25" s="75">
        <f t="shared" si="37"/>
        <v>0</v>
      </c>
      <c r="N25" s="56">
        <v>5</v>
      </c>
      <c r="O25" s="56"/>
      <c r="P25" s="56">
        <v>0</v>
      </c>
      <c r="Q25" s="56">
        <v>1</v>
      </c>
      <c r="R25" s="56">
        <f t="shared" si="38"/>
        <v>6</v>
      </c>
      <c r="S25" s="76">
        <f t="shared" si="39"/>
        <v>0.5</v>
      </c>
      <c r="T25" s="75">
        <f t="shared" si="40"/>
        <v>8.3333333333333329E-2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73">
        <v>8</v>
      </c>
      <c r="F26" s="56">
        <f t="shared" si="34"/>
        <v>8</v>
      </c>
      <c r="G26" s="73">
        <v>7</v>
      </c>
      <c r="I26" s="78">
        <v>0</v>
      </c>
      <c r="J26" s="78">
        <v>0</v>
      </c>
      <c r="K26" s="56">
        <f t="shared" si="35"/>
        <v>1</v>
      </c>
      <c r="L26" s="75">
        <f t="shared" si="36"/>
        <v>0.875</v>
      </c>
      <c r="M26" s="75">
        <f t="shared" si="37"/>
        <v>0</v>
      </c>
    </row>
    <row r="27" spans="2:55">
      <c r="B27" s="55" t="s">
        <v>28</v>
      </c>
      <c r="C27" s="73">
        <v>5</v>
      </c>
      <c r="F27" s="56">
        <f t="shared" si="34"/>
        <v>5</v>
      </c>
    </row>
    <row r="30" spans="2:55">
      <c r="B30" s="25" t="str">
        <f>"Graduate  Retention - "&amp;$A$1</f>
        <v>Graduate  Retention - Lewis Coll Science &amp; Letters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1">IF($F33="","",((G33+H33+I33+J33)/$F33))</f>
        <v>#DIV/0!</v>
      </c>
      <c r="M33" s="50" t="e">
        <f t="shared" ref="M33:M39" si="72">IF($F33="","",(J33/$F33))</f>
        <v>#DIV/0!</v>
      </c>
      <c r="N33" s="38"/>
      <c r="O33" s="39"/>
      <c r="P33" s="39"/>
      <c r="Q33" s="39"/>
      <c r="R33" s="36">
        <f t="shared" ref="R33:R38" si="73">$F33-(N33+P33+Q33)</f>
        <v>0</v>
      </c>
      <c r="S33" s="37" t="e">
        <f t="shared" ref="S33:S37" si="74">IF($F33="","",((N33+O33+P33+Q33)/$F33))</f>
        <v>#DIV/0!</v>
      </c>
      <c r="T33" s="44" t="e">
        <f t="shared" ref="T33:T38" si="75">IF($F33="","",(Q33/$F33))</f>
        <v>#DIV/0!</v>
      </c>
      <c r="U33" s="38"/>
      <c r="V33" s="39"/>
      <c r="W33" s="39"/>
      <c r="X33" s="39"/>
      <c r="Y33" s="36">
        <f t="shared" ref="Y33:Y37" si="76">$F33-(U33+W33+X33)</f>
        <v>0</v>
      </c>
      <c r="Z33" s="49" t="e">
        <f t="shared" ref="Z33:Z40" si="77">IF($F33="","",((U33+V33+W33+X33)/$F33))</f>
        <v>#DIV/0!</v>
      </c>
      <c r="AA33" s="51" t="e">
        <f t="shared" ref="AA33:AA40" si="78">IF($F33="","",(X33/$F33))</f>
        <v>#DIV/0!</v>
      </c>
      <c r="AB33" s="38"/>
      <c r="AC33" s="39"/>
      <c r="AD33" s="39"/>
      <c r="AE33" s="39"/>
      <c r="AF33" s="36">
        <f t="shared" ref="AF33:AF36" si="79">$F33-(AB33+AD33+AE33)</f>
        <v>0</v>
      </c>
      <c r="AG33" s="37" t="e">
        <f t="shared" ref="AG33:AG40" si="80">IF($F33="","",((AB33+AC33+AD33+AE33)/$F33))</f>
        <v>#DIV/0!</v>
      </c>
      <c r="AH33" s="44" t="e">
        <f t="shared" ref="AH33:AH40" si="81">IF($F33="","",(AE33/$F33))</f>
        <v>#DIV/0!</v>
      </c>
      <c r="AI33" s="38"/>
      <c r="AJ33" s="39"/>
      <c r="AK33" s="39"/>
      <c r="AL33" s="39"/>
      <c r="AM33" s="36">
        <f t="shared" ref="AM33:AM36" si="82">$F33-(AI33+AK33+AL33)</f>
        <v>0</v>
      </c>
      <c r="AN33" s="49" t="e">
        <f t="shared" ref="AN33:AN40" si="83">IF($F33="","",((AI33+AJ33+AK33+AL33)/$F33))</f>
        <v>#DIV/0!</v>
      </c>
      <c r="AO33" s="51" t="e">
        <f t="shared" ref="AO33:AO40" si="84">IF($F33="","",(AL33/$F33))</f>
        <v>#DIV/0!</v>
      </c>
      <c r="AP33" s="38"/>
      <c r="AQ33" s="39"/>
      <c r="AR33" s="39"/>
      <c r="AS33" s="39"/>
      <c r="AT33" s="36">
        <f t="shared" ref="AT33:AT36" si="85">$F33-(AP33+AR33+AS33)</f>
        <v>0</v>
      </c>
      <c r="AU33" s="37" t="e">
        <f t="shared" ref="AU33:AU40" si="86">IF($F33="","",((AP33+AQ33+AR33+AS33)/$F33))</f>
        <v>#DIV/0!</v>
      </c>
      <c r="AV33" s="44" t="e">
        <f t="shared" ref="AV33:AV40" si="87">IF($F33="","",(AS33/$F33))</f>
        <v>#DIV/0!</v>
      </c>
      <c r="AW33" s="38"/>
      <c r="AX33" s="39"/>
      <c r="AY33" s="39"/>
      <c r="AZ33" s="39"/>
      <c r="BA33" s="36">
        <f t="shared" ref="BA33:BA36" si="88">$F33-(AW33+AY33+AZ33)</f>
        <v>0</v>
      </c>
      <c r="BB33" s="49" t="e">
        <f t="shared" ref="BB33:BB40" si="89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0">C34-D34-E34</f>
        <v>0</v>
      </c>
      <c r="G34" s="38"/>
      <c r="H34" s="39"/>
      <c r="I34" s="39"/>
      <c r="J34" s="39"/>
      <c r="K34" s="36">
        <f t="shared" ref="K34:K39" si="91">$F34-(G34+I34+J34)</f>
        <v>0</v>
      </c>
      <c r="L34" s="49" t="e">
        <f t="shared" si="71"/>
        <v>#DIV/0!</v>
      </c>
      <c r="M34" s="50" t="e">
        <f t="shared" si="72"/>
        <v>#DIV/0!</v>
      </c>
      <c r="N34" s="38"/>
      <c r="O34" s="39"/>
      <c r="P34" s="39"/>
      <c r="Q34" s="39"/>
      <c r="R34" s="36">
        <f t="shared" si="73"/>
        <v>0</v>
      </c>
      <c r="S34" s="37" t="e">
        <f t="shared" si="74"/>
        <v>#DIV/0!</v>
      </c>
      <c r="T34" s="44" t="e">
        <f t="shared" si="75"/>
        <v>#DIV/0!</v>
      </c>
      <c r="U34" s="38"/>
      <c r="V34" s="39"/>
      <c r="W34" s="39"/>
      <c r="X34" s="39"/>
      <c r="Y34" s="36">
        <f t="shared" si="76"/>
        <v>0</v>
      </c>
      <c r="Z34" s="49" t="e">
        <f t="shared" si="77"/>
        <v>#DIV/0!</v>
      </c>
      <c r="AA34" s="51" t="e">
        <f t="shared" si="78"/>
        <v>#DIV/0!</v>
      </c>
      <c r="AB34" s="38"/>
      <c r="AC34" s="39"/>
      <c r="AD34" s="39"/>
      <c r="AE34" s="39"/>
      <c r="AF34" s="36">
        <f t="shared" si="79"/>
        <v>0</v>
      </c>
      <c r="AG34" s="37" t="e">
        <f t="shared" si="80"/>
        <v>#DIV/0!</v>
      </c>
      <c r="AH34" s="44" t="e">
        <f t="shared" si="81"/>
        <v>#DIV/0!</v>
      </c>
      <c r="AI34" s="38"/>
      <c r="AJ34" s="39"/>
      <c r="AK34" s="39"/>
      <c r="AL34" s="39"/>
      <c r="AM34" s="36">
        <f t="shared" si="82"/>
        <v>0</v>
      </c>
      <c r="AN34" s="49" t="e">
        <f t="shared" si="83"/>
        <v>#DIV/0!</v>
      </c>
      <c r="AO34" s="51" t="e">
        <f t="shared" si="84"/>
        <v>#DIV/0!</v>
      </c>
      <c r="AP34" s="38"/>
      <c r="AQ34" s="39"/>
      <c r="AR34" s="39"/>
      <c r="AS34" s="39"/>
      <c r="AT34" s="36">
        <f t="shared" si="85"/>
        <v>0</v>
      </c>
      <c r="AU34" s="37" t="e">
        <f t="shared" si="86"/>
        <v>#DIV/0!</v>
      </c>
      <c r="AV34" s="44" t="e">
        <f t="shared" si="87"/>
        <v>#DIV/0!</v>
      </c>
      <c r="AW34" s="38"/>
      <c r="AX34" s="39"/>
      <c r="AY34" s="39"/>
      <c r="AZ34" s="39"/>
      <c r="BA34" s="36">
        <f t="shared" si="88"/>
        <v>0</v>
      </c>
      <c r="BB34" s="49" t="e">
        <f t="shared" si="89"/>
        <v>#DIV/0!</v>
      </c>
      <c r="BC34" s="51" t="e">
        <f t="shared" ref="BC34:BC40" si="92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0"/>
        <v>0</v>
      </c>
      <c r="G35" s="43"/>
      <c r="H35" s="36"/>
      <c r="I35" s="36"/>
      <c r="J35" s="36"/>
      <c r="K35" s="36">
        <f t="shared" si="91"/>
        <v>0</v>
      </c>
      <c r="L35" s="47" t="e">
        <f t="shared" si="71"/>
        <v>#DIV/0!</v>
      </c>
      <c r="M35" s="48" t="e">
        <f t="shared" si="72"/>
        <v>#DIV/0!</v>
      </c>
      <c r="N35" s="43"/>
      <c r="O35" s="36"/>
      <c r="P35" s="36"/>
      <c r="Q35" s="36"/>
      <c r="R35" s="36">
        <f t="shared" si="73"/>
        <v>0</v>
      </c>
      <c r="S35" s="37" t="e">
        <f t="shared" si="74"/>
        <v>#DIV/0!</v>
      </c>
      <c r="T35" s="44" t="e">
        <f t="shared" si="75"/>
        <v>#DIV/0!</v>
      </c>
      <c r="U35" s="43"/>
      <c r="V35" s="36"/>
      <c r="W35" s="36"/>
      <c r="X35" s="36"/>
      <c r="Y35" s="36">
        <f t="shared" si="76"/>
        <v>0</v>
      </c>
      <c r="Z35" s="47" t="e">
        <f t="shared" si="77"/>
        <v>#DIV/0!</v>
      </c>
      <c r="AA35" s="48" t="e">
        <f t="shared" si="78"/>
        <v>#DIV/0!</v>
      </c>
      <c r="AB35" s="43"/>
      <c r="AC35" s="36"/>
      <c r="AD35" s="36"/>
      <c r="AE35" s="36"/>
      <c r="AF35" s="36">
        <f t="shared" si="79"/>
        <v>0</v>
      </c>
      <c r="AG35" s="37" t="e">
        <f t="shared" si="80"/>
        <v>#DIV/0!</v>
      </c>
      <c r="AH35" s="44" t="e">
        <f t="shared" si="81"/>
        <v>#DIV/0!</v>
      </c>
      <c r="AI35" s="43"/>
      <c r="AJ35" s="36"/>
      <c r="AK35" s="36"/>
      <c r="AL35" s="36"/>
      <c r="AM35" s="36">
        <f t="shared" si="82"/>
        <v>0</v>
      </c>
      <c r="AN35" s="47" t="e">
        <f t="shared" si="83"/>
        <v>#DIV/0!</v>
      </c>
      <c r="AO35" s="48" t="e">
        <f t="shared" si="84"/>
        <v>#DIV/0!</v>
      </c>
      <c r="AP35" s="43"/>
      <c r="AQ35" s="36"/>
      <c r="AR35" s="36"/>
      <c r="AS35" s="36"/>
      <c r="AT35" s="36">
        <f t="shared" si="85"/>
        <v>0</v>
      </c>
      <c r="AU35" s="37" t="e">
        <f t="shared" si="86"/>
        <v>#DIV/0!</v>
      </c>
      <c r="AV35" s="46" t="e">
        <f t="shared" si="87"/>
        <v>#DIV/0!</v>
      </c>
      <c r="AW35" s="43"/>
      <c r="AX35" s="36"/>
      <c r="AY35" s="36"/>
      <c r="AZ35" s="36"/>
      <c r="BA35" s="36">
        <f t="shared" si="88"/>
        <v>0</v>
      </c>
      <c r="BB35" s="47" t="e">
        <f t="shared" si="89"/>
        <v>#DIV/0!</v>
      </c>
      <c r="BC35" s="48" t="e">
        <f t="shared" si="92"/>
        <v>#DIV/0!</v>
      </c>
    </row>
    <row r="36" spans="2:55">
      <c r="B36" s="41" t="s">
        <v>22</v>
      </c>
      <c r="C36" s="35"/>
      <c r="D36" s="35"/>
      <c r="E36" s="35"/>
      <c r="F36" s="42">
        <f t="shared" si="90"/>
        <v>0</v>
      </c>
      <c r="G36" s="43"/>
      <c r="H36" s="36"/>
      <c r="I36" s="36"/>
      <c r="J36" s="36"/>
      <c r="K36" s="36">
        <f t="shared" si="91"/>
        <v>0</v>
      </c>
      <c r="L36" s="47" t="e">
        <f t="shared" si="71"/>
        <v>#DIV/0!</v>
      </c>
      <c r="M36" s="48" t="e">
        <f t="shared" si="72"/>
        <v>#DIV/0!</v>
      </c>
      <c r="N36" s="43"/>
      <c r="O36" s="36"/>
      <c r="P36" s="36"/>
      <c r="Q36" s="36"/>
      <c r="R36" s="36">
        <f t="shared" si="73"/>
        <v>0</v>
      </c>
      <c r="S36" s="37" t="e">
        <f t="shared" si="74"/>
        <v>#DIV/0!</v>
      </c>
      <c r="T36" s="44" t="e">
        <f t="shared" si="75"/>
        <v>#DIV/0!</v>
      </c>
      <c r="U36" s="43"/>
      <c r="V36" s="36"/>
      <c r="W36" s="36"/>
      <c r="X36" s="36"/>
      <c r="Y36" s="36">
        <f t="shared" si="76"/>
        <v>0</v>
      </c>
      <c r="Z36" s="47" t="e">
        <f t="shared" si="77"/>
        <v>#DIV/0!</v>
      </c>
      <c r="AA36" s="48" t="e">
        <f t="shared" si="78"/>
        <v>#DIV/0!</v>
      </c>
      <c r="AB36" s="43"/>
      <c r="AC36" s="36"/>
      <c r="AD36" s="36"/>
      <c r="AE36" s="36"/>
      <c r="AF36" s="36">
        <f t="shared" si="79"/>
        <v>0</v>
      </c>
      <c r="AG36" s="37" t="e">
        <f t="shared" si="80"/>
        <v>#DIV/0!</v>
      </c>
      <c r="AH36" s="44" t="e">
        <f t="shared" si="81"/>
        <v>#DIV/0!</v>
      </c>
      <c r="AI36" s="43"/>
      <c r="AJ36" s="36"/>
      <c r="AK36" s="36"/>
      <c r="AL36" s="36"/>
      <c r="AM36" s="36">
        <f t="shared" si="82"/>
        <v>0</v>
      </c>
      <c r="AN36" s="47" t="e">
        <f t="shared" si="83"/>
        <v>#DIV/0!</v>
      </c>
      <c r="AO36" s="48" t="e">
        <f t="shared" si="84"/>
        <v>#DIV/0!</v>
      </c>
      <c r="AP36" s="43"/>
      <c r="AQ36" s="36"/>
      <c r="AR36" s="36"/>
      <c r="AS36" s="36"/>
      <c r="AT36" s="36">
        <f t="shared" si="85"/>
        <v>0</v>
      </c>
      <c r="AU36" s="37" t="e">
        <f t="shared" si="86"/>
        <v>#DIV/0!</v>
      </c>
      <c r="AV36" s="46" t="e">
        <f t="shared" si="87"/>
        <v>#DIV/0!</v>
      </c>
      <c r="AW36" s="43"/>
      <c r="AX36" s="36"/>
      <c r="AY36" s="36"/>
      <c r="AZ36" s="36"/>
      <c r="BA36" s="36">
        <f t="shared" si="88"/>
        <v>0</v>
      </c>
      <c r="BB36" s="47" t="e">
        <f t="shared" si="89"/>
        <v>#DIV/0!</v>
      </c>
      <c r="BC36" s="48" t="e">
        <f t="shared" si="92"/>
        <v>#DIV/0!</v>
      </c>
    </row>
    <row r="37" spans="2:55">
      <c r="B37" s="41" t="s">
        <v>23</v>
      </c>
      <c r="C37" s="35"/>
      <c r="D37" s="35"/>
      <c r="E37" s="35"/>
      <c r="F37" s="42">
        <f t="shared" si="90"/>
        <v>0</v>
      </c>
      <c r="G37" s="52"/>
      <c r="H37" s="40"/>
      <c r="I37" s="40"/>
      <c r="J37" s="40"/>
      <c r="K37" s="36">
        <f t="shared" si="91"/>
        <v>0</v>
      </c>
      <c r="L37" s="53" t="e">
        <f t="shared" si="71"/>
        <v>#DIV/0!</v>
      </c>
      <c r="M37" s="54" t="e">
        <f t="shared" si="72"/>
        <v>#DIV/0!</v>
      </c>
      <c r="N37" s="52"/>
      <c r="O37" s="40"/>
      <c r="P37" s="40"/>
      <c r="Q37" s="40"/>
      <c r="R37" s="36">
        <f t="shared" si="73"/>
        <v>0</v>
      </c>
      <c r="S37" s="37" t="e">
        <f t="shared" si="74"/>
        <v>#DIV/0!</v>
      </c>
      <c r="T37" s="44" t="e">
        <f t="shared" si="75"/>
        <v>#DIV/0!</v>
      </c>
      <c r="U37" s="52"/>
      <c r="V37" s="40"/>
      <c r="W37" s="40"/>
      <c r="X37" s="40"/>
      <c r="Y37" s="40">
        <f t="shared" si="76"/>
        <v>0</v>
      </c>
      <c r="Z37" s="53" t="e">
        <f t="shared" si="77"/>
        <v>#DIV/0!</v>
      </c>
      <c r="AA37" s="54" t="e">
        <f t="shared" si="78"/>
        <v>#DIV/0!</v>
      </c>
      <c r="AB37" s="52"/>
      <c r="AC37" s="40"/>
      <c r="AD37" s="40"/>
      <c r="AE37" s="40"/>
      <c r="AF37" s="36"/>
      <c r="AG37" s="37" t="e">
        <f t="shared" si="80"/>
        <v>#DIV/0!</v>
      </c>
      <c r="AH37" s="44" t="e">
        <f t="shared" si="81"/>
        <v>#DIV/0!</v>
      </c>
      <c r="AI37" s="52"/>
      <c r="AJ37" s="40"/>
      <c r="AK37" s="40"/>
      <c r="AL37" s="40"/>
      <c r="AM37" s="40"/>
      <c r="AN37" s="53" t="e">
        <f t="shared" si="83"/>
        <v>#DIV/0!</v>
      </c>
      <c r="AO37" s="54" t="e">
        <f t="shared" si="84"/>
        <v>#DIV/0!</v>
      </c>
      <c r="AP37" s="52"/>
      <c r="AQ37" s="40"/>
      <c r="AR37" s="40"/>
      <c r="AS37" s="40"/>
      <c r="AT37" s="36"/>
      <c r="AU37" s="37" t="e">
        <f t="shared" si="86"/>
        <v>#DIV/0!</v>
      </c>
      <c r="AV37" s="46" t="e">
        <f t="shared" si="87"/>
        <v>#DIV/0!</v>
      </c>
      <c r="AW37" s="52"/>
      <c r="AX37" s="40"/>
      <c r="AY37" s="40"/>
      <c r="AZ37" s="40"/>
      <c r="BA37" s="40"/>
      <c r="BB37" s="53" t="e">
        <f t="shared" si="89"/>
        <v>#DIV/0!</v>
      </c>
      <c r="BC37" s="54" t="e">
        <f t="shared" si="92"/>
        <v>#DIV/0!</v>
      </c>
    </row>
    <row r="38" spans="2:55">
      <c r="B38" s="55" t="s">
        <v>24</v>
      </c>
      <c r="C38" s="56"/>
      <c r="D38" s="56"/>
      <c r="E38" s="56"/>
      <c r="F38" s="56">
        <f t="shared" si="90"/>
        <v>0</v>
      </c>
      <c r="G38" s="38"/>
      <c r="I38" s="55"/>
      <c r="J38" s="39"/>
      <c r="K38" s="36">
        <f t="shared" si="91"/>
        <v>0</v>
      </c>
      <c r="L38" s="53" t="e">
        <f t="shared" si="71"/>
        <v>#DIV/0!</v>
      </c>
      <c r="M38" s="54" t="e">
        <f t="shared" si="72"/>
        <v>#DIV/0!</v>
      </c>
      <c r="N38" s="38"/>
      <c r="P38" s="55"/>
      <c r="Q38" s="39"/>
      <c r="R38" s="36">
        <f t="shared" si="73"/>
        <v>0</v>
      </c>
      <c r="S38" s="37" t="e">
        <f>IF($F38="","",((N38+O38+P38+Q38)/$F38))</f>
        <v>#DIV/0!</v>
      </c>
      <c r="T38" s="57" t="e">
        <f t="shared" si="75"/>
        <v>#DIV/0!</v>
      </c>
      <c r="U38" s="38"/>
      <c r="W38" s="55"/>
      <c r="X38" s="39"/>
      <c r="Y38" s="55"/>
      <c r="Z38" s="57" t="e">
        <f t="shared" si="77"/>
        <v>#DIV/0!</v>
      </c>
      <c r="AA38" s="57" t="e">
        <f t="shared" si="78"/>
        <v>#DIV/0!</v>
      </c>
      <c r="AB38" s="38"/>
      <c r="AD38" s="55"/>
      <c r="AE38" s="39"/>
      <c r="AF38" s="55"/>
      <c r="AG38" s="58" t="e">
        <f t="shared" si="80"/>
        <v>#DIV/0!</v>
      </c>
      <c r="AH38" s="57" t="e">
        <f t="shared" si="81"/>
        <v>#DIV/0!</v>
      </c>
      <c r="AI38" s="38"/>
      <c r="AK38" s="55"/>
      <c r="AL38" s="39"/>
      <c r="AM38" s="55"/>
      <c r="AN38" s="57" t="e">
        <f t="shared" si="83"/>
        <v>#DIV/0!</v>
      </c>
      <c r="AO38" s="57" t="e">
        <f t="shared" si="84"/>
        <v>#DIV/0!</v>
      </c>
      <c r="AP38" s="38"/>
      <c r="AR38" s="55"/>
      <c r="AS38" s="39"/>
      <c r="AT38" s="55"/>
      <c r="AU38" s="58" t="e">
        <f t="shared" si="86"/>
        <v>#DIV/0!</v>
      </c>
      <c r="AV38" s="57" t="e">
        <f t="shared" si="87"/>
        <v>#DIV/0!</v>
      </c>
      <c r="AW38" s="38"/>
      <c r="AY38" s="55"/>
      <c r="AZ38" s="39"/>
      <c r="BA38" s="55"/>
      <c r="BB38" s="57" t="e">
        <f t="shared" si="89"/>
        <v>#DIV/0!</v>
      </c>
      <c r="BC38" s="57" t="e">
        <f t="shared" si="92"/>
        <v>#DIV/0!</v>
      </c>
    </row>
    <row r="39" spans="2:55">
      <c r="B39" s="55" t="s">
        <v>25</v>
      </c>
      <c r="C39" s="56"/>
      <c r="D39" s="56"/>
      <c r="E39" s="56"/>
      <c r="F39" s="56">
        <f t="shared" si="90"/>
        <v>0</v>
      </c>
      <c r="G39" s="38"/>
      <c r="I39" s="55"/>
      <c r="J39" s="39"/>
      <c r="K39" s="36">
        <f t="shared" si="91"/>
        <v>0</v>
      </c>
      <c r="L39" s="53" t="e">
        <f t="shared" si="71"/>
        <v>#DIV/0!</v>
      </c>
      <c r="M39" s="54" t="e">
        <f t="shared" si="72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7"/>
        <v>#DIV/0!</v>
      </c>
      <c r="AA39" s="57" t="e">
        <f t="shared" si="78"/>
        <v>#DIV/0!</v>
      </c>
      <c r="AB39" s="38"/>
      <c r="AD39" s="55"/>
      <c r="AE39" s="39"/>
      <c r="AF39" s="55"/>
      <c r="AG39" s="58" t="e">
        <f t="shared" si="80"/>
        <v>#DIV/0!</v>
      </c>
      <c r="AH39" s="57" t="e">
        <f t="shared" si="81"/>
        <v>#DIV/0!</v>
      </c>
      <c r="AI39" s="38"/>
      <c r="AK39" s="55"/>
      <c r="AL39" s="39"/>
      <c r="AM39" s="55"/>
      <c r="AN39" s="57" t="e">
        <f t="shared" si="83"/>
        <v>#DIV/0!</v>
      </c>
      <c r="AO39" s="57" t="e">
        <f t="shared" si="84"/>
        <v>#DIV/0!</v>
      </c>
      <c r="AP39" s="38"/>
      <c r="AR39" s="55"/>
      <c r="AS39" s="39"/>
      <c r="AT39" s="55"/>
      <c r="AU39" s="58" t="e">
        <f t="shared" si="86"/>
        <v>#DIV/0!</v>
      </c>
      <c r="AV39" s="57" t="e">
        <f t="shared" si="87"/>
        <v>#DIV/0!</v>
      </c>
      <c r="AW39" s="38"/>
      <c r="AY39" s="55"/>
      <c r="AZ39" s="39"/>
      <c r="BA39" s="55"/>
      <c r="BB39" s="57" t="e">
        <f t="shared" si="89"/>
        <v>#DIV/0!</v>
      </c>
      <c r="BC39" s="57" t="e">
        <f t="shared" si="92"/>
        <v>#DIV/0!</v>
      </c>
    </row>
    <row r="40" spans="2:55">
      <c r="B40" s="55" t="s">
        <v>26</v>
      </c>
      <c r="C40" s="56"/>
      <c r="F40" s="56">
        <f t="shared" si="90"/>
        <v>0</v>
      </c>
      <c r="Z40" s="57" t="e">
        <f t="shared" si="77"/>
        <v>#DIV/0!</v>
      </c>
      <c r="AA40" s="57" t="e">
        <f t="shared" si="78"/>
        <v>#DIV/0!</v>
      </c>
      <c r="AG40" s="58" t="e">
        <f t="shared" si="80"/>
        <v>#DIV/0!</v>
      </c>
      <c r="AH40" s="57" t="e">
        <f t="shared" si="81"/>
        <v>#DIV/0!</v>
      </c>
      <c r="AN40" s="57" t="e">
        <f t="shared" si="83"/>
        <v>#DIV/0!</v>
      </c>
      <c r="AO40" s="57" t="e">
        <f t="shared" si="84"/>
        <v>#DIV/0!</v>
      </c>
      <c r="AU40" s="58" t="e">
        <f t="shared" si="86"/>
        <v>#DIV/0!</v>
      </c>
      <c r="AV40" s="57" t="e">
        <f t="shared" si="87"/>
        <v>#DIV/0!</v>
      </c>
      <c r="BB40" s="57" t="e">
        <f t="shared" si="89"/>
        <v>#DIV/0!</v>
      </c>
      <c r="BC40" s="57" t="e">
        <f t="shared" si="92"/>
        <v>#DIV/0!</v>
      </c>
    </row>
    <row r="41" spans="2:55">
      <c r="B41" s="55" t="s">
        <v>27</v>
      </c>
      <c r="C41" s="56"/>
      <c r="F41" s="56"/>
      <c r="Z41" s="57"/>
      <c r="AA41" s="57"/>
      <c r="AG41" s="58"/>
      <c r="AH41" s="57"/>
      <c r="AN41" s="57"/>
      <c r="AO41" s="57"/>
      <c r="AU41" s="58"/>
      <c r="AV41" s="57"/>
      <c r="BB41" s="57"/>
      <c r="BC41" s="57"/>
    </row>
    <row r="44" spans="2:55">
      <c r="B44" s="25" t="str">
        <f>"Graduate PHD/JD Retention - "&amp;$A$1</f>
        <v>Graduate PHD/JD Retention - Lewis Coll Science &amp; Letters</v>
      </c>
    </row>
    <row r="45" spans="2:55">
      <c r="B45" s="91" t="s">
        <v>1</v>
      </c>
      <c r="C45" s="93" t="s">
        <v>2</v>
      </c>
      <c r="D45" s="93" t="s">
        <v>3</v>
      </c>
      <c r="E45" s="93" t="s">
        <v>4</v>
      </c>
      <c r="F45" s="63"/>
      <c r="G45" s="95" t="s">
        <v>6</v>
      </c>
      <c r="H45" s="96"/>
      <c r="I45" s="96"/>
      <c r="J45" s="96"/>
      <c r="K45" s="96"/>
      <c r="L45" s="96"/>
      <c r="M45" s="103"/>
      <c r="N45" s="88" t="s">
        <v>7</v>
      </c>
      <c r="O45" s="89"/>
      <c r="P45" s="89"/>
      <c r="Q45" s="89"/>
      <c r="R45" s="89"/>
      <c r="S45" s="89"/>
      <c r="T45" s="104"/>
      <c r="U45" s="90" t="s">
        <v>8</v>
      </c>
      <c r="V45" s="89"/>
      <c r="W45" s="89"/>
      <c r="X45" s="89"/>
      <c r="Y45" s="89"/>
      <c r="Z45" s="89"/>
      <c r="AA45" s="105"/>
      <c r="AB45" s="88" t="s">
        <v>9</v>
      </c>
      <c r="AC45" s="89"/>
      <c r="AD45" s="89"/>
      <c r="AE45" s="89"/>
      <c r="AF45" s="89"/>
      <c r="AG45" s="89"/>
      <c r="AH45" s="104"/>
      <c r="AI45" s="90" t="s">
        <v>10</v>
      </c>
      <c r="AJ45" s="89"/>
      <c r="AK45" s="89"/>
      <c r="AL45" s="89"/>
      <c r="AM45" s="89"/>
      <c r="AN45" s="89"/>
      <c r="AO45" s="105"/>
      <c r="AP45" s="88" t="s">
        <v>11</v>
      </c>
      <c r="AQ45" s="89"/>
      <c r="AR45" s="89"/>
      <c r="AS45" s="89"/>
      <c r="AT45" s="89"/>
      <c r="AU45" s="89"/>
      <c r="AV45" s="106"/>
      <c r="AW45" s="88" t="s">
        <v>12</v>
      </c>
      <c r="AX45" s="89"/>
      <c r="AY45" s="89"/>
      <c r="AZ45" s="89"/>
      <c r="BA45" s="89"/>
      <c r="BB45" s="89"/>
      <c r="BC45" s="106"/>
    </row>
    <row r="46" spans="2:55" ht="107.25">
      <c r="B46" s="92"/>
      <c r="C46" s="94"/>
      <c r="D46" s="94"/>
      <c r="E46" s="94"/>
      <c r="F46" s="26" t="s">
        <v>5</v>
      </c>
      <c r="G46" s="27" t="s">
        <v>13</v>
      </c>
      <c r="H46" s="28" t="s">
        <v>14</v>
      </c>
      <c r="I46" s="28" t="s">
        <v>15</v>
      </c>
      <c r="J46" s="28" t="s">
        <v>16</v>
      </c>
      <c r="K46" s="28" t="s">
        <v>17</v>
      </c>
      <c r="L46" s="28" t="s">
        <v>18</v>
      </c>
      <c r="M46" s="29" t="s">
        <v>19</v>
      </c>
      <c r="N46" s="30" t="s">
        <v>13</v>
      </c>
      <c r="O46" s="31" t="s">
        <v>14</v>
      </c>
      <c r="P46" s="31" t="s">
        <v>15</v>
      </c>
      <c r="Q46" s="31" t="s">
        <v>16</v>
      </c>
      <c r="R46" s="31" t="s">
        <v>17</v>
      </c>
      <c r="S46" s="31" t="s">
        <v>18</v>
      </c>
      <c r="T46" s="32" t="s">
        <v>19</v>
      </c>
      <c r="U46" s="33" t="s">
        <v>13</v>
      </c>
      <c r="V46" s="31" t="s">
        <v>14</v>
      </c>
      <c r="W46" s="31" t="s">
        <v>15</v>
      </c>
      <c r="X46" s="31" t="s">
        <v>16</v>
      </c>
      <c r="Y46" s="31" t="s">
        <v>17</v>
      </c>
      <c r="Z46" s="31" t="s">
        <v>18</v>
      </c>
      <c r="AA46" s="34" t="s">
        <v>19</v>
      </c>
      <c r="AB46" s="30" t="s">
        <v>13</v>
      </c>
      <c r="AC46" s="31" t="s">
        <v>14</v>
      </c>
      <c r="AD46" s="31" t="s">
        <v>15</v>
      </c>
      <c r="AE46" s="31" t="s">
        <v>16</v>
      </c>
      <c r="AF46" s="31" t="s">
        <v>17</v>
      </c>
      <c r="AG46" s="31" t="s">
        <v>18</v>
      </c>
      <c r="AH46" s="32" t="s">
        <v>19</v>
      </c>
      <c r="AI46" s="33" t="s">
        <v>13</v>
      </c>
      <c r="AJ46" s="31" t="s">
        <v>14</v>
      </c>
      <c r="AK46" s="31" t="s">
        <v>15</v>
      </c>
      <c r="AL46" s="31" t="s">
        <v>16</v>
      </c>
      <c r="AM46" s="31" t="s">
        <v>17</v>
      </c>
      <c r="AN46" s="31" t="s">
        <v>18</v>
      </c>
      <c r="AO46" s="34" t="s">
        <v>19</v>
      </c>
      <c r="AP46" s="30" t="s">
        <v>13</v>
      </c>
      <c r="AQ46" s="31" t="s">
        <v>14</v>
      </c>
      <c r="AR46" s="31" t="s">
        <v>15</v>
      </c>
      <c r="AS46" s="31" t="s">
        <v>16</v>
      </c>
      <c r="AT46" s="31" t="s">
        <v>17</v>
      </c>
      <c r="AU46" s="31" t="s">
        <v>18</v>
      </c>
      <c r="AV46" s="31" t="s">
        <v>19</v>
      </c>
      <c r="AW46" s="30" t="s">
        <v>13</v>
      </c>
      <c r="AX46" s="31" t="s">
        <v>14</v>
      </c>
      <c r="AY46" s="31" t="s">
        <v>15</v>
      </c>
      <c r="AZ46" s="31" t="s">
        <v>16</v>
      </c>
      <c r="BA46" s="31" t="s">
        <v>17</v>
      </c>
      <c r="BB46" s="31" t="s">
        <v>18</v>
      </c>
      <c r="BC46" s="31" t="s">
        <v>19</v>
      </c>
    </row>
    <row r="47" spans="2:55">
      <c r="B47" s="41" t="s">
        <v>30</v>
      </c>
      <c r="C47" s="35"/>
      <c r="D47" s="35"/>
      <c r="E47" s="35"/>
      <c r="F47" s="42">
        <f t="shared" ref="F47:F55" si="93">C47-D47-E47</f>
        <v>0</v>
      </c>
      <c r="G47" s="38"/>
      <c r="H47" s="39"/>
      <c r="I47" s="39"/>
      <c r="J47" s="39"/>
      <c r="K47" s="36">
        <f t="shared" ref="K47:K53" si="94">$F47-(G47+I47+J47)</f>
        <v>0</v>
      </c>
      <c r="L47" s="49" t="e">
        <f t="shared" ref="L47:L53" si="95">IF($F47="","",((G47+H47+I47+J47)/$F47))</f>
        <v>#DIV/0!</v>
      </c>
      <c r="M47" s="50" t="e">
        <f t="shared" ref="M47:M53" si="96">IF($F47="","",(J47/$F47))</f>
        <v>#DIV/0!</v>
      </c>
      <c r="N47" s="38"/>
      <c r="O47" s="39"/>
      <c r="P47" s="39"/>
      <c r="Q47" s="39"/>
      <c r="R47" s="36">
        <f t="shared" ref="R47:R52" si="97">$F47-(N47+P47+Q47)</f>
        <v>0</v>
      </c>
      <c r="S47" s="37" t="e">
        <f t="shared" ref="S47:S52" si="98">IF($F47="","",((N47+O47+P47+Q47)/$F47))</f>
        <v>#DIV/0!</v>
      </c>
      <c r="T47" s="44" t="e">
        <f t="shared" ref="T47:T52" si="99">IF($F47="","",(Q47/$F47))</f>
        <v>#DIV/0!</v>
      </c>
      <c r="U47" s="38"/>
      <c r="V47" s="39"/>
      <c r="W47" s="39"/>
      <c r="X47" s="39"/>
      <c r="Y47" s="36">
        <f t="shared" ref="Y47:Y51" si="100">$F47-(U47+W47+X47)</f>
        <v>0</v>
      </c>
      <c r="Z47" s="49" t="e">
        <f t="shared" ref="Z47:Z52" si="101">IF($F47="","",((U47+V47+W47+X47)/$F47))</f>
        <v>#DIV/0!</v>
      </c>
      <c r="AA47" s="51" t="e">
        <f t="shared" ref="AA47:AA52" si="102">IF($F47="","",(X47/$F47))</f>
        <v>#DIV/0!</v>
      </c>
      <c r="AB47" s="38"/>
      <c r="AC47" s="39"/>
      <c r="AD47" s="39"/>
      <c r="AE47" s="39"/>
      <c r="AF47" s="36">
        <f t="shared" ref="AF47:AF50" si="103">$F47-(AB47+AD47+AE47)</f>
        <v>0</v>
      </c>
      <c r="AG47" s="37" t="e">
        <f t="shared" ref="AG47:AG52" si="104">IF($F47="","",((AB47+AC47+AD47+AE47)/$F47))</f>
        <v>#DIV/0!</v>
      </c>
      <c r="AH47" s="44" t="e">
        <f t="shared" ref="AH47:AH52" si="105">IF($F47="","",(AE47/$F47))</f>
        <v>#DIV/0!</v>
      </c>
      <c r="AI47" s="38"/>
      <c r="AJ47" s="39"/>
      <c r="AK47" s="39"/>
      <c r="AL47" s="39"/>
      <c r="AM47" s="36">
        <f t="shared" ref="AM47:AM50" si="106">$F47-(AI47+AK47+AL47)</f>
        <v>0</v>
      </c>
      <c r="AN47" s="49" t="e">
        <f t="shared" ref="AN47:AN52" si="107">IF($F47="","",((AI47+AJ47+AK47+AL47)/$F47))</f>
        <v>#DIV/0!</v>
      </c>
      <c r="AO47" s="51" t="e">
        <f t="shared" ref="AO47:AO52" si="108">IF($F47="","",(AL47/$F47))</f>
        <v>#DIV/0!</v>
      </c>
      <c r="AP47" s="38"/>
      <c r="AQ47" s="39"/>
      <c r="AR47" s="39"/>
      <c r="AS47" s="39"/>
      <c r="AT47" s="36">
        <f t="shared" ref="AT47:AT50" si="109">$F47-(AP47+AR47+AS47)</f>
        <v>0</v>
      </c>
      <c r="AU47" s="37" t="e">
        <f t="shared" ref="AU47:AU52" si="110">IF($F47="","",((AP47+AQ47+AR47+AS47)/$F47))</f>
        <v>#DIV/0!</v>
      </c>
      <c r="AV47" s="44" t="e">
        <f t="shared" ref="AV47:AV52" si="111">IF($F47="","",(AS47/$F47))</f>
        <v>#DIV/0!</v>
      </c>
      <c r="AW47" s="38"/>
      <c r="AX47" s="39"/>
      <c r="AY47" s="39"/>
      <c r="AZ47" s="39"/>
      <c r="BA47" s="36">
        <f t="shared" ref="BA47:BA50" si="112">$F47-(AW47+AY47+AZ47)</f>
        <v>0</v>
      </c>
      <c r="BB47" s="49" t="e">
        <f t="shared" ref="BB47:BB52" si="113">IF($F47="","",((AW47+AX47+AY47+AZ47)/$F47))</f>
        <v>#DIV/0!</v>
      </c>
      <c r="BC47" s="51" t="e">
        <f t="shared" ref="BC47:BC52" si="114">IF($F47="","",(AZ47/$F47))</f>
        <v>#DIV/0!</v>
      </c>
    </row>
    <row r="48" spans="2:55">
      <c r="B48" s="41" t="s">
        <v>20</v>
      </c>
      <c r="C48" s="35"/>
      <c r="D48" s="35"/>
      <c r="E48" s="35"/>
      <c r="F48" s="42">
        <f t="shared" si="93"/>
        <v>0</v>
      </c>
      <c r="G48" s="38"/>
      <c r="H48" s="39"/>
      <c r="I48" s="39"/>
      <c r="J48" s="39"/>
      <c r="K48" s="36">
        <f t="shared" si="94"/>
        <v>0</v>
      </c>
      <c r="L48" s="49" t="e">
        <f t="shared" si="95"/>
        <v>#DIV/0!</v>
      </c>
      <c r="M48" s="50" t="e">
        <f t="shared" si="96"/>
        <v>#DIV/0!</v>
      </c>
      <c r="N48" s="38"/>
      <c r="O48" s="39"/>
      <c r="P48" s="39"/>
      <c r="Q48" s="39"/>
      <c r="R48" s="36">
        <f t="shared" si="97"/>
        <v>0</v>
      </c>
      <c r="S48" s="37" t="e">
        <f t="shared" si="98"/>
        <v>#DIV/0!</v>
      </c>
      <c r="T48" s="44" t="e">
        <f t="shared" si="99"/>
        <v>#DIV/0!</v>
      </c>
      <c r="U48" s="38"/>
      <c r="V48" s="39"/>
      <c r="W48" s="39"/>
      <c r="X48" s="39"/>
      <c r="Y48" s="36">
        <f t="shared" si="100"/>
        <v>0</v>
      </c>
      <c r="Z48" s="49" t="e">
        <f t="shared" si="101"/>
        <v>#DIV/0!</v>
      </c>
      <c r="AA48" s="51" t="e">
        <f t="shared" si="102"/>
        <v>#DIV/0!</v>
      </c>
      <c r="AB48" s="38"/>
      <c r="AC48" s="39"/>
      <c r="AD48" s="39"/>
      <c r="AE48" s="39"/>
      <c r="AF48" s="36">
        <f t="shared" si="103"/>
        <v>0</v>
      </c>
      <c r="AG48" s="37" t="e">
        <f t="shared" si="104"/>
        <v>#DIV/0!</v>
      </c>
      <c r="AH48" s="44" t="e">
        <f t="shared" si="105"/>
        <v>#DIV/0!</v>
      </c>
      <c r="AI48" s="38"/>
      <c r="AJ48" s="39"/>
      <c r="AK48" s="39"/>
      <c r="AL48" s="39"/>
      <c r="AM48" s="36">
        <f t="shared" si="106"/>
        <v>0</v>
      </c>
      <c r="AN48" s="49" t="e">
        <f t="shared" si="107"/>
        <v>#DIV/0!</v>
      </c>
      <c r="AO48" s="51" t="e">
        <f t="shared" si="108"/>
        <v>#DIV/0!</v>
      </c>
      <c r="AP48" s="38"/>
      <c r="AQ48" s="39"/>
      <c r="AR48" s="39"/>
      <c r="AS48" s="39"/>
      <c r="AT48" s="36">
        <f t="shared" si="109"/>
        <v>0</v>
      </c>
      <c r="AU48" s="37" t="e">
        <f t="shared" si="110"/>
        <v>#DIV/0!</v>
      </c>
      <c r="AV48" s="44" t="e">
        <f t="shared" si="111"/>
        <v>#DIV/0!</v>
      </c>
      <c r="AW48" s="38"/>
      <c r="AX48" s="39"/>
      <c r="AY48" s="39"/>
      <c r="AZ48" s="39"/>
      <c r="BA48" s="36">
        <f t="shared" si="112"/>
        <v>0</v>
      </c>
      <c r="BB48" s="49" t="e">
        <f t="shared" si="113"/>
        <v>#DIV/0!</v>
      </c>
      <c r="BC48" s="51" t="e">
        <f t="shared" si="114"/>
        <v>#DIV/0!</v>
      </c>
    </row>
    <row r="49" spans="2:55">
      <c r="B49" s="41" t="s">
        <v>21</v>
      </c>
      <c r="C49" s="35"/>
      <c r="D49" s="35"/>
      <c r="E49" s="35"/>
      <c r="F49" s="42">
        <f t="shared" si="93"/>
        <v>0</v>
      </c>
      <c r="G49" s="43"/>
      <c r="H49" s="36"/>
      <c r="I49" s="36"/>
      <c r="J49" s="36"/>
      <c r="K49" s="36">
        <f t="shared" si="94"/>
        <v>0</v>
      </c>
      <c r="L49" s="47" t="e">
        <f t="shared" si="95"/>
        <v>#DIV/0!</v>
      </c>
      <c r="M49" s="48" t="e">
        <f t="shared" si="96"/>
        <v>#DIV/0!</v>
      </c>
      <c r="N49" s="43"/>
      <c r="O49" s="36"/>
      <c r="P49" s="36"/>
      <c r="Q49" s="36"/>
      <c r="R49" s="36">
        <f t="shared" si="97"/>
        <v>0</v>
      </c>
      <c r="S49" s="37" t="e">
        <f t="shared" si="98"/>
        <v>#DIV/0!</v>
      </c>
      <c r="T49" s="44" t="e">
        <f t="shared" si="99"/>
        <v>#DIV/0!</v>
      </c>
      <c r="U49" s="43"/>
      <c r="V49" s="36"/>
      <c r="W49" s="36"/>
      <c r="X49" s="36"/>
      <c r="Y49" s="36">
        <f t="shared" si="100"/>
        <v>0</v>
      </c>
      <c r="Z49" s="47" t="e">
        <f t="shared" si="101"/>
        <v>#DIV/0!</v>
      </c>
      <c r="AA49" s="48" t="e">
        <f t="shared" si="102"/>
        <v>#DIV/0!</v>
      </c>
      <c r="AB49" s="43"/>
      <c r="AC49" s="36"/>
      <c r="AD49" s="36"/>
      <c r="AE49" s="36"/>
      <c r="AF49" s="36">
        <f t="shared" si="103"/>
        <v>0</v>
      </c>
      <c r="AG49" s="37" t="e">
        <f t="shared" si="104"/>
        <v>#DIV/0!</v>
      </c>
      <c r="AH49" s="44" t="e">
        <f t="shared" si="105"/>
        <v>#DIV/0!</v>
      </c>
      <c r="AI49" s="43"/>
      <c r="AJ49" s="36"/>
      <c r="AK49" s="36"/>
      <c r="AL49" s="36"/>
      <c r="AM49" s="36">
        <f t="shared" si="106"/>
        <v>0</v>
      </c>
      <c r="AN49" s="47" t="e">
        <f t="shared" si="107"/>
        <v>#DIV/0!</v>
      </c>
      <c r="AO49" s="48" t="e">
        <f t="shared" si="108"/>
        <v>#DIV/0!</v>
      </c>
      <c r="AP49" s="43"/>
      <c r="AQ49" s="36"/>
      <c r="AR49" s="36"/>
      <c r="AS49" s="36"/>
      <c r="AT49" s="36">
        <f t="shared" si="109"/>
        <v>0</v>
      </c>
      <c r="AU49" s="37" t="e">
        <f t="shared" si="110"/>
        <v>#DIV/0!</v>
      </c>
      <c r="AV49" s="46" t="e">
        <f t="shared" si="111"/>
        <v>#DIV/0!</v>
      </c>
      <c r="AW49" s="43"/>
      <c r="AX49" s="36"/>
      <c r="AY49" s="36"/>
      <c r="AZ49" s="36"/>
      <c r="BA49" s="36">
        <f t="shared" si="112"/>
        <v>0</v>
      </c>
      <c r="BB49" s="47" t="e">
        <f t="shared" si="113"/>
        <v>#DIV/0!</v>
      </c>
      <c r="BC49" s="48" t="e">
        <f t="shared" si="114"/>
        <v>#DIV/0!</v>
      </c>
    </row>
    <row r="50" spans="2:55">
      <c r="B50" s="41" t="s">
        <v>22</v>
      </c>
      <c r="C50" s="35"/>
      <c r="D50" s="35"/>
      <c r="E50" s="35"/>
      <c r="F50" s="42">
        <f t="shared" si="93"/>
        <v>0</v>
      </c>
      <c r="G50" s="43"/>
      <c r="H50" s="36"/>
      <c r="I50" s="36"/>
      <c r="J50" s="36"/>
      <c r="K50" s="36">
        <f t="shared" si="94"/>
        <v>0</v>
      </c>
      <c r="L50" s="47" t="e">
        <f t="shared" si="95"/>
        <v>#DIV/0!</v>
      </c>
      <c r="M50" s="48" t="e">
        <f t="shared" si="96"/>
        <v>#DIV/0!</v>
      </c>
      <c r="N50" s="43"/>
      <c r="O50" s="36"/>
      <c r="P50" s="36"/>
      <c r="Q50" s="36"/>
      <c r="R50" s="36">
        <f t="shared" si="97"/>
        <v>0</v>
      </c>
      <c r="S50" s="37" t="e">
        <f t="shared" si="98"/>
        <v>#DIV/0!</v>
      </c>
      <c r="T50" s="44" t="e">
        <f t="shared" si="99"/>
        <v>#DIV/0!</v>
      </c>
      <c r="U50" s="43"/>
      <c r="V50" s="36"/>
      <c r="W50" s="36"/>
      <c r="X50" s="36"/>
      <c r="Y50" s="36">
        <f t="shared" si="100"/>
        <v>0</v>
      </c>
      <c r="Z50" s="47" t="e">
        <f t="shared" si="101"/>
        <v>#DIV/0!</v>
      </c>
      <c r="AA50" s="48" t="e">
        <f t="shared" si="102"/>
        <v>#DIV/0!</v>
      </c>
      <c r="AB50" s="43"/>
      <c r="AC50" s="36"/>
      <c r="AD50" s="36"/>
      <c r="AE50" s="36"/>
      <c r="AF50" s="36">
        <f t="shared" si="103"/>
        <v>0</v>
      </c>
      <c r="AG50" s="37" t="e">
        <f t="shared" si="104"/>
        <v>#DIV/0!</v>
      </c>
      <c r="AH50" s="44" t="e">
        <f t="shared" si="105"/>
        <v>#DIV/0!</v>
      </c>
      <c r="AI50" s="43"/>
      <c r="AJ50" s="36"/>
      <c r="AK50" s="36"/>
      <c r="AL50" s="36"/>
      <c r="AM50" s="36">
        <f t="shared" si="106"/>
        <v>0</v>
      </c>
      <c r="AN50" s="47" t="e">
        <f t="shared" si="107"/>
        <v>#DIV/0!</v>
      </c>
      <c r="AO50" s="48" t="e">
        <f t="shared" si="108"/>
        <v>#DIV/0!</v>
      </c>
      <c r="AP50" s="43"/>
      <c r="AQ50" s="36"/>
      <c r="AR50" s="36"/>
      <c r="AS50" s="36"/>
      <c r="AT50" s="36">
        <f t="shared" si="109"/>
        <v>0</v>
      </c>
      <c r="AU50" s="37" t="e">
        <f t="shared" si="110"/>
        <v>#DIV/0!</v>
      </c>
      <c r="AV50" s="46" t="e">
        <f t="shared" si="111"/>
        <v>#DIV/0!</v>
      </c>
      <c r="AW50" s="43"/>
      <c r="AX50" s="36"/>
      <c r="AY50" s="36"/>
      <c r="AZ50" s="36"/>
      <c r="BA50" s="36">
        <f t="shared" si="112"/>
        <v>0</v>
      </c>
      <c r="BB50" s="47" t="e">
        <f t="shared" si="113"/>
        <v>#DIV/0!</v>
      </c>
      <c r="BC50" s="48" t="e">
        <f t="shared" si="114"/>
        <v>#DIV/0!</v>
      </c>
    </row>
    <row r="51" spans="2:55">
      <c r="B51" s="41" t="s">
        <v>23</v>
      </c>
      <c r="C51" s="35"/>
      <c r="D51" s="35"/>
      <c r="E51" s="35"/>
      <c r="F51" s="42">
        <f t="shared" si="93"/>
        <v>0</v>
      </c>
      <c r="G51" s="52"/>
      <c r="H51" s="40"/>
      <c r="I51" s="40"/>
      <c r="J51" s="40"/>
      <c r="K51" s="36">
        <f t="shared" si="94"/>
        <v>0</v>
      </c>
      <c r="L51" s="53" t="e">
        <f t="shared" si="95"/>
        <v>#DIV/0!</v>
      </c>
      <c r="M51" s="54" t="e">
        <f t="shared" si="96"/>
        <v>#DIV/0!</v>
      </c>
      <c r="N51" s="52"/>
      <c r="O51" s="40"/>
      <c r="P51" s="40"/>
      <c r="Q51" s="40"/>
      <c r="R51" s="36">
        <f t="shared" si="97"/>
        <v>0</v>
      </c>
      <c r="S51" s="37" t="e">
        <f t="shared" si="98"/>
        <v>#DIV/0!</v>
      </c>
      <c r="T51" s="44" t="e">
        <f t="shared" si="99"/>
        <v>#DIV/0!</v>
      </c>
      <c r="U51" s="52"/>
      <c r="V51" s="40"/>
      <c r="W51" s="40"/>
      <c r="X51" s="40"/>
      <c r="Y51" s="36">
        <f t="shared" si="100"/>
        <v>0</v>
      </c>
      <c r="Z51" s="53" t="e">
        <f t="shared" si="101"/>
        <v>#DIV/0!</v>
      </c>
      <c r="AA51" s="54" t="e">
        <f t="shared" si="102"/>
        <v>#DIV/0!</v>
      </c>
      <c r="AB51" s="52"/>
      <c r="AC51" s="40"/>
      <c r="AD51" s="40"/>
      <c r="AE51" s="40"/>
      <c r="AF51" s="36"/>
      <c r="AG51" s="37" t="e">
        <f t="shared" si="104"/>
        <v>#DIV/0!</v>
      </c>
      <c r="AH51" s="44" t="e">
        <f t="shared" si="105"/>
        <v>#DIV/0!</v>
      </c>
      <c r="AI51" s="52"/>
      <c r="AJ51" s="40"/>
      <c r="AK51" s="40"/>
      <c r="AL51" s="40"/>
      <c r="AM51" s="40"/>
      <c r="AN51" s="53" t="e">
        <f t="shared" si="107"/>
        <v>#DIV/0!</v>
      </c>
      <c r="AO51" s="54" t="e">
        <f t="shared" si="108"/>
        <v>#DIV/0!</v>
      </c>
      <c r="AP51" s="52"/>
      <c r="AQ51" s="40"/>
      <c r="AR51" s="40"/>
      <c r="AS51" s="40"/>
      <c r="AT51" s="36"/>
      <c r="AU51" s="37" t="e">
        <f t="shared" si="110"/>
        <v>#DIV/0!</v>
      </c>
      <c r="AV51" s="46" t="e">
        <f t="shared" si="111"/>
        <v>#DIV/0!</v>
      </c>
      <c r="AW51" s="52"/>
      <c r="AX51" s="40"/>
      <c r="AY51" s="40"/>
      <c r="AZ51" s="40"/>
      <c r="BA51" s="40"/>
      <c r="BB51" s="53" t="e">
        <f t="shared" si="113"/>
        <v>#DIV/0!</v>
      </c>
      <c r="BC51" s="54" t="e">
        <f t="shared" si="114"/>
        <v>#DIV/0!</v>
      </c>
    </row>
    <row r="52" spans="2:55">
      <c r="B52" s="55" t="s">
        <v>24</v>
      </c>
      <c r="C52" s="59"/>
      <c r="F52" s="60">
        <f t="shared" si="93"/>
        <v>0</v>
      </c>
      <c r="G52" s="38"/>
      <c r="I52" s="55"/>
      <c r="J52" s="39"/>
      <c r="K52" s="39">
        <f t="shared" si="94"/>
        <v>0</v>
      </c>
      <c r="L52" s="49" t="e">
        <f t="shared" si="95"/>
        <v>#DIV/0!</v>
      </c>
      <c r="M52" s="50" t="e">
        <f t="shared" si="96"/>
        <v>#DIV/0!</v>
      </c>
      <c r="N52" s="38"/>
      <c r="P52" s="55"/>
      <c r="Q52" s="39"/>
      <c r="R52" s="36">
        <f t="shared" si="97"/>
        <v>0</v>
      </c>
      <c r="S52" s="61" t="e">
        <f t="shared" si="98"/>
        <v>#DIV/0!</v>
      </c>
      <c r="T52" s="50" t="e">
        <f t="shared" si="99"/>
        <v>#DIV/0!</v>
      </c>
      <c r="U52" s="38"/>
      <c r="W52" s="55"/>
      <c r="X52" s="39"/>
      <c r="Z52" s="49" t="e">
        <f t="shared" si="101"/>
        <v>#DIV/0!</v>
      </c>
      <c r="AA52" s="62" t="e">
        <f t="shared" si="102"/>
        <v>#DIV/0!</v>
      </c>
      <c r="AB52" s="38"/>
      <c r="AD52" s="55"/>
      <c r="AE52" s="39"/>
      <c r="AG52" s="61" t="e">
        <f t="shared" si="104"/>
        <v>#DIV/0!</v>
      </c>
      <c r="AH52" s="50" t="e">
        <f t="shared" si="105"/>
        <v>#DIV/0!</v>
      </c>
      <c r="AI52" s="38"/>
      <c r="AK52" s="55"/>
      <c r="AL52" s="39"/>
      <c r="AN52" s="49" t="e">
        <f t="shared" si="107"/>
        <v>#DIV/0!</v>
      </c>
      <c r="AO52" s="62" t="e">
        <f t="shared" si="108"/>
        <v>#DIV/0!</v>
      </c>
      <c r="AP52" s="38"/>
      <c r="AR52" s="55"/>
      <c r="AS52" s="39"/>
      <c r="AU52" s="61" t="e">
        <f t="shared" si="110"/>
        <v>#DIV/0!</v>
      </c>
      <c r="AV52" s="62" t="e">
        <f t="shared" si="111"/>
        <v>#DIV/0!</v>
      </c>
      <c r="AW52" s="38"/>
      <c r="AY52" s="55"/>
      <c r="AZ52" s="39"/>
      <c r="BB52" s="49" t="e">
        <f t="shared" si="113"/>
        <v>#DIV/0!</v>
      </c>
      <c r="BC52" s="62" t="e">
        <f t="shared" si="114"/>
        <v>#DIV/0!</v>
      </c>
    </row>
    <row r="53" spans="2:55">
      <c r="B53" s="55" t="s">
        <v>25</v>
      </c>
      <c r="C53" s="56"/>
      <c r="F53" s="60">
        <f t="shared" si="93"/>
        <v>0</v>
      </c>
      <c r="G53" s="38"/>
      <c r="I53" s="55"/>
      <c r="J53" s="39"/>
      <c r="K53" s="39">
        <f t="shared" si="94"/>
        <v>0</v>
      </c>
      <c r="L53" s="49" t="e">
        <f t="shared" si="95"/>
        <v>#DIV/0!</v>
      </c>
      <c r="M53" s="50" t="e">
        <f t="shared" si="96"/>
        <v>#DIV/0!</v>
      </c>
      <c r="N53" s="38"/>
      <c r="P53" s="55"/>
      <c r="Q53" s="39"/>
      <c r="U53" s="38"/>
      <c r="W53" s="55"/>
      <c r="X53" s="39"/>
      <c r="AB53" s="38"/>
      <c r="AD53" s="55"/>
      <c r="AE53" s="39"/>
      <c r="AI53" s="38"/>
      <c r="AK53" s="55"/>
      <c r="AL53" s="39"/>
      <c r="AP53" s="38"/>
      <c r="AR53" s="55"/>
      <c r="AS53" s="39"/>
      <c r="AW53" s="38"/>
      <c r="AY53" s="55"/>
      <c r="AZ53" s="39"/>
    </row>
    <row r="54" spans="2:55">
      <c r="B54" s="55" t="s">
        <v>26</v>
      </c>
      <c r="C54" s="56"/>
      <c r="F54" s="60">
        <f t="shared" si="93"/>
        <v>0</v>
      </c>
    </row>
    <row r="55" spans="2:55">
      <c r="B55" s="55" t="s">
        <v>27</v>
      </c>
      <c r="F55" s="60">
        <f t="shared" si="93"/>
        <v>0</v>
      </c>
    </row>
    <row r="56" spans="2:55">
      <c r="B56" s="55"/>
    </row>
    <row r="58" spans="2:55">
      <c r="B58" s="25" t="str">
        <f>"Graduate MASTER Retention - "&amp;$A$1</f>
        <v>Graduate MASTER Retention - Lewis Coll Science &amp; Letters</v>
      </c>
    </row>
    <row r="59" spans="2:55">
      <c r="B59" s="91" t="s">
        <v>1</v>
      </c>
      <c r="C59" s="93" t="s">
        <v>2</v>
      </c>
      <c r="D59" s="93" t="s">
        <v>3</v>
      </c>
      <c r="E59" s="93" t="s">
        <v>4</v>
      </c>
      <c r="F59" s="63"/>
      <c r="G59" s="95" t="s">
        <v>6</v>
      </c>
      <c r="H59" s="96"/>
      <c r="I59" s="96"/>
      <c r="J59" s="96"/>
      <c r="K59" s="96"/>
      <c r="L59" s="96"/>
      <c r="M59" s="103"/>
      <c r="N59" s="88" t="s">
        <v>7</v>
      </c>
      <c r="O59" s="89"/>
      <c r="P59" s="89"/>
      <c r="Q59" s="89"/>
      <c r="R59" s="89"/>
      <c r="S59" s="89"/>
      <c r="T59" s="104"/>
      <c r="U59" s="90" t="s">
        <v>8</v>
      </c>
      <c r="V59" s="89"/>
      <c r="W59" s="89"/>
      <c r="X59" s="89"/>
      <c r="Y59" s="89"/>
      <c r="Z59" s="89"/>
      <c r="AA59" s="105"/>
      <c r="AB59" s="88" t="s">
        <v>9</v>
      </c>
      <c r="AC59" s="89"/>
      <c r="AD59" s="89"/>
      <c r="AE59" s="89"/>
      <c r="AF59" s="89"/>
      <c r="AG59" s="89"/>
      <c r="AH59" s="104"/>
      <c r="AI59" s="90" t="s">
        <v>10</v>
      </c>
      <c r="AJ59" s="89"/>
      <c r="AK59" s="89"/>
      <c r="AL59" s="89"/>
      <c r="AM59" s="89"/>
      <c r="AN59" s="89"/>
      <c r="AO59" s="105"/>
      <c r="AP59" s="88" t="s">
        <v>11</v>
      </c>
      <c r="AQ59" s="89"/>
      <c r="AR59" s="89"/>
      <c r="AS59" s="89"/>
      <c r="AT59" s="89"/>
      <c r="AU59" s="89"/>
      <c r="AV59" s="106"/>
      <c r="AW59" s="88" t="s">
        <v>12</v>
      </c>
      <c r="AX59" s="89"/>
      <c r="AY59" s="89"/>
      <c r="AZ59" s="89"/>
      <c r="BA59" s="89"/>
      <c r="BB59" s="89"/>
      <c r="BC59" s="106"/>
    </row>
    <row r="60" spans="2:55" ht="107.25">
      <c r="B60" s="92"/>
      <c r="C60" s="94"/>
      <c r="D60" s="94"/>
      <c r="E60" s="94"/>
      <c r="F60" s="26" t="s">
        <v>5</v>
      </c>
      <c r="G60" s="27" t="s">
        <v>13</v>
      </c>
      <c r="H60" s="28" t="s">
        <v>14</v>
      </c>
      <c r="I60" s="28" t="s">
        <v>15</v>
      </c>
      <c r="J60" s="28" t="s">
        <v>16</v>
      </c>
      <c r="K60" s="28" t="s">
        <v>17</v>
      </c>
      <c r="L60" s="28" t="s">
        <v>18</v>
      </c>
      <c r="M60" s="29" t="s">
        <v>19</v>
      </c>
      <c r="N60" s="30" t="s">
        <v>13</v>
      </c>
      <c r="O60" s="31" t="s">
        <v>14</v>
      </c>
      <c r="P60" s="31" t="s">
        <v>15</v>
      </c>
      <c r="Q60" s="31" t="s">
        <v>16</v>
      </c>
      <c r="R60" s="31" t="s">
        <v>17</v>
      </c>
      <c r="S60" s="31" t="s">
        <v>18</v>
      </c>
      <c r="T60" s="32" t="s">
        <v>19</v>
      </c>
      <c r="U60" s="33" t="s">
        <v>13</v>
      </c>
      <c r="V60" s="31" t="s">
        <v>14</v>
      </c>
      <c r="W60" s="31" t="s">
        <v>15</v>
      </c>
      <c r="X60" s="31" t="s">
        <v>16</v>
      </c>
      <c r="Y60" s="31" t="s">
        <v>17</v>
      </c>
      <c r="Z60" s="31" t="s">
        <v>18</v>
      </c>
      <c r="AA60" s="34" t="s">
        <v>19</v>
      </c>
      <c r="AB60" s="30" t="s">
        <v>13</v>
      </c>
      <c r="AC60" s="31" t="s">
        <v>14</v>
      </c>
      <c r="AD60" s="31" t="s">
        <v>15</v>
      </c>
      <c r="AE60" s="31" t="s">
        <v>16</v>
      </c>
      <c r="AF60" s="31" t="s">
        <v>17</v>
      </c>
      <c r="AG60" s="31" t="s">
        <v>18</v>
      </c>
      <c r="AH60" s="32" t="s">
        <v>19</v>
      </c>
      <c r="AI60" s="33" t="s">
        <v>13</v>
      </c>
      <c r="AJ60" s="31" t="s">
        <v>14</v>
      </c>
      <c r="AK60" s="31" t="s">
        <v>15</v>
      </c>
      <c r="AL60" s="31" t="s">
        <v>16</v>
      </c>
      <c r="AM60" s="31" t="s">
        <v>17</v>
      </c>
      <c r="AN60" s="31" t="s">
        <v>18</v>
      </c>
      <c r="AO60" s="34" t="s">
        <v>19</v>
      </c>
      <c r="AP60" s="30" t="s">
        <v>13</v>
      </c>
      <c r="AQ60" s="31" t="s">
        <v>14</v>
      </c>
      <c r="AR60" s="31" t="s">
        <v>15</v>
      </c>
      <c r="AS60" s="31" t="s">
        <v>16</v>
      </c>
      <c r="AT60" s="31" t="s">
        <v>17</v>
      </c>
      <c r="AU60" s="31" t="s">
        <v>18</v>
      </c>
      <c r="AV60" s="31" t="s">
        <v>19</v>
      </c>
      <c r="AW60" s="30" t="s">
        <v>13</v>
      </c>
      <c r="AX60" s="31" t="s">
        <v>14</v>
      </c>
      <c r="AY60" s="31" t="s">
        <v>15</v>
      </c>
      <c r="AZ60" s="31" t="s">
        <v>16</v>
      </c>
      <c r="BA60" s="31" t="s">
        <v>17</v>
      </c>
      <c r="BB60" s="31" t="s">
        <v>18</v>
      </c>
      <c r="BC60" s="31" t="s">
        <v>19</v>
      </c>
    </row>
    <row r="61" spans="2:55">
      <c r="B61" s="41" t="s">
        <v>30</v>
      </c>
      <c r="C61" s="35"/>
      <c r="D61" s="35"/>
      <c r="E61" s="35"/>
      <c r="F61" s="42">
        <f t="shared" ref="F61:F68" si="115">C61-D61-E61</f>
        <v>0</v>
      </c>
      <c r="G61" s="38"/>
      <c r="H61" s="39"/>
      <c r="I61" s="39"/>
      <c r="J61" s="39"/>
      <c r="K61" s="36">
        <f t="shared" ref="K61:K66" si="116">$F61-(G61+I61+J61)</f>
        <v>0</v>
      </c>
      <c r="L61" s="49" t="e">
        <f t="shared" ref="L61:L67" si="117">IF($F61="","",((G61+H61+I61+J61)/$F61))</f>
        <v>#DIV/0!</v>
      </c>
      <c r="M61" s="50" t="e">
        <f t="shared" ref="M61:M67" si="118">IF($F61="","",(J61/$F61))</f>
        <v>#DIV/0!</v>
      </c>
      <c r="N61" s="38"/>
      <c r="O61" s="39"/>
      <c r="P61" s="39"/>
      <c r="Q61" s="39"/>
      <c r="R61" s="36">
        <f t="shared" ref="R61:R66" si="119">$F61-(N61+P61+Q61)</f>
        <v>0</v>
      </c>
      <c r="S61" s="37" t="e">
        <f t="shared" ref="S61:S66" si="120">IF($F61="","",((N61+O61+P61+Q61)/$F61))</f>
        <v>#DIV/0!</v>
      </c>
      <c r="T61" s="44" t="e">
        <f t="shared" ref="T61:T66" si="121">IF($F61="","",(Q61/$F61))</f>
        <v>#DIV/0!</v>
      </c>
      <c r="U61" s="38"/>
      <c r="V61" s="39"/>
      <c r="W61" s="39"/>
      <c r="X61" s="39"/>
      <c r="Y61" s="36">
        <f t="shared" ref="Y61:Y65" si="122">$F61-(U61+W61+X61)</f>
        <v>0</v>
      </c>
      <c r="Z61" s="49" t="e">
        <f t="shared" ref="Z61:Z66" si="123">IF($F61="","",((U61+V61+W61+X61)/$F61))</f>
        <v>#DIV/0!</v>
      </c>
      <c r="AA61" s="51" t="e">
        <f t="shared" ref="AA61:AA66" si="124">IF($F61="","",(X61/$F61))</f>
        <v>#DIV/0!</v>
      </c>
      <c r="AB61" s="38"/>
      <c r="AC61" s="39"/>
      <c r="AD61" s="39"/>
      <c r="AE61" s="39"/>
      <c r="AF61" s="36">
        <f t="shared" ref="AF61:AF64" si="125">$F61-(AB61+AD61+AE61)</f>
        <v>0</v>
      </c>
      <c r="AG61" s="37" t="e">
        <f t="shared" ref="AG61:AG66" si="126">IF($F61="","",((AB61+AC61+AD61+AE61)/$F61))</f>
        <v>#DIV/0!</v>
      </c>
      <c r="AH61" s="44" t="e">
        <f t="shared" ref="AH61:AH66" si="127">IF($F61="","",(AE61/$F61))</f>
        <v>#DIV/0!</v>
      </c>
      <c r="AI61" s="38"/>
      <c r="AJ61" s="39"/>
      <c r="AK61" s="39"/>
      <c r="AL61" s="39"/>
      <c r="AM61" s="36">
        <f t="shared" ref="AM61:AM64" si="128">$F61-(AI61+AK61+AL61)</f>
        <v>0</v>
      </c>
      <c r="AN61" s="49" t="e">
        <f t="shared" ref="AN61:AN66" si="129">IF($F61="","",((AI61+AJ61+AK61+AL61)/$F61))</f>
        <v>#DIV/0!</v>
      </c>
      <c r="AO61" s="51" t="e">
        <f t="shared" ref="AO61:AO66" si="130">IF($F61="","",(AL61/$F61))</f>
        <v>#DIV/0!</v>
      </c>
      <c r="AP61" s="38"/>
      <c r="AQ61" s="39"/>
      <c r="AR61" s="39"/>
      <c r="AS61" s="39"/>
      <c r="AT61" s="36">
        <f>$F61-(AP61+AR61+AS61)</f>
        <v>0</v>
      </c>
      <c r="AU61" s="37" t="e">
        <f t="shared" ref="AU61:AU66" si="131">IF($F61="","",((AP61+AQ61+AR61+AS61)/$F61))</f>
        <v>#DIV/0!</v>
      </c>
      <c r="AV61" s="44" t="e">
        <f t="shared" ref="AV61:AV66" si="132">IF($F61="","",(AS61/$F61))</f>
        <v>#DIV/0!</v>
      </c>
      <c r="AW61" s="38"/>
      <c r="AX61" s="39"/>
      <c r="AY61" s="39"/>
      <c r="AZ61" s="39"/>
      <c r="BA61" s="36">
        <f t="shared" ref="BA61:BA64" si="133">$F61-(AW61+AY61+AZ61)</f>
        <v>0</v>
      </c>
      <c r="BB61" s="49" t="e">
        <f t="shared" ref="BB61:BB66" si="134">IF($F61="","",((AW61+AX61+AY61+AZ61)/$F61))</f>
        <v>#DIV/0!</v>
      </c>
      <c r="BC61" s="51" t="e">
        <f t="shared" ref="BC61:BC66" si="135">IF($F61="","",(AZ61/$F61))</f>
        <v>#DIV/0!</v>
      </c>
    </row>
    <row r="62" spans="2:55">
      <c r="B62" s="41" t="s">
        <v>20</v>
      </c>
      <c r="C62" s="35"/>
      <c r="D62" s="35"/>
      <c r="E62" s="35"/>
      <c r="F62" s="42">
        <f t="shared" si="115"/>
        <v>0</v>
      </c>
      <c r="G62" s="38"/>
      <c r="H62" s="39"/>
      <c r="I62" s="39"/>
      <c r="J62" s="39"/>
      <c r="K62" s="36">
        <f t="shared" si="116"/>
        <v>0</v>
      </c>
      <c r="L62" s="49" t="e">
        <f t="shared" si="117"/>
        <v>#DIV/0!</v>
      </c>
      <c r="M62" s="50" t="e">
        <f t="shared" si="118"/>
        <v>#DIV/0!</v>
      </c>
      <c r="N62" s="38"/>
      <c r="O62" s="39"/>
      <c r="P62" s="39"/>
      <c r="Q62" s="39"/>
      <c r="R62" s="36">
        <f t="shared" si="119"/>
        <v>0</v>
      </c>
      <c r="S62" s="37" t="e">
        <f t="shared" si="120"/>
        <v>#DIV/0!</v>
      </c>
      <c r="T62" s="44" t="e">
        <f t="shared" si="121"/>
        <v>#DIV/0!</v>
      </c>
      <c r="U62" s="38"/>
      <c r="V62" s="39"/>
      <c r="W62" s="39"/>
      <c r="X62" s="39"/>
      <c r="Y62" s="36">
        <f t="shared" si="122"/>
        <v>0</v>
      </c>
      <c r="Z62" s="49" t="e">
        <f t="shared" si="123"/>
        <v>#DIV/0!</v>
      </c>
      <c r="AA62" s="51" t="e">
        <f t="shared" si="124"/>
        <v>#DIV/0!</v>
      </c>
      <c r="AB62" s="38"/>
      <c r="AC62" s="39"/>
      <c r="AD62" s="39"/>
      <c r="AE62" s="39"/>
      <c r="AF62" s="36">
        <f t="shared" si="125"/>
        <v>0</v>
      </c>
      <c r="AG62" s="37" t="e">
        <f t="shared" si="126"/>
        <v>#DIV/0!</v>
      </c>
      <c r="AH62" s="44" t="e">
        <f t="shared" si="127"/>
        <v>#DIV/0!</v>
      </c>
      <c r="AI62" s="38"/>
      <c r="AJ62" s="39"/>
      <c r="AK62" s="39"/>
      <c r="AL62" s="39"/>
      <c r="AM62" s="36">
        <f t="shared" si="128"/>
        <v>0</v>
      </c>
      <c r="AN62" s="49" t="e">
        <f t="shared" si="129"/>
        <v>#DIV/0!</v>
      </c>
      <c r="AO62" s="51" t="e">
        <f t="shared" si="130"/>
        <v>#DIV/0!</v>
      </c>
      <c r="AP62" s="38"/>
      <c r="AQ62" s="39"/>
      <c r="AR62" s="39"/>
      <c r="AS62" s="39"/>
      <c r="AT62" s="36">
        <f>$F62-(AP62+AR62+AS62)</f>
        <v>0</v>
      </c>
      <c r="AU62" s="37" t="e">
        <f t="shared" si="131"/>
        <v>#DIV/0!</v>
      </c>
      <c r="AV62" s="44" t="e">
        <f t="shared" si="132"/>
        <v>#DIV/0!</v>
      </c>
      <c r="AW62" s="38"/>
      <c r="AX62" s="39"/>
      <c r="AY62" s="39"/>
      <c r="AZ62" s="39"/>
      <c r="BA62" s="36">
        <f t="shared" si="133"/>
        <v>0</v>
      </c>
      <c r="BB62" s="49" t="e">
        <f t="shared" si="134"/>
        <v>#DIV/0!</v>
      </c>
      <c r="BC62" s="51" t="e">
        <f t="shared" si="135"/>
        <v>#DIV/0!</v>
      </c>
    </row>
    <row r="63" spans="2:55">
      <c r="B63" s="41" t="s">
        <v>21</v>
      </c>
      <c r="C63" s="35"/>
      <c r="D63" s="35"/>
      <c r="E63" s="35"/>
      <c r="F63" s="42">
        <f t="shared" si="115"/>
        <v>0</v>
      </c>
      <c r="G63" s="43"/>
      <c r="H63" s="36"/>
      <c r="I63" s="36"/>
      <c r="J63" s="36"/>
      <c r="K63" s="36">
        <f t="shared" si="116"/>
        <v>0</v>
      </c>
      <c r="L63" s="47" t="e">
        <f t="shared" si="117"/>
        <v>#DIV/0!</v>
      </c>
      <c r="M63" s="48" t="e">
        <f t="shared" si="118"/>
        <v>#DIV/0!</v>
      </c>
      <c r="N63" s="43"/>
      <c r="O63" s="36"/>
      <c r="P63" s="36"/>
      <c r="Q63" s="36"/>
      <c r="R63" s="36">
        <f t="shared" si="119"/>
        <v>0</v>
      </c>
      <c r="S63" s="37" t="e">
        <f t="shared" si="120"/>
        <v>#DIV/0!</v>
      </c>
      <c r="T63" s="44" t="e">
        <f t="shared" si="121"/>
        <v>#DIV/0!</v>
      </c>
      <c r="U63" s="43"/>
      <c r="V63" s="36"/>
      <c r="W63" s="36"/>
      <c r="X63" s="36"/>
      <c r="Y63" s="36">
        <f t="shared" si="122"/>
        <v>0</v>
      </c>
      <c r="Z63" s="47" t="e">
        <f t="shared" si="123"/>
        <v>#DIV/0!</v>
      </c>
      <c r="AA63" s="48" t="e">
        <f t="shared" si="124"/>
        <v>#DIV/0!</v>
      </c>
      <c r="AB63" s="43"/>
      <c r="AC63" s="36"/>
      <c r="AD63" s="36"/>
      <c r="AE63" s="36"/>
      <c r="AF63" s="36">
        <f t="shared" si="125"/>
        <v>0</v>
      </c>
      <c r="AG63" s="37" t="e">
        <f t="shared" si="126"/>
        <v>#DIV/0!</v>
      </c>
      <c r="AH63" s="44" t="e">
        <f t="shared" si="127"/>
        <v>#DIV/0!</v>
      </c>
      <c r="AI63" s="43"/>
      <c r="AJ63" s="36"/>
      <c r="AK63" s="36"/>
      <c r="AL63" s="36"/>
      <c r="AM63" s="36">
        <f t="shared" si="128"/>
        <v>0</v>
      </c>
      <c r="AN63" s="47" t="e">
        <f t="shared" si="129"/>
        <v>#DIV/0!</v>
      </c>
      <c r="AO63" s="48" t="e">
        <f t="shared" si="130"/>
        <v>#DIV/0!</v>
      </c>
      <c r="AP63" s="43"/>
      <c r="AQ63" s="36"/>
      <c r="AR63" s="36"/>
      <c r="AS63" s="36"/>
      <c r="AT63" s="36">
        <f t="shared" ref="AT63:AT64" si="136">$F63-(AP63+AR63+AS63)</f>
        <v>0</v>
      </c>
      <c r="AU63" s="37" t="e">
        <f t="shared" si="131"/>
        <v>#DIV/0!</v>
      </c>
      <c r="AV63" s="46" t="e">
        <f t="shared" si="132"/>
        <v>#DIV/0!</v>
      </c>
      <c r="AW63" s="43"/>
      <c r="AX63" s="36"/>
      <c r="AY63" s="36"/>
      <c r="AZ63" s="36"/>
      <c r="BA63" s="36">
        <f t="shared" si="133"/>
        <v>0</v>
      </c>
      <c r="BB63" s="47" t="e">
        <f t="shared" si="134"/>
        <v>#DIV/0!</v>
      </c>
      <c r="BC63" s="48" t="e">
        <f t="shared" si="135"/>
        <v>#DIV/0!</v>
      </c>
    </row>
    <row r="64" spans="2:55">
      <c r="B64" s="41" t="s">
        <v>22</v>
      </c>
      <c r="C64" s="35"/>
      <c r="D64" s="35"/>
      <c r="E64" s="35"/>
      <c r="F64" s="42">
        <f t="shared" si="115"/>
        <v>0</v>
      </c>
      <c r="G64" s="43"/>
      <c r="H64" s="36"/>
      <c r="I64" s="36"/>
      <c r="J64" s="36"/>
      <c r="K64" s="36">
        <f t="shared" si="116"/>
        <v>0</v>
      </c>
      <c r="L64" s="47" t="e">
        <f t="shared" si="117"/>
        <v>#DIV/0!</v>
      </c>
      <c r="M64" s="48" t="e">
        <f t="shared" si="118"/>
        <v>#DIV/0!</v>
      </c>
      <c r="N64" s="43"/>
      <c r="O64" s="36"/>
      <c r="P64" s="36"/>
      <c r="Q64" s="36"/>
      <c r="R64" s="36">
        <f t="shared" si="119"/>
        <v>0</v>
      </c>
      <c r="S64" s="37" t="e">
        <f t="shared" si="120"/>
        <v>#DIV/0!</v>
      </c>
      <c r="T64" s="44" t="e">
        <f t="shared" si="121"/>
        <v>#DIV/0!</v>
      </c>
      <c r="U64" s="43"/>
      <c r="V64" s="36"/>
      <c r="W64" s="36"/>
      <c r="X64" s="36"/>
      <c r="Y64" s="36">
        <f t="shared" si="122"/>
        <v>0</v>
      </c>
      <c r="Z64" s="47" t="e">
        <f t="shared" si="123"/>
        <v>#DIV/0!</v>
      </c>
      <c r="AA64" s="48" t="e">
        <f t="shared" si="124"/>
        <v>#DIV/0!</v>
      </c>
      <c r="AB64" s="43"/>
      <c r="AC64" s="36"/>
      <c r="AD64" s="36"/>
      <c r="AE64" s="36"/>
      <c r="AF64" s="36">
        <f t="shared" si="125"/>
        <v>0</v>
      </c>
      <c r="AG64" s="37" t="e">
        <f t="shared" si="126"/>
        <v>#DIV/0!</v>
      </c>
      <c r="AH64" s="44" t="e">
        <f t="shared" si="127"/>
        <v>#DIV/0!</v>
      </c>
      <c r="AI64" s="43"/>
      <c r="AJ64" s="36"/>
      <c r="AK64" s="36"/>
      <c r="AL64" s="36"/>
      <c r="AM64" s="36">
        <f t="shared" si="128"/>
        <v>0</v>
      </c>
      <c r="AN64" s="47" t="e">
        <f t="shared" si="129"/>
        <v>#DIV/0!</v>
      </c>
      <c r="AO64" s="48" t="e">
        <f t="shared" si="130"/>
        <v>#DIV/0!</v>
      </c>
      <c r="AP64" s="43"/>
      <c r="AQ64" s="36"/>
      <c r="AR64" s="36"/>
      <c r="AS64" s="36"/>
      <c r="AT64" s="36">
        <f t="shared" si="136"/>
        <v>0</v>
      </c>
      <c r="AU64" s="37" t="e">
        <f t="shared" si="131"/>
        <v>#DIV/0!</v>
      </c>
      <c r="AV64" s="46" t="e">
        <f t="shared" si="132"/>
        <v>#DIV/0!</v>
      </c>
      <c r="AW64" s="43"/>
      <c r="AX64" s="36"/>
      <c r="AY64" s="36"/>
      <c r="AZ64" s="36"/>
      <c r="BA64" s="36">
        <f t="shared" si="133"/>
        <v>0</v>
      </c>
      <c r="BB64" s="47" t="e">
        <f t="shared" si="134"/>
        <v>#DIV/0!</v>
      </c>
      <c r="BC64" s="48" t="e">
        <f t="shared" si="135"/>
        <v>#DIV/0!</v>
      </c>
    </row>
    <row r="65" spans="2:55">
      <c r="B65" s="41" t="s">
        <v>23</v>
      </c>
      <c r="C65" s="35"/>
      <c r="D65" s="35"/>
      <c r="E65" s="35"/>
      <c r="F65" s="42">
        <f t="shared" si="115"/>
        <v>0</v>
      </c>
      <c r="G65" s="52"/>
      <c r="H65" s="40"/>
      <c r="I65" s="40"/>
      <c r="J65" s="40"/>
      <c r="K65" s="36">
        <f t="shared" si="116"/>
        <v>0</v>
      </c>
      <c r="L65" s="53" t="e">
        <f t="shared" si="117"/>
        <v>#DIV/0!</v>
      </c>
      <c r="M65" s="54" t="e">
        <f t="shared" si="118"/>
        <v>#DIV/0!</v>
      </c>
      <c r="N65" s="52"/>
      <c r="O65" s="40"/>
      <c r="P65" s="40"/>
      <c r="Q65" s="40"/>
      <c r="R65" s="36">
        <f t="shared" si="119"/>
        <v>0</v>
      </c>
      <c r="S65" s="37" t="e">
        <f t="shared" si="120"/>
        <v>#DIV/0!</v>
      </c>
      <c r="T65" s="44" t="e">
        <f t="shared" si="121"/>
        <v>#DIV/0!</v>
      </c>
      <c r="U65" s="52"/>
      <c r="V65" s="40"/>
      <c r="W65" s="40"/>
      <c r="X65" s="40"/>
      <c r="Y65" s="36">
        <f t="shared" si="122"/>
        <v>0</v>
      </c>
      <c r="Z65" s="53" t="e">
        <f t="shared" si="123"/>
        <v>#DIV/0!</v>
      </c>
      <c r="AA65" s="54" t="e">
        <f t="shared" si="124"/>
        <v>#DIV/0!</v>
      </c>
      <c r="AB65" s="52"/>
      <c r="AC65" s="40"/>
      <c r="AD65" s="40"/>
      <c r="AE65" s="40"/>
      <c r="AF65" s="36"/>
      <c r="AG65" s="37" t="e">
        <f t="shared" si="126"/>
        <v>#DIV/0!</v>
      </c>
      <c r="AH65" s="44" t="e">
        <f t="shared" si="127"/>
        <v>#DIV/0!</v>
      </c>
      <c r="AI65" s="52"/>
      <c r="AJ65" s="40"/>
      <c r="AK65" s="40"/>
      <c r="AL65" s="40"/>
      <c r="AM65" s="40"/>
      <c r="AN65" s="53" t="e">
        <f t="shared" si="129"/>
        <v>#DIV/0!</v>
      </c>
      <c r="AO65" s="54" t="e">
        <f t="shared" si="130"/>
        <v>#DIV/0!</v>
      </c>
      <c r="AP65" s="52"/>
      <c r="AQ65" s="40"/>
      <c r="AR65" s="40"/>
      <c r="AS65" s="40"/>
      <c r="AT65" s="36"/>
      <c r="AU65" s="37" t="e">
        <f t="shared" si="131"/>
        <v>#DIV/0!</v>
      </c>
      <c r="AV65" s="46" t="e">
        <f t="shared" si="132"/>
        <v>#DIV/0!</v>
      </c>
      <c r="AW65" s="52"/>
      <c r="AX65" s="40"/>
      <c r="AY65" s="40"/>
      <c r="AZ65" s="40"/>
      <c r="BA65" s="40"/>
      <c r="BB65" s="53" t="e">
        <f t="shared" si="134"/>
        <v>#DIV/0!</v>
      </c>
      <c r="BC65" s="54" t="e">
        <f t="shared" si="135"/>
        <v>#DIV/0!</v>
      </c>
    </row>
    <row r="66" spans="2:55">
      <c r="B66" s="55" t="s">
        <v>24</v>
      </c>
      <c r="C66" s="59"/>
      <c r="F66" s="60">
        <f t="shared" si="115"/>
        <v>0</v>
      </c>
      <c r="G66" s="38"/>
      <c r="I66" s="55"/>
      <c r="J66" s="39"/>
      <c r="K66" s="39">
        <f t="shared" si="116"/>
        <v>0</v>
      </c>
      <c r="L66" s="49" t="e">
        <f t="shared" si="117"/>
        <v>#DIV/0!</v>
      </c>
      <c r="M66" s="50" t="e">
        <f t="shared" si="118"/>
        <v>#DIV/0!</v>
      </c>
      <c r="N66" s="38"/>
      <c r="P66" s="55"/>
      <c r="Q66" s="39"/>
      <c r="R66" s="36">
        <f t="shared" si="119"/>
        <v>0</v>
      </c>
      <c r="S66" s="61" t="e">
        <f t="shared" si="120"/>
        <v>#DIV/0!</v>
      </c>
      <c r="T66" s="50" t="e">
        <f t="shared" si="121"/>
        <v>#DIV/0!</v>
      </c>
      <c r="U66" s="38"/>
      <c r="W66" s="55"/>
      <c r="X66" s="39"/>
      <c r="Z66" s="49" t="e">
        <f t="shared" si="123"/>
        <v>#DIV/0!</v>
      </c>
      <c r="AA66" s="62" t="e">
        <f t="shared" si="124"/>
        <v>#DIV/0!</v>
      </c>
      <c r="AB66" s="38"/>
      <c r="AD66" s="55"/>
      <c r="AE66" s="39"/>
      <c r="AG66" s="61" t="e">
        <f t="shared" si="126"/>
        <v>#DIV/0!</v>
      </c>
      <c r="AH66" s="50" t="e">
        <f t="shared" si="127"/>
        <v>#DIV/0!</v>
      </c>
      <c r="AI66" s="38"/>
      <c r="AK66" s="55"/>
      <c r="AL66" s="39"/>
      <c r="AN66" s="49" t="e">
        <f t="shared" si="129"/>
        <v>#DIV/0!</v>
      </c>
      <c r="AO66" s="62" t="e">
        <f t="shared" si="130"/>
        <v>#DIV/0!</v>
      </c>
      <c r="AP66" s="38"/>
      <c r="AR66" s="55"/>
      <c r="AS66" s="39"/>
      <c r="AU66" s="61" t="e">
        <f t="shared" si="131"/>
        <v>#DIV/0!</v>
      </c>
      <c r="AV66" s="62" t="e">
        <f t="shared" si="132"/>
        <v>#DIV/0!</v>
      </c>
      <c r="AW66" s="38"/>
      <c r="AY66" s="55"/>
      <c r="AZ66" s="39"/>
      <c r="BB66" s="49" t="e">
        <f t="shared" si="134"/>
        <v>#DIV/0!</v>
      </c>
      <c r="BC66" s="62" t="e">
        <f t="shared" si="135"/>
        <v>#DIV/0!</v>
      </c>
    </row>
    <row r="67" spans="2:55">
      <c r="B67" s="55" t="s">
        <v>25</v>
      </c>
      <c r="C67" s="56"/>
      <c r="F67" s="60">
        <f t="shared" si="115"/>
        <v>0</v>
      </c>
      <c r="G67" s="38"/>
      <c r="I67" s="55"/>
      <c r="J67" s="39"/>
      <c r="K67" s="39">
        <f>$F67-(G67+I67+J67)</f>
        <v>0</v>
      </c>
      <c r="L67" s="49" t="e">
        <f t="shared" si="117"/>
        <v>#DIV/0!</v>
      </c>
      <c r="M67" s="50" t="e">
        <f t="shared" si="118"/>
        <v>#DIV/0!</v>
      </c>
      <c r="N67" s="38"/>
      <c r="P67" s="55"/>
      <c r="Q67" s="39"/>
      <c r="U67" s="38"/>
      <c r="W67" s="55"/>
      <c r="X67" s="39"/>
      <c r="AB67" s="38"/>
      <c r="AD67" s="55"/>
      <c r="AE67" s="39"/>
      <c r="AI67" s="38"/>
      <c r="AK67" s="55"/>
      <c r="AL67" s="39"/>
      <c r="AP67" s="38"/>
      <c r="AR67" s="55"/>
      <c r="AS67" s="39"/>
      <c r="AW67" s="38"/>
      <c r="AY67" s="55"/>
      <c r="AZ67" s="39"/>
    </row>
    <row r="68" spans="2:55">
      <c r="B68" s="55" t="s">
        <v>26</v>
      </c>
      <c r="C68" s="56"/>
      <c r="F68" s="60">
        <f t="shared" si="115"/>
        <v>0</v>
      </c>
    </row>
    <row r="69" spans="2:55">
      <c r="B69" s="55" t="s">
        <v>27</v>
      </c>
    </row>
  </sheetData>
  <mergeCells count="55">
    <mergeCell ref="AW3:BC3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59:BC59"/>
    <mergeCell ref="B45:B46"/>
    <mergeCell ref="C45:C46"/>
    <mergeCell ref="D45:D46"/>
    <mergeCell ref="E45:E46"/>
    <mergeCell ref="G45:M45"/>
    <mergeCell ref="N45:T45"/>
    <mergeCell ref="U45:AA45"/>
    <mergeCell ref="AB45:AH45"/>
    <mergeCell ref="AI45:AO45"/>
    <mergeCell ref="AP45:AV45"/>
    <mergeCell ref="AW45:BC45"/>
    <mergeCell ref="N59:T59"/>
    <mergeCell ref="U59:AA59"/>
    <mergeCell ref="AB59:AH59"/>
    <mergeCell ref="AI59:AO59"/>
    <mergeCell ref="AP59:AV59"/>
    <mergeCell ref="B59:B60"/>
    <mergeCell ref="C59:C60"/>
    <mergeCell ref="D59:D60"/>
    <mergeCell ref="E59:E60"/>
    <mergeCell ref="G59:M5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101</v>
      </c>
    </row>
    <row r="2" spans="1:106">
      <c r="B2" s="25" t="str">
        <f>"Freshmen Retention - "&amp;$A$1</f>
        <v>Freshmen Retention - Manufacturing Technology and Management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e">
        <f>#REF!</f>
        <v>#REF!</v>
      </c>
      <c r="C5" s="3">
        <f t="shared" ref="C5:C14" si="0">F5+D5+E5</f>
        <v>0</v>
      </c>
      <c r="D5" s="3"/>
      <c r="E5" s="3"/>
      <c r="F5" s="8"/>
      <c r="G5" s="21"/>
      <c r="H5" s="1" t="str">
        <f>IF(ISNUMBER(I5),F5-I5+G5,"")</f>
        <v/>
      </c>
      <c r="I5" s="1"/>
      <c r="J5" s="1"/>
      <c r="K5" s="4"/>
      <c r="L5" s="4"/>
      <c r="M5" s="4"/>
      <c r="N5" s="5"/>
      <c r="O5" s="15" t="str">
        <f>IF(I5="","",((J5+K5+L5+M5)/I5))</f>
        <v/>
      </c>
      <c r="P5" s="16" t="str">
        <f>IF(I5="","",(M5/I5))</f>
        <v/>
      </c>
      <c r="Q5" s="21"/>
      <c r="R5" s="1" t="str">
        <f t="shared" ref="R5:R14" si="1">IF(ISNUMBER(S5),I5-S5+Q5,"")</f>
        <v/>
      </c>
      <c r="S5" s="1"/>
      <c r="T5" s="1"/>
      <c r="U5" s="4"/>
      <c r="V5" s="4"/>
      <c r="W5" s="4"/>
      <c r="X5" s="5"/>
      <c r="Y5" s="15" t="str">
        <f t="shared" ref="Y5:Y14" si="2">IF(S5="","",((T5+U5+V5+W5)/S5))</f>
        <v/>
      </c>
      <c r="Z5" s="16" t="str">
        <f t="shared" ref="Z5:Z14" si="3">IF(S5="","",(W5/S5))</f>
        <v/>
      </c>
      <c r="AA5" s="21"/>
      <c r="AB5" s="1" t="str">
        <f t="shared" ref="AB5:AB14" si="4">IF(ISNUMBER(AC5),S5-AC5+AA5,"")</f>
        <v/>
      </c>
      <c r="AC5" s="1"/>
      <c r="AD5" s="1"/>
      <c r="AE5" s="4"/>
      <c r="AF5" s="4"/>
      <c r="AG5" s="4"/>
      <c r="AH5" s="5"/>
      <c r="AI5" s="15" t="str">
        <f t="shared" ref="AI5:AI14" si="5">IF(AC5="","",((AD5+AE5+AF5+AG5)/AC5))</f>
        <v/>
      </c>
      <c r="AJ5" s="16" t="str">
        <f t="shared" ref="AJ5:AJ14" si="6">IF(AC5="","",(AG5/AC5))</f>
        <v/>
      </c>
      <c r="AK5" s="21"/>
      <c r="AL5" s="1" t="str">
        <f t="shared" ref="AL5:AL14" si="7">IF(ISNUMBER(AM5),AC5-AM5+AK5,"")</f>
        <v/>
      </c>
      <c r="AM5" s="1"/>
      <c r="AN5" s="1"/>
      <c r="AO5" s="4"/>
      <c r="AP5" s="4"/>
      <c r="AQ5" s="4"/>
      <c r="AR5" s="5"/>
      <c r="AS5" s="15" t="str">
        <f t="shared" ref="AS5:AS14" si="8">IF(AM5="","",((AN5+AO5+AP5+AQ5)/AM5))</f>
        <v/>
      </c>
      <c r="AT5" s="16" t="str">
        <f t="shared" ref="AT5:AT14" si="9">IF(AM5="","",(AQ5/AM5))</f>
        <v/>
      </c>
      <c r="AU5" s="21"/>
      <c r="AV5" s="1" t="str">
        <f t="shared" ref="AV5:AV14" si="10">IF(ISNUMBER(AW5),AM5-AW5+AU5,"")</f>
        <v/>
      </c>
      <c r="AW5" s="1"/>
      <c r="AX5" s="1"/>
      <c r="AY5" s="4"/>
      <c r="AZ5" s="4"/>
      <c r="BA5" s="4"/>
      <c r="BB5" s="5"/>
      <c r="BC5" s="15" t="str">
        <f t="shared" ref="BC5:BC14" si="11">IF(AW5="","",((AX5+AY5+AZ5+BA5)/AW5))</f>
        <v/>
      </c>
      <c r="BD5" s="16" t="str">
        <f t="shared" ref="BD5:BD14" si="12">IF(AW5="","",(BA5/AW5))</f>
        <v/>
      </c>
      <c r="BE5" s="21"/>
      <c r="BF5" s="1" t="str">
        <f t="shared" ref="BF5:BF14" si="13">IF(ISNUMBER(BG5),AW5-BG5+BE5,"")</f>
        <v/>
      </c>
      <c r="BG5" s="1"/>
      <c r="BH5" s="1"/>
      <c r="BI5" s="4"/>
      <c r="BJ5" s="4"/>
      <c r="BK5" s="4"/>
      <c r="BL5" s="5"/>
      <c r="BM5" s="15" t="str">
        <f t="shared" ref="BM5:BM14" si="14">IF(BG5="","",((BH5+BI5+BJ5+BK5)/BG5))</f>
        <v/>
      </c>
      <c r="BN5" s="16" t="str">
        <f t="shared" ref="BN5:BN14" si="15">IF(BG5="","",(BK5/BG5))</f>
        <v/>
      </c>
      <c r="BO5" s="21"/>
      <c r="BP5" s="1" t="str">
        <f t="shared" ref="BP5:BP14" si="16">IF(ISNUMBER(BQ5),BG5-BQ5+BO5,"")</f>
        <v/>
      </c>
      <c r="BQ5" s="1"/>
      <c r="BR5" s="1"/>
      <c r="BS5" s="4"/>
      <c r="BT5" s="4"/>
      <c r="BU5" s="4"/>
      <c r="BV5" s="5"/>
      <c r="BW5" s="15" t="str">
        <f t="shared" ref="BW5:BW14" si="17">IF(BQ5="","",((BR5+BS5+BT5+BU5)/BQ5))</f>
        <v/>
      </c>
      <c r="BX5" s="16" t="str">
        <f t="shared" ref="BX5:BX14" si="18">IF(BQ5="","",(BU5/BQ5))</f>
        <v/>
      </c>
      <c r="BY5" s="21"/>
      <c r="BZ5" s="1" t="str">
        <f t="shared" ref="BZ5:BZ14" si="19">IF(ISNUMBER(CA5),BQ5-CA5+BY5,"")</f>
        <v/>
      </c>
      <c r="CA5" s="1"/>
      <c r="CB5" s="1"/>
      <c r="CC5" s="4"/>
      <c r="CD5" s="4"/>
      <c r="CE5" s="4"/>
      <c r="CF5" s="5"/>
      <c r="CG5" s="15" t="str">
        <f t="shared" ref="CG5:CG14" si="20">IF(CA5="","",((CB5+CC5+CD5+CE5)/CA5))</f>
        <v/>
      </c>
      <c r="CH5" s="16" t="str">
        <f t="shared" ref="CH5:CH14" si="21">IF(CA5="","",(CE5/CA5))</f>
        <v/>
      </c>
      <c r="CI5" s="21"/>
      <c r="CJ5" s="1" t="str">
        <f t="shared" ref="CJ5:CJ14" si="22">IF(ISNUMBER(CK5),CA5-CK5+CI5,"")</f>
        <v/>
      </c>
      <c r="CK5" s="1"/>
      <c r="CL5" s="1"/>
      <c r="CM5" s="4"/>
      <c r="CN5" s="4"/>
      <c r="CO5" s="4"/>
      <c r="CP5" s="5"/>
      <c r="CQ5" s="15" t="str">
        <f t="shared" ref="CQ5:CQ14" si="23">IF(CK5="","",((CL5+CM5+CN5+CO5)/CK5))</f>
        <v/>
      </c>
      <c r="CR5" s="16" t="str">
        <f t="shared" ref="CR5:CR14" si="24">IF(CK5="","",(CO5/CK5))</f>
        <v/>
      </c>
      <c r="CS5" s="21"/>
      <c r="CT5" s="1" t="str">
        <f t="shared" ref="CT5:CT14" si="25">IF(ISNUMBER(CU5),CK5-CU5+CS5,"")</f>
        <v/>
      </c>
      <c r="CU5" s="1"/>
      <c r="CV5" s="1"/>
      <c r="CW5" s="4"/>
      <c r="CX5" s="4"/>
      <c r="CY5" s="4"/>
      <c r="CZ5" s="5"/>
      <c r="DA5" s="15" t="str">
        <f t="shared" ref="DA5:DA14" si="26">IF(CU5="","",((CV5+CW5+CX5+CY5)/CU5))</f>
        <v/>
      </c>
      <c r="DB5" s="16" t="str">
        <f t="shared" ref="DB5:DB14" si="27">IF(CU5="","",(CY5/CU5))</f>
        <v/>
      </c>
    </row>
    <row r="6" spans="1:106">
      <c r="B6" s="4" t="e">
        <f>#REF!</f>
        <v>#REF!</v>
      </c>
      <c r="C6" s="2">
        <f t="shared" si="0"/>
        <v>0</v>
      </c>
      <c r="D6" s="2"/>
      <c r="E6" s="2"/>
      <c r="F6" s="8"/>
      <c r="G6" s="22"/>
      <c r="H6" s="1" t="str">
        <f t="shared" ref="H6:H14" si="28">IF(ISNUMBER(I6),F6-I6+G6,"")</f>
        <v/>
      </c>
      <c r="I6" s="1"/>
      <c r="J6" s="1"/>
      <c r="K6" s="1"/>
      <c r="L6" s="1"/>
      <c r="M6" s="1"/>
      <c r="N6" s="1"/>
      <c r="O6" s="15" t="str">
        <f t="shared" ref="O6:O14" si="29">IF(I6="","",((J6+K6+L6+M6)/I6))</f>
        <v/>
      </c>
      <c r="P6" s="16" t="str">
        <f t="shared" ref="P6:P14" si="30">IF(I6="","",(M6/I6))</f>
        <v/>
      </c>
      <c r="Q6" s="22"/>
      <c r="R6" s="1" t="str">
        <f t="shared" si="1"/>
        <v/>
      </c>
      <c r="S6" s="1"/>
      <c r="T6" s="1"/>
      <c r="U6" s="1"/>
      <c r="V6" s="1"/>
      <c r="W6" s="1"/>
      <c r="X6" s="1"/>
      <c r="Y6" s="15" t="str">
        <f t="shared" si="2"/>
        <v/>
      </c>
      <c r="Z6" s="16" t="str">
        <f t="shared" si="3"/>
        <v/>
      </c>
      <c r="AA6" s="22"/>
      <c r="AB6" s="1" t="str">
        <f t="shared" si="4"/>
        <v/>
      </c>
      <c r="AC6" s="1"/>
      <c r="AD6" s="1"/>
      <c r="AE6" s="1"/>
      <c r="AF6" s="1"/>
      <c r="AG6" s="1"/>
      <c r="AH6" s="1"/>
      <c r="AI6" s="15" t="str">
        <f t="shared" si="5"/>
        <v/>
      </c>
      <c r="AJ6" s="16" t="str">
        <f t="shared" si="6"/>
        <v/>
      </c>
      <c r="AK6" s="22"/>
      <c r="AL6" s="1" t="str">
        <f t="shared" si="7"/>
        <v/>
      </c>
      <c r="AM6" s="1"/>
      <c r="AN6" s="1"/>
      <c r="AO6" s="1"/>
      <c r="AP6" s="1"/>
      <c r="AQ6" s="1"/>
      <c r="AR6" s="1"/>
      <c r="AS6" s="15" t="str">
        <f t="shared" si="8"/>
        <v/>
      </c>
      <c r="AT6" s="16" t="str">
        <f t="shared" si="9"/>
        <v/>
      </c>
      <c r="AU6" s="22"/>
      <c r="AV6" s="1" t="str">
        <f t="shared" si="10"/>
        <v/>
      </c>
      <c r="AW6" s="1"/>
      <c r="AX6" s="1"/>
      <c r="AY6" s="1"/>
      <c r="AZ6" s="1"/>
      <c r="BA6" s="1"/>
      <c r="BB6" s="1"/>
      <c r="BC6" s="15" t="str">
        <f t="shared" si="11"/>
        <v/>
      </c>
      <c r="BD6" s="16" t="str">
        <f t="shared" si="12"/>
        <v/>
      </c>
      <c r="BE6" s="22"/>
      <c r="BF6" s="1" t="str">
        <f t="shared" si="13"/>
        <v/>
      </c>
      <c r="BG6" s="1"/>
      <c r="BH6" s="1"/>
      <c r="BI6" s="1"/>
      <c r="BJ6" s="1"/>
      <c r="BK6" s="1"/>
      <c r="BL6" s="1"/>
      <c r="BM6" s="15" t="str">
        <f t="shared" si="14"/>
        <v/>
      </c>
      <c r="BN6" s="16" t="str">
        <f t="shared" si="15"/>
        <v/>
      </c>
      <c r="BO6" s="22"/>
      <c r="BP6" s="1" t="str">
        <f t="shared" si="16"/>
        <v/>
      </c>
      <c r="BQ6" s="1"/>
      <c r="BR6" s="1"/>
      <c r="BS6" s="1"/>
      <c r="BT6" s="1"/>
      <c r="BU6" s="1"/>
      <c r="BV6" s="1"/>
      <c r="BW6" s="15" t="str">
        <f t="shared" si="17"/>
        <v/>
      </c>
      <c r="BX6" s="16" t="str">
        <f t="shared" si="18"/>
        <v/>
      </c>
      <c r="BY6" s="22"/>
      <c r="BZ6" s="1" t="str">
        <f t="shared" si="19"/>
        <v/>
      </c>
      <c r="CA6" s="1"/>
      <c r="CB6" s="1"/>
      <c r="CC6" s="1"/>
      <c r="CD6" s="1"/>
      <c r="CE6" s="1"/>
      <c r="CF6" s="1"/>
      <c r="CG6" s="15" t="str">
        <f t="shared" si="20"/>
        <v/>
      </c>
      <c r="CH6" s="16" t="str">
        <f t="shared" si="21"/>
        <v/>
      </c>
      <c r="CI6" s="22"/>
      <c r="CJ6" s="1" t="str">
        <f t="shared" si="22"/>
        <v/>
      </c>
      <c r="CK6" s="1"/>
      <c r="CL6" s="1"/>
      <c r="CM6" s="1"/>
      <c r="CN6" s="1"/>
      <c r="CO6" s="1"/>
      <c r="CP6" s="1"/>
      <c r="CQ6" s="15" t="str">
        <f t="shared" si="23"/>
        <v/>
      </c>
      <c r="CR6" s="16" t="str">
        <f t="shared" si="24"/>
        <v/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e">
        <f>#REF!</f>
        <v>#REF!</v>
      </c>
      <c r="C7" s="2">
        <f t="shared" si="0"/>
        <v>0</v>
      </c>
      <c r="D7" s="2"/>
      <c r="E7" s="2"/>
      <c r="F7" s="8"/>
      <c r="G7" s="22"/>
      <c r="H7" s="1" t="str">
        <f t="shared" si="28"/>
        <v/>
      </c>
      <c r="I7" s="1"/>
      <c r="J7" s="1"/>
      <c r="K7" s="1"/>
      <c r="L7" s="1"/>
      <c r="M7" s="1"/>
      <c r="N7" s="1"/>
      <c r="O7" s="15" t="str">
        <f t="shared" si="29"/>
        <v/>
      </c>
      <c r="P7" s="16" t="str">
        <f t="shared" si="30"/>
        <v/>
      </c>
      <c r="Q7" s="22"/>
      <c r="R7" s="1" t="str">
        <f t="shared" si="1"/>
        <v/>
      </c>
      <c r="S7" s="1"/>
      <c r="T7" s="1"/>
      <c r="U7" s="1"/>
      <c r="V7" s="1"/>
      <c r="W7" s="1"/>
      <c r="X7" s="1"/>
      <c r="Y7" s="15" t="str">
        <f t="shared" si="2"/>
        <v/>
      </c>
      <c r="Z7" s="16" t="str">
        <f t="shared" si="3"/>
        <v/>
      </c>
      <c r="AA7" s="22"/>
      <c r="AB7" s="1" t="str">
        <f t="shared" si="4"/>
        <v/>
      </c>
      <c r="AC7" s="1"/>
      <c r="AD7" s="1"/>
      <c r="AE7" s="1"/>
      <c r="AF7" s="1"/>
      <c r="AG7" s="1"/>
      <c r="AH7" s="1"/>
      <c r="AI7" s="15" t="str">
        <f t="shared" si="5"/>
        <v/>
      </c>
      <c r="AJ7" s="16" t="str">
        <f t="shared" si="6"/>
        <v/>
      </c>
      <c r="AK7" s="22"/>
      <c r="AL7" s="1" t="str">
        <f t="shared" si="7"/>
        <v/>
      </c>
      <c r="AM7" s="1"/>
      <c r="AN7" s="1"/>
      <c r="AO7" s="1"/>
      <c r="AP7" s="1"/>
      <c r="AQ7" s="1"/>
      <c r="AR7" s="1"/>
      <c r="AS7" s="15" t="str">
        <f t="shared" si="8"/>
        <v/>
      </c>
      <c r="AT7" s="16" t="str">
        <f t="shared" si="9"/>
        <v/>
      </c>
      <c r="AU7" s="22"/>
      <c r="AV7" s="1" t="str">
        <f t="shared" si="10"/>
        <v/>
      </c>
      <c r="AW7" s="1"/>
      <c r="AX7" s="1"/>
      <c r="AY7" s="1"/>
      <c r="AZ7" s="1"/>
      <c r="BA7" s="1"/>
      <c r="BB7" s="1"/>
      <c r="BC7" s="15" t="str">
        <f t="shared" si="11"/>
        <v/>
      </c>
      <c r="BD7" s="16" t="str">
        <f t="shared" si="12"/>
        <v/>
      </c>
      <c r="BE7" s="22"/>
      <c r="BF7" s="1" t="str">
        <f t="shared" si="13"/>
        <v/>
      </c>
      <c r="BG7" s="1"/>
      <c r="BH7" s="1"/>
      <c r="BI7" s="1"/>
      <c r="BJ7" s="1"/>
      <c r="BK7" s="1"/>
      <c r="BL7" s="1"/>
      <c r="BM7" s="15" t="str">
        <f t="shared" si="14"/>
        <v/>
      </c>
      <c r="BN7" s="16" t="str">
        <f t="shared" si="15"/>
        <v/>
      </c>
      <c r="BO7" s="22"/>
      <c r="BP7" s="1" t="str">
        <f t="shared" si="16"/>
        <v/>
      </c>
      <c r="BQ7" s="1"/>
      <c r="BR7" s="1"/>
      <c r="BS7" s="1"/>
      <c r="BT7" s="1"/>
      <c r="BU7" s="1"/>
      <c r="BV7" s="1"/>
      <c r="BW7" s="15" t="str">
        <f t="shared" si="17"/>
        <v/>
      </c>
      <c r="BX7" s="16" t="str">
        <f t="shared" si="18"/>
        <v/>
      </c>
      <c r="BY7" s="22"/>
      <c r="BZ7" s="1" t="str">
        <f t="shared" si="19"/>
        <v/>
      </c>
      <c r="CA7" s="1"/>
      <c r="CB7" s="1"/>
      <c r="CC7" s="1"/>
      <c r="CD7" s="1"/>
      <c r="CE7" s="1"/>
      <c r="CF7" s="1"/>
      <c r="CG7" s="15" t="str">
        <f t="shared" si="20"/>
        <v/>
      </c>
      <c r="CH7" s="16" t="str">
        <f t="shared" si="21"/>
        <v/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e">
        <f>#REF!</f>
        <v>#REF!</v>
      </c>
      <c r="C8" s="2">
        <f t="shared" si="0"/>
        <v>0</v>
      </c>
      <c r="D8" s="2"/>
      <c r="E8" s="2"/>
      <c r="F8" s="8"/>
      <c r="G8" s="22"/>
      <c r="H8" s="1" t="str">
        <f t="shared" si="28"/>
        <v/>
      </c>
      <c r="I8" s="1"/>
      <c r="J8" s="1"/>
      <c r="K8" s="1"/>
      <c r="L8" s="1"/>
      <c r="M8" s="1"/>
      <c r="N8" s="1"/>
      <c r="O8" s="15" t="str">
        <f t="shared" si="29"/>
        <v/>
      </c>
      <c r="P8" s="16" t="str">
        <f t="shared" si="30"/>
        <v/>
      </c>
      <c r="Q8" s="22"/>
      <c r="R8" s="1" t="str">
        <f t="shared" si="1"/>
        <v/>
      </c>
      <c r="S8" s="1"/>
      <c r="T8" s="1"/>
      <c r="U8" s="1"/>
      <c r="V8" s="1"/>
      <c r="W8" s="1"/>
      <c r="X8" s="1"/>
      <c r="Y8" s="15" t="str">
        <f t="shared" si="2"/>
        <v/>
      </c>
      <c r="Z8" s="16" t="str">
        <f t="shared" si="3"/>
        <v/>
      </c>
      <c r="AA8" s="22"/>
      <c r="AB8" s="1" t="str">
        <f t="shared" si="4"/>
        <v/>
      </c>
      <c r="AC8" s="1"/>
      <c r="AD8" s="1"/>
      <c r="AE8" s="1"/>
      <c r="AF8" s="1"/>
      <c r="AG8" s="1"/>
      <c r="AH8" s="1"/>
      <c r="AI8" s="15" t="str">
        <f t="shared" si="5"/>
        <v/>
      </c>
      <c r="AJ8" s="16" t="str">
        <f t="shared" si="6"/>
        <v/>
      </c>
      <c r="AK8" s="22"/>
      <c r="AL8" s="1" t="str">
        <f t="shared" si="7"/>
        <v/>
      </c>
      <c r="AM8" s="1"/>
      <c r="AN8" s="1"/>
      <c r="AO8" s="1"/>
      <c r="AP8" s="1"/>
      <c r="AQ8" s="1"/>
      <c r="AR8" s="1"/>
      <c r="AS8" s="15" t="str">
        <f t="shared" si="8"/>
        <v/>
      </c>
      <c r="AT8" s="16" t="str">
        <f t="shared" si="9"/>
        <v/>
      </c>
      <c r="AU8" s="22"/>
      <c r="AV8" s="1" t="str">
        <f t="shared" si="10"/>
        <v/>
      </c>
      <c r="AW8" s="1"/>
      <c r="AX8" s="1"/>
      <c r="AY8" s="1"/>
      <c r="AZ8" s="1"/>
      <c r="BA8" s="1"/>
      <c r="BB8" s="1"/>
      <c r="BC8" s="15" t="str">
        <f t="shared" si="11"/>
        <v/>
      </c>
      <c r="BD8" s="16" t="str">
        <f t="shared" si="12"/>
        <v/>
      </c>
      <c r="BE8" s="22"/>
      <c r="BF8" s="1" t="str">
        <f t="shared" si="13"/>
        <v/>
      </c>
      <c r="BG8" s="1"/>
      <c r="BH8" s="1"/>
      <c r="BI8" s="1"/>
      <c r="BJ8" s="1"/>
      <c r="BK8" s="1"/>
      <c r="BL8" s="1"/>
      <c r="BM8" s="15" t="str">
        <f t="shared" si="14"/>
        <v/>
      </c>
      <c r="BN8" s="16" t="str">
        <f t="shared" si="15"/>
        <v/>
      </c>
      <c r="BO8" s="22"/>
      <c r="BP8" s="1" t="str">
        <f t="shared" si="16"/>
        <v/>
      </c>
      <c r="BQ8" s="1"/>
      <c r="BR8" s="1"/>
      <c r="BS8" s="1"/>
      <c r="BT8" s="1"/>
      <c r="BU8" s="1"/>
      <c r="BV8" s="1"/>
      <c r="BW8" s="15" t="str">
        <f t="shared" si="17"/>
        <v/>
      </c>
      <c r="BX8" s="16" t="str">
        <f t="shared" si="18"/>
        <v/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e">
        <f>#REF!</f>
        <v>#REF!</v>
      </c>
      <c r="C9" s="2">
        <f t="shared" si="0"/>
        <v>0</v>
      </c>
      <c r="D9" s="2"/>
      <c r="E9" s="2"/>
      <c r="F9" s="8"/>
      <c r="G9" s="22"/>
      <c r="H9" s="1" t="str">
        <f t="shared" si="28"/>
        <v/>
      </c>
      <c r="I9" s="1"/>
      <c r="J9" s="1"/>
      <c r="K9" s="1"/>
      <c r="L9" s="1"/>
      <c r="M9" s="1"/>
      <c r="N9" s="1"/>
      <c r="O9" s="15" t="str">
        <f t="shared" si="29"/>
        <v/>
      </c>
      <c r="P9" s="16" t="str">
        <f t="shared" si="30"/>
        <v/>
      </c>
      <c r="Q9" s="22"/>
      <c r="R9" s="1" t="str">
        <f t="shared" si="1"/>
        <v/>
      </c>
      <c r="S9" s="1"/>
      <c r="T9" s="1"/>
      <c r="U9" s="1"/>
      <c r="V9" s="1"/>
      <c r="W9" s="1"/>
      <c r="X9" s="1"/>
      <c r="Y9" s="15" t="str">
        <f t="shared" si="2"/>
        <v/>
      </c>
      <c r="Z9" s="16" t="str">
        <f t="shared" si="3"/>
        <v/>
      </c>
      <c r="AA9" s="22"/>
      <c r="AB9" s="1" t="str">
        <f t="shared" si="4"/>
        <v/>
      </c>
      <c r="AC9" s="1"/>
      <c r="AD9" s="1"/>
      <c r="AE9" s="1"/>
      <c r="AF9" s="1"/>
      <c r="AG9" s="1"/>
      <c r="AH9" s="1"/>
      <c r="AI9" s="15" t="str">
        <f t="shared" si="5"/>
        <v/>
      </c>
      <c r="AJ9" s="16" t="str">
        <f t="shared" si="6"/>
        <v/>
      </c>
      <c r="AK9" s="22"/>
      <c r="AL9" s="1" t="str">
        <f t="shared" si="7"/>
        <v/>
      </c>
      <c r="AM9" s="1"/>
      <c r="AN9" s="1"/>
      <c r="AO9" s="1"/>
      <c r="AP9" s="1"/>
      <c r="AQ9" s="1"/>
      <c r="AR9" s="1"/>
      <c r="AS9" s="15" t="str">
        <f t="shared" si="8"/>
        <v/>
      </c>
      <c r="AT9" s="16" t="str">
        <f t="shared" si="9"/>
        <v/>
      </c>
      <c r="AU9" s="22"/>
      <c r="AV9" s="1" t="str">
        <f t="shared" si="10"/>
        <v/>
      </c>
      <c r="AW9" s="1"/>
      <c r="AX9" s="1"/>
      <c r="AY9" s="1"/>
      <c r="AZ9" s="1"/>
      <c r="BA9" s="1"/>
      <c r="BB9" s="1"/>
      <c r="BC9" s="15" t="str">
        <f t="shared" si="11"/>
        <v/>
      </c>
      <c r="BD9" s="16" t="str">
        <f t="shared" si="12"/>
        <v/>
      </c>
      <c r="BE9" s="22"/>
      <c r="BF9" s="1" t="str">
        <f t="shared" si="13"/>
        <v/>
      </c>
      <c r="BG9" s="1"/>
      <c r="BH9" s="1"/>
      <c r="BI9" s="1"/>
      <c r="BJ9" s="1"/>
      <c r="BK9" s="1"/>
      <c r="BL9" s="1"/>
      <c r="BM9" s="15" t="str">
        <f t="shared" si="14"/>
        <v/>
      </c>
      <c r="BN9" s="16" t="str">
        <f t="shared" si="15"/>
        <v/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e">
        <f>#REF!</f>
        <v>#REF!</v>
      </c>
      <c r="C10" s="2">
        <f t="shared" si="0"/>
        <v>0</v>
      </c>
      <c r="D10" s="2"/>
      <c r="E10" s="2"/>
      <c r="F10" s="8"/>
      <c r="G10" s="22"/>
      <c r="H10" s="1" t="str">
        <f t="shared" si="28"/>
        <v/>
      </c>
      <c r="I10" s="1"/>
      <c r="J10" s="1"/>
      <c r="K10" s="1"/>
      <c r="L10" s="1"/>
      <c r="M10" s="1"/>
      <c r="N10" s="1"/>
      <c r="O10" s="15" t="str">
        <f t="shared" si="29"/>
        <v/>
      </c>
      <c r="P10" s="16" t="str">
        <f t="shared" si="30"/>
        <v/>
      </c>
      <c r="Q10" s="22"/>
      <c r="R10" s="1" t="str">
        <f t="shared" si="1"/>
        <v/>
      </c>
      <c r="S10" s="1"/>
      <c r="T10" s="1"/>
      <c r="U10" s="1"/>
      <c r="V10" s="1"/>
      <c r="W10" s="1"/>
      <c r="X10" s="1"/>
      <c r="Y10" s="15" t="str">
        <f t="shared" si="2"/>
        <v/>
      </c>
      <c r="Z10" s="16" t="str">
        <f t="shared" si="3"/>
        <v/>
      </c>
      <c r="AA10" s="22"/>
      <c r="AB10" s="1" t="str">
        <f t="shared" si="4"/>
        <v/>
      </c>
      <c r="AC10" s="1"/>
      <c r="AD10" s="1"/>
      <c r="AE10" s="1"/>
      <c r="AF10" s="1"/>
      <c r="AG10" s="1"/>
      <c r="AH10" s="1"/>
      <c r="AI10" s="15" t="str">
        <f t="shared" si="5"/>
        <v/>
      </c>
      <c r="AJ10" s="16" t="str">
        <f t="shared" si="6"/>
        <v/>
      </c>
      <c r="AK10" s="22"/>
      <c r="AL10" s="1" t="str">
        <f t="shared" si="7"/>
        <v/>
      </c>
      <c r="AM10" s="1"/>
      <c r="AN10" s="1"/>
      <c r="AO10" s="1"/>
      <c r="AP10" s="1"/>
      <c r="AQ10" s="1"/>
      <c r="AR10" s="1"/>
      <c r="AS10" s="15" t="str">
        <f t="shared" si="8"/>
        <v/>
      </c>
      <c r="AT10" s="16" t="str">
        <f t="shared" si="9"/>
        <v/>
      </c>
      <c r="AU10" s="22"/>
      <c r="AV10" s="1" t="str">
        <f t="shared" si="10"/>
        <v/>
      </c>
      <c r="AW10" s="1"/>
      <c r="AX10" s="1"/>
      <c r="AY10" s="1"/>
      <c r="AZ10" s="1"/>
      <c r="BA10" s="1"/>
      <c r="BB10" s="1"/>
      <c r="BC10" s="15" t="str">
        <f t="shared" si="11"/>
        <v/>
      </c>
      <c r="BD10" s="16" t="str">
        <f t="shared" si="12"/>
        <v/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e">
        <f>#REF!</f>
        <v>#REF!</v>
      </c>
      <c r="C11" s="2">
        <f t="shared" si="0"/>
        <v>0</v>
      </c>
      <c r="D11" s="2"/>
      <c r="E11" s="2"/>
      <c r="F11" s="8"/>
      <c r="G11" s="22"/>
      <c r="H11" s="1" t="str">
        <f t="shared" si="28"/>
        <v/>
      </c>
      <c r="I11" s="1"/>
      <c r="J11" s="1"/>
      <c r="K11" s="1"/>
      <c r="L11" s="1"/>
      <c r="M11" s="1"/>
      <c r="N11" s="1"/>
      <c r="O11" s="15" t="str">
        <f t="shared" si="29"/>
        <v/>
      </c>
      <c r="P11" s="16" t="str">
        <f t="shared" si="30"/>
        <v/>
      </c>
      <c r="Q11" s="22"/>
      <c r="R11" s="1" t="str">
        <f t="shared" si="1"/>
        <v/>
      </c>
      <c r="S11" s="1"/>
      <c r="T11" s="1"/>
      <c r="U11" s="1"/>
      <c r="V11" s="1"/>
      <c r="W11" s="1"/>
      <c r="X11" s="1"/>
      <c r="Y11" s="15" t="str">
        <f t="shared" si="2"/>
        <v/>
      </c>
      <c r="Z11" s="16" t="str">
        <f t="shared" si="3"/>
        <v/>
      </c>
      <c r="AA11" s="22"/>
      <c r="AB11" s="1" t="str">
        <f t="shared" si="4"/>
        <v/>
      </c>
      <c r="AC11" s="1"/>
      <c r="AD11" s="1"/>
      <c r="AE11" s="1"/>
      <c r="AF11" s="1"/>
      <c r="AG11" s="1"/>
      <c r="AH11" s="1"/>
      <c r="AI11" s="15" t="str">
        <f t="shared" si="5"/>
        <v/>
      </c>
      <c r="AJ11" s="16" t="str">
        <f t="shared" si="6"/>
        <v/>
      </c>
      <c r="AK11" s="22"/>
      <c r="AL11" s="1" t="str">
        <f t="shared" si="7"/>
        <v/>
      </c>
      <c r="AM11" s="1"/>
      <c r="AN11" s="1"/>
      <c r="AO11" s="1"/>
      <c r="AP11" s="1"/>
      <c r="AQ11" s="1"/>
      <c r="AR11" s="1"/>
      <c r="AS11" s="15" t="str">
        <f t="shared" si="8"/>
        <v/>
      </c>
      <c r="AT11" s="16" t="str">
        <f t="shared" si="9"/>
        <v/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e">
        <f>#REF!</f>
        <v>#REF!</v>
      </c>
      <c r="C12" s="2">
        <f t="shared" si="0"/>
        <v>0</v>
      </c>
      <c r="D12" s="2"/>
      <c r="E12" s="2"/>
      <c r="F12" s="8"/>
      <c r="G12" s="22"/>
      <c r="H12" s="1" t="str">
        <f t="shared" si="28"/>
        <v/>
      </c>
      <c r="I12" s="1"/>
      <c r="J12" s="1"/>
      <c r="K12" s="1"/>
      <c r="L12" s="1"/>
      <c r="M12" s="1"/>
      <c r="N12" s="1"/>
      <c r="O12" s="17" t="str">
        <f t="shared" si="29"/>
        <v/>
      </c>
      <c r="P12" s="18" t="str">
        <f t="shared" si="30"/>
        <v/>
      </c>
      <c r="Q12" s="22"/>
      <c r="R12" s="1" t="str">
        <f t="shared" si="1"/>
        <v/>
      </c>
      <c r="S12" s="1"/>
      <c r="T12" s="1"/>
      <c r="U12" s="1"/>
      <c r="V12" s="1"/>
      <c r="W12" s="1"/>
      <c r="X12" s="1"/>
      <c r="Y12" s="17" t="str">
        <f t="shared" si="2"/>
        <v/>
      </c>
      <c r="Z12" s="18" t="str">
        <f t="shared" si="3"/>
        <v/>
      </c>
      <c r="AA12" s="22"/>
      <c r="AB12" s="1" t="str">
        <f t="shared" si="4"/>
        <v/>
      </c>
      <c r="AC12" s="1"/>
      <c r="AD12" s="1"/>
      <c r="AE12" s="1"/>
      <c r="AF12" s="1"/>
      <c r="AG12" s="1"/>
      <c r="AH12" s="1"/>
      <c r="AI12" s="17" t="str">
        <f t="shared" si="5"/>
        <v/>
      </c>
      <c r="AJ12" s="18" t="str">
        <f t="shared" si="6"/>
        <v/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e">
        <f>#REF!</f>
        <v>#REF!</v>
      </c>
      <c r="C13" s="2">
        <f t="shared" si="0"/>
        <v>0</v>
      </c>
      <c r="D13" s="2"/>
      <c r="E13" s="2"/>
      <c r="F13" s="8"/>
      <c r="G13" s="22"/>
      <c r="H13" s="1" t="str">
        <f t="shared" si="28"/>
        <v/>
      </c>
      <c r="I13" s="1"/>
      <c r="J13" s="1"/>
      <c r="K13" s="1"/>
      <c r="L13" s="1"/>
      <c r="M13" s="1"/>
      <c r="N13" s="1"/>
      <c r="O13" s="17" t="str">
        <f t="shared" si="29"/>
        <v/>
      </c>
      <c r="P13" s="18" t="str">
        <f t="shared" si="30"/>
        <v/>
      </c>
      <c r="Q13" s="22"/>
      <c r="R13" s="1" t="str">
        <f t="shared" si="1"/>
        <v/>
      </c>
      <c r="S13" s="1"/>
      <c r="T13" s="1"/>
      <c r="U13" s="1"/>
      <c r="V13" s="1"/>
      <c r="W13" s="1"/>
      <c r="X13" s="1"/>
      <c r="Y13" s="17" t="str">
        <f t="shared" si="2"/>
        <v/>
      </c>
      <c r="Z13" s="18" t="str">
        <f t="shared" si="3"/>
        <v/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e">
        <f>#REF!</f>
        <v>#REF!</v>
      </c>
      <c r="C14" s="2">
        <f t="shared" si="0"/>
        <v>0</v>
      </c>
      <c r="D14" s="2"/>
      <c r="E14" s="2"/>
      <c r="F14" s="9"/>
      <c r="G14" s="23"/>
      <c r="H14" s="24" t="str">
        <f t="shared" si="28"/>
        <v/>
      </c>
      <c r="I14" s="24"/>
      <c r="J14" s="24"/>
      <c r="K14" s="10"/>
      <c r="L14" s="10"/>
      <c r="M14" s="10"/>
      <c r="N14" s="10"/>
      <c r="O14" s="19" t="str">
        <f t="shared" si="29"/>
        <v/>
      </c>
      <c r="P14" s="20" t="str">
        <f t="shared" si="30"/>
        <v/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Manufacturing Technology and Management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1</v>
      </c>
      <c r="D19" s="3"/>
      <c r="E19" s="3"/>
      <c r="F19" s="8">
        <v>1</v>
      </c>
      <c r="G19" s="21"/>
      <c r="H19" s="1" t="str">
        <f t="shared" ref="H19:H28" si="32">IF(ISNUMBER(I19),F19-I19+G19,"")</f>
        <v/>
      </c>
      <c r="I19" s="1"/>
      <c r="J19" s="1"/>
      <c r="K19" s="4"/>
      <c r="L19" s="4"/>
      <c r="M19" s="4"/>
      <c r="N19" s="5"/>
      <c r="O19" s="15" t="str">
        <f t="shared" ref="O19:O28" si="33">IF(I19="","",((J19+K19+L19+M19)/I19))</f>
        <v/>
      </c>
      <c r="P19" s="16" t="str">
        <f t="shared" ref="P19:P28" si="34">IF(I19="","",(M19/I19))</f>
        <v/>
      </c>
      <c r="Q19" s="21"/>
      <c r="R19" s="1" t="str">
        <f t="shared" ref="R19:R28" si="35">IF(ISNUMBER(S19),I19-S19+Q19,"")</f>
        <v/>
      </c>
      <c r="S19" s="1"/>
      <c r="T19" s="1"/>
      <c r="U19" s="4"/>
      <c r="V19" s="4"/>
      <c r="W19" s="4"/>
      <c r="X19" s="5"/>
      <c r="Y19" s="15" t="str">
        <f t="shared" ref="Y19:Y28" si="36">IF(S19="","",((T19+U19+V19+W19)/S19))</f>
        <v/>
      </c>
      <c r="Z19" s="16" t="str">
        <f t="shared" ref="Z19:Z28" si="37">IF(S19="","",(W19/S19))</f>
        <v/>
      </c>
      <c r="AA19" s="21"/>
      <c r="AB19" s="1" t="str">
        <f t="shared" ref="AB19:AB28" si="38">IF(ISNUMBER(AC19),S19-AC19+AA19,"")</f>
        <v/>
      </c>
      <c r="AC19" s="1"/>
      <c r="AD19" s="1"/>
      <c r="AE19" s="4"/>
      <c r="AF19" s="4"/>
      <c r="AG19" s="4"/>
      <c r="AH19" s="5"/>
      <c r="AI19" s="15" t="str">
        <f t="shared" ref="AI19:AI28" si="39">IF(AC19="","",((AD19+AE19+AF19+AG19)/AC19))</f>
        <v/>
      </c>
      <c r="AJ19" s="16" t="str">
        <f t="shared" ref="AJ19:AJ28" si="40">IF(AC19="","",(AG19/AC19))</f>
        <v/>
      </c>
      <c r="AK19" s="21"/>
      <c r="AL19" s="1" t="str">
        <f t="shared" ref="AL19:AL28" si="41">IF(ISNUMBER(AM19),AC19-AM19+AK19,"")</f>
        <v/>
      </c>
      <c r="AM19" s="1"/>
      <c r="AN19" s="1"/>
      <c r="AO19" s="4"/>
      <c r="AP19" s="4"/>
      <c r="AQ19" s="4"/>
      <c r="AR19" s="5"/>
      <c r="AS19" s="15" t="str">
        <f t="shared" ref="AS19:AS28" si="42">IF(AM19="","",((AN19+AO19+AP19+AQ19)/AM19))</f>
        <v/>
      </c>
      <c r="AT19" s="16" t="str">
        <f t="shared" ref="AT19:AT28" si="43">IF(AM19="","",(AQ19/AM19))</f>
        <v/>
      </c>
      <c r="AU19" s="21"/>
      <c r="AV19" s="1" t="str">
        <f t="shared" ref="AV19:AV28" si="44">IF(ISNUMBER(AW19),AM19-AW19+AU19,"")</f>
        <v/>
      </c>
      <c r="AW19" s="1"/>
      <c r="AX19" s="1"/>
      <c r="AY19" s="4"/>
      <c r="AZ19" s="4"/>
      <c r="BA19" s="4"/>
      <c r="BB19" s="5"/>
      <c r="BC19" s="15" t="str">
        <f t="shared" ref="BC19:BC28" si="45">IF(AW19="","",((AX19+AY19+AZ19+BA19)/AW19))</f>
        <v/>
      </c>
      <c r="BD19" s="16" t="str">
        <f t="shared" ref="BD19:BD28" si="46">IF(AW19="","",(BA19/AW19))</f>
        <v/>
      </c>
      <c r="BE19" s="21"/>
      <c r="BF19" s="1">
        <f t="shared" ref="BF19:BF28" si="47">IF(ISNUMBER(BG19),AW19-BG19+BE19,"")</f>
        <v>-1</v>
      </c>
      <c r="BG19" s="1">
        <v>1</v>
      </c>
      <c r="BH19" s="1"/>
      <c r="BI19" s="4"/>
      <c r="BJ19" s="4"/>
      <c r="BK19" s="4"/>
      <c r="BL19" s="5">
        <v>1</v>
      </c>
      <c r="BM19" s="15">
        <f t="shared" ref="BM19:BM28" si="48">IF(BG19="","",((BH19+BI19+BJ19+BK19)/BG19))</f>
        <v>0</v>
      </c>
      <c r="BN19" s="16">
        <f t="shared" ref="BN19:BN28" si="49">IF(BG19="","",(BK19/BG19))</f>
        <v>0</v>
      </c>
      <c r="BO19" s="21"/>
      <c r="BP19" s="1">
        <f t="shared" ref="BP19:BP28" si="50">IF(ISNUMBER(BQ19),BG19-BQ19+BO19,"")</f>
        <v>0</v>
      </c>
      <c r="BQ19" s="1">
        <v>1</v>
      </c>
      <c r="BR19" s="1"/>
      <c r="BS19" s="4"/>
      <c r="BT19" s="4"/>
      <c r="BU19" s="4"/>
      <c r="BV19" s="5">
        <v>1</v>
      </c>
      <c r="BW19" s="15">
        <f t="shared" ref="BW19:BW28" si="51">IF(BQ19="","",((BR19+BS19+BT19+BU19)/BQ19))</f>
        <v>0</v>
      </c>
      <c r="BX19" s="16">
        <f t="shared" ref="BX19:BX28" si="52">IF(BQ19="","",(BU19/BQ19))</f>
        <v>0</v>
      </c>
      <c r="BY19" s="21"/>
      <c r="BZ19" s="1">
        <f t="shared" ref="BZ19:BZ28" si="53">IF(ISNUMBER(CA19),BQ19-CA19+BY19,"")</f>
        <v>0</v>
      </c>
      <c r="CA19" s="1">
        <v>1</v>
      </c>
      <c r="CB19" s="1"/>
      <c r="CC19" s="4"/>
      <c r="CD19" s="4"/>
      <c r="CE19" s="4"/>
      <c r="CF19" s="5">
        <v>1</v>
      </c>
      <c r="CG19" s="15">
        <f t="shared" ref="CG19:CG28" si="54">IF(CA19="","",((CB19+CC19+CD19+CE19)/CA19))</f>
        <v>0</v>
      </c>
      <c r="CH19" s="16">
        <f t="shared" ref="CH19:CH28" si="55">IF(CA19="","",(CE19/CA19))</f>
        <v>0</v>
      </c>
      <c r="CI19" s="21"/>
      <c r="CJ19" s="1">
        <f t="shared" ref="CJ19:CJ28" si="56">IF(ISNUMBER(CK19),CA19-CK19+CI19,"")</f>
        <v>0</v>
      </c>
      <c r="CK19" s="1">
        <v>1</v>
      </c>
      <c r="CL19" s="1"/>
      <c r="CM19" s="4"/>
      <c r="CN19" s="4"/>
      <c r="CO19" s="4"/>
      <c r="CP19" s="5">
        <v>1</v>
      </c>
      <c r="CQ19" s="15">
        <f t="shared" ref="CQ19:CQ28" si="57">IF(CK19="","",((CL19+CM19+CN19+CO19)/CK19))</f>
        <v>0</v>
      </c>
      <c r="CR19" s="16">
        <f t="shared" ref="CR19:CR28" si="58">IF(CK19="","",(CO19/CK19))</f>
        <v>0</v>
      </c>
      <c r="CS19" s="21"/>
      <c r="CT19" s="1">
        <f t="shared" ref="CT19:CT28" si="59">IF(ISNUMBER(CU19),CK19-CU19+CS19,"")</f>
        <v>0</v>
      </c>
      <c r="CU19" s="1">
        <v>1</v>
      </c>
      <c r="CV19" s="1"/>
      <c r="CW19" s="4"/>
      <c r="CX19" s="4"/>
      <c r="CY19" s="4"/>
      <c r="CZ19" s="5">
        <v>1</v>
      </c>
      <c r="DA19" s="15">
        <f t="shared" ref="DA19:DA28" si="60">IF(CU19="","",((CV19+CW19+CX19+CY19)/CU19))</f>
        <v>0</v>
      </c>
      <c r="DB19" s="16">
        <f t="shared" ref="DB19:DB28" si="61">IF(CU19="","",(CY19/CU19))</f>
        <v>0</v>
      </c>
    </row>
    <row r="20" spans="2:106">
      <c r="B20" s="4" t="s">
        <v>82</v>
      </c>
      <c r="C20" s="2">
        <f t="shared" si="31"/>
        <v>1</v>
      </c>
      <c r="D20" s="2"/>
      <c r="E20" s="2"/>
      <c r="F20" s="8">
        <v>1</v>
      </c>
      <c r="G20" s="22"/>
      <c r="H20" s="1">
        <f t="shared" si="32"/>
        <v>0</v>
      </c>
      <c r="I20" s="1">
        <v>1</v>
      </c>
      <c r="J20" s="1">
        <v>1</v>
      </c>
      <c r="K20" s="1"/>
      <c r="L20" s="1"/>
      <c r="M20" s="1"/>
      <c r="N20" s="1"/>
      <c r="O20" s="15">
        <f t="shared" si="33"/>
        <v>1</v>
      </c>
      <c r="P20" s="16">
        <f t="shared" si="34"/>
        <v>0</v>
      </c>
      <c r="Q20" s="22"/>
      <c r="R20" s="1" t="str">
        <f t="shared" si="35"/>
        <v/>
      </c>
      <c r="S20" s="1"/>
      <c r="T20" s="1"/>
      <c r="U20" s="1"/>
      <c r="V20" s="1"/>
      <c r="W20" s="1"/>
      <c r="X20" s="1"/>
      <c r="Y20" s="15" t="str">
        <f t="shared" si="36"/>
        <v/>
      </c>
      <c r="Z20" s="16" t="str">
        <f t="shared" si="37"/>
        <v/>
      </c>
      <c r="AA20" s="22"/>
      <c r="AB20" s="1" t="str">
        <f t="shared" si="38"/>
        <v/>
      </c>
      <c r="AC20" s="1"/>
      <c r="AD20" s="1"/>
      <c r="AE20" s="1"/>
      <c r="AF20" s="1"/>
      <c r="AG20" s="1"/>
      <c r="AH20" s="1"/>
      <c r="AI20" s="15" t="str">
        <f t="shared" si="39"/>
        <v/>
      </c>
      <c r="AJ20" s="16" t="str">
        <f t="shared" si="40"/>
        <v/>
      </c>
      <c r="AK20" s="22"/>
      <c r="AL20" s="1" t="str">
        <f t="shared" si="41"/>
        <v/>
      </c>
      <c r="AM20" s="1"/>
      <c r="AN20" s="1"/>
      <c r="AO20" s="1"/>
      <c r="AP20" s="1"/>
      <c r="AQ20" s="1"/>
      <c r="AR20" s="1"/>
      <c r="AS20" s="15" t="str">
        <f t="shared" si="42"/>
        <v/>
      </c>
      <c r="AT20" s="16" t="str">
        <f t="shared" si="43"/>
        <v/>
      </c>
      <c r="AU20" s="22"/>
      <c r="AV20" s="1" t="str">
        <f t="shared" si="44"/>
        <v/>
      </c>
      <c r="AW20" s="1"/>
      <c r="AX20" s="1"/>
      <c r="AY20" s="1"/>
      <c r="AZ20" s="1"/>
      <c r="BA20" s="1"/>
      <c r="BB20" s="1"/>
      <c r="BC20" s="15" t="str">
        <f t="shared" si="45"/>
        <v/>
      </c>
      <c r="BD20" s="16" t="str">
        <f t="shared" si="46"/>
        <v/>
      </c>
      <c r="BE20" s="22"/>
      <c r="BF20" s="1" t="str">
        <f t="shared" si="47"/>
        <v/>
      </c>
      <c r="BG20" s="1"/>
      <c r="BH20" s="1"/>
      <c r="BI20" s="1"/>
      <c r="BJ20" s="1"/>
      <c r="BK20" s="1"/>
      <c r="BL20" s="1"/>
      <c r="BM20" s="15" t="str">
        <f t="shared" si="48"/>
        <v/>
      </c>
      <c r="BN20" s="16" t="str">
        <f t="shared" si="49"/>
        <v/>
      </c>
      <c r="BO20" s="22"/>
      <c r="BP20" s="1" t="str">
        <f t="shared" si="50"/>
        <v/>
      </c>
      <c r="BQ20" s="1"/>
      <c r="BR20" s="1"/>
      <c r="BS20" s="1"/>
      <c r="BT20" s="1"/>
      <c r="BU20" s="1"/>
      <c r="BV20" s="1"/>
      <c r="BW20" s="15" t="str">
        <f t="shared" si="51"/>
        <v/>
      </c>
      <c r="BX20" s="16" t="str">
        <f t="shared" si="52"/>
        <v/>
      </c>
      <c r="BY20" s="22"/>
      <c r="BZ20" s="1" t="str">
        <f t="shared" si="53"/>
        <v/>
      </c>
      <c r="CA20" s="1"/>
      <c r="CB20" s="1"/>
      <c r="CC20" s="1"/>
      <c r="CD20" s="1"/>
      <c r="CE20" s="1"/>
      <c r="CF20" s="1"/>
      <c r="CG20" s="15" t="str">
        <f t="shared" si="54"/>
        <v/>
      </c>
      <c r="CH20" s="16" t="str">
        <f t="shared" si="55"/>
        <v/>
      </c>
      <c r="CI20" s="22"/>
      <c r="CJ20" s="1" t="str">
        <f t="shared" si="56"/>
        <v/>
      </c>
      <c r="CK20" s="1"/>
      <c r="CL20" s="1"/>
      <c r="CM20" s="1"/>
      <c r="CN20" s="1"/>
      <c r="CO20" s="1"/>
      <c r="CP20" s="1"/>
      <c r="CQ20" s="15" t="str">
        <f t="shared" si="57"/>
        <v/>
      </c>
      <c r="CR20" s="16" t="str">
        <f t="shared" si="58"/>
        <v/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e">
        <f>#REF!</f>
        <v>#REF!</v>
      </c>
      <c r="C21" s="2">
        <f t="shared" si="31"/>
        <v>0</v>
      </c>
      <c r="D21" s="2"/>
      <c r="E21" s="2"/>
      <c r="F21" s="8"/>
      <c r="G21" s="22"/>
      <c r="H21" s="1" t="str">
        <f t="shared" si="32"/>
        <v/>
      </c>
      <c r="I21" s="1"/>
      <c r="J21" s="1"/>
      <c r="K21" s="1"/>
      <c r="L21" s="1"/>
      <c r="M21" s="1"/>
      <c r="N21" s="1"/>
      <c r="O21" s="15" t="str">
        <f t="shared" si="33"/>
        <v/>
      </c>
      <c r="P21" s="16" t="str">
        <f t="shared" si="34"/>
        <v/>
      </c>
      <c r="Q21" s="22"/>
      <c r="R21" s="1" t="str">
        <f t="shared" si="35"/>
        <v/>
      </c>
      <c r="S21" s="1"/>
      <c r="T21" s="1"/>
      <c r="U21" s="1"/>
      <c r="V21" s="1"/>
      <c r="W21" s="1"/>
      <c r="X21" s="1"/>
      <c r="Y21" s="15" t="str">
        <f t="shared" si="36"/>
        <v/>
      </c>
      <c r="Z21" s="16" t="str">
        <f t="shared" si="37"/>
        <v/>
      </c>
      <c r="AA21" s="22"/>
      <c r="AB21" s="1" t="str">
        <f t="shared" si="38"/>
        <v/>
      </c>
      <c r="AC21" s="1"/>
      <c r="AD21" s="1"/>
      <c r="AE21" s="1"/>
      <c r="AF21" s="1"/>
      <c r="AG21" s="1"/>
      <c r="AH21" s="1"/>
      <c r="AI21" s="15" t="str">
        <f t="shared" si="39"/>
        <v/>
      </c>
      <c r="AJ21" s="16" t="str">
        <f t="shared" si="40"/>
        <v/>
      </c>
      <c r="AK21" s="22"/>
      <c r="AL21" s="1" t="str">
        <f t="shared" si="41"/>
        <v/>
      </c>
      <c r="AM21" s="1"/>
      <c r="AN21" s="1"/>
      <c r="AO21" s="1"/>
      <c r="AP21" s="1"/>
      <c r="AQ21" s="1"/>
      <c r="AR21" s="1"/>
      <c r="AS21" s="15" t="str">
        <f t="shared" si="42"/>
        <v/>
      </c>
      <c r="AT21" s="16" t="str">
        <f t="shared" si="43"/>
        <v/>
      </c>
      <c r="AU21" s="22"/>
      <c r="AV21" s="1" t="str">
        <f t="shared" si="44"/>
        <v/>
      </c>
      <c r="AW21" s="1"/>
      <c r="AX21" s="1"/>
      <c r="AY21" s="1"/>
      <c r="AZ21" s="1"/>
      <c r="BA21" s="1"/>
      <c r="BB21" s="1"/>
      <c r="BC21" s="15" t="str">
        <f t="shared" si="45"/>
        <v/>
      </c>
      <c r="BD21" s="16" t="str">
        <f t="shared" si="46"/>
        <v/>
      </c>
      <c r="BE21" s="22"/>
      <c r="BF21" s="1" t="str">
        <f t="shared" si="47"/>
        <v/>
      </c>
      <c r="BG21" s="1"/>
      <c r="BH21" s="1"/>
      <c r="BI21" s="1"/>
      <c r="BJ21" s="1"/>
      <c r="BK21" s="1"/>
      <c r="BL21" s="1"/>
      <c r="BM21" s="15" t="str">
        <f t="shared" si="48"/>
        <v/>
      </c>
      <c r="BN21" s="16" t="str">
        <f t="shared" si="49"/>
        <v/>
      </c>
      <c r="BO21" s="22"/>
      <c r="BP21" s="1" t="str">
        <f t="shared" si="50"/>
        <v/>
      </c>
      <c r="BQ21" s="1"/>
      <c r="BR21" s="1"/>
      <c r="BS21" s="1"/>
      <c r="BT21" s="1"/>
      <c r="BU21" s="1"/>
      <c r="BV21" s="1"/>
      <c r="BW21" s="15" t="str">
        <f t="shared" si="51"/>
        <v/>
      </c>
      <c r="BX21" s="16" t="str">
        <f t="shared" si="52"/>
        <v/>
      </c>
      <c r="BY21" s="22"/>
      <c r="BZ21" s="1" t="str">
        <f t="shared" si="53"/>
        <v/>
      </c>
      <c r="CA21" s="1"/>
      <c r="CB21" s="1"/>
      <c r="CC21" s="1"/>
      <c r="CD21" s="1"/>
      <c r="CE21" s="1"/>
      <c r="CF21" s="1"/>
      <c r="CG21" s="15" t="str">
        <f t="shared" si="54"/>
        <v/>
      </c>
      <c r="CH21" s="16" t="str">
        <f t="shared" si="55"/>
        <v/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e">
        <f>#REF!</f>
        <v>#REF!</v>
      </c>
      <c r="C22" s="2">
        <f t="shared" si="31"/>
        <v>0</v>
      </c>
      <c r="D22" s="2"/>
      <c r="E22" s="2"/>
      <c r="F22" s="8"/>
      <c r="G22" s="22"/>
      <c r="H22" s="1" t="str">
        <f t="shared" si="32"/>
        <v/>
      </c>
      <c r="I22" s="1"/>
      <c r="J22" s="1"/>
      <c r="K22" s="1"/>
      <c r="L22" s="1"/>
      <c r="M22" s="1"/>
      <c r="N22" s="1"/>
      <c r="O22" s="15" t="str">
        <f t="shared" si="33"/>
        <v/>
      </c>
      <c r="P22" s="16" t="str">
        <f t="shared" si="34"/>
        <v/>
      </c>
      <c r="Q22" s="22"/>
      <c r="R22" s="1" t="str">
        <f t="shared" si="35"/>
        <v/>
      </c>
      <c r="S22" s="1"/>
      <c r="T22" s="1"/>
      <c r="U22" s="1"/>
      <c r="V22" s="1"/>
      <c r="W22" s="1"/>
      <c r="X22" s="1"/>
      <c r="Y22" s="15" t="str">
        <f t="shared" si="36"/>
        <v/>
      </c>
      <c r="Z22" s="16" t="str">
        <f t="shared" si="37"/>
        <v/>
      </c>
      <c r="AA22" s="22"/>
      <c r="AB22" s="1" t="str">
        <f t="shared" si="38"/>
        <v/>
      </c>
      <c r="AC22" s="1"/>
      <c r="AD22" s="1"/>
      <c r="AE22" s="1"/>
      <c r="AF22" s="1"/>
      <c r="AG22" s="1"/>
      <c r="AH22" s="1"/>
      <c r="AI22" s="15" t="str">
        <f t="shared" si="39"/>
        <v/>
      </c>
      <c r="AJ22" s="16" t="str">
        <f t="shared" si="40"/>
        <v/>
      </c>
      <c r="AK22" s="22"/>
      <c r="AL22" s="1" t="str">
        <f t="shared" si="41"/>
        <v/>
      </c>
      <c r="AM22" s="1"/>
      <c r="AN22" s="1"/>
      <c r="AO22" s="1"/>
      <c r="AP22" s="1"/>
      <c r="AQ22" s="1"/>
      <c r="AR22" s="1"/>
      <c r="AS22" s="15" t="str">
        <f t="shared" si="42"/>
        <v/>
      </c>
      <c r="AT22" s="16" t="str">
        <f t="shared" si="43"/>
        <v/>
      </c>
      <c r="AU22" s="22"/>
      <c r="AV22" s="1" t="str">
        <f t="shared" si="44"/>
        <v/>
      </c>
      <c r="AW22" s="1"/>
      <c r="AX22" s="1"/>
      <c r="AY22" s="1"/>
      <c r="AZ22" s="1"/>
      <c r="BA22" s="1"/>
      <c r="BB22" s="1"/>
      <c r="BC22" s="15" t="str">
        <f t="shared" si="45"/>
        <v/>
      </c>
      <c r="BD22" s="16" t="str">
        <f t="shared" si="46"/>
        <v/>
      </c>
      <c r="BE22" s="22"/>
      <c r="BF22" s="1" t="str">
        <f t="shared" si="47"/>
        <v/>
      </c>
      <c r="BG22" s="1"/>
      <c r="BH22" s="1"/>
      <c r="BI22" s="1"/>
      <c r="BJ22" s="1"/>
      <c r="BK22" s="1"/>
      <c r="BL22" s="1"/>
      <c r="BM22" s="15" t="str">
        <f t="shared" si="48"/>
        <v/>
      </c>
      <c r="BN22" s="16" t="str">
        <f t="shared" si="49"/>
        <v/>
      </c>
      <c r="BO22" s="22"/>
      <c r="BP22" s="1" t="str">
        <f t="shared" si="50"/>
        <v/>
      </c>
      <c r="BQ22" s="1"/>
      <c r="BR22" s="1"/>
      <c r="BS22" s="1"/>
      <c r="BT22" s="1"/>
      <c r="BU22" s="1"/>
      <c r="BV22" s="1"/>
      <c r="BW22" s="15" t="str">
        <f t="shared" si="51"/>
        <v/>
      </c>
      <c r="BX22" s="16" t="str">
        <f t="shared" si="52"/>
        <v/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e">
        <f>#REF!</f>
        <v>#REF!</v>
      </c>
      <c r="C23" s="2">
        <f t="shared" si="31"/>
        <v>0</v>
      </c>
      <c r="D23" s="2"/>
      <c r="E23" s="2"/>
      <c r="F23" s="8"/>
      <c r="G23" s="22"/>
      <c r="H23" s="1" t="str">
        <f t="shared" si="32"/>
        <v/>
      </c>
      <c r="I23" s="1"/>
      <c r="J23" s="1"/>
      <c r="K23" s="1"/>
      <c r="L23" s="1"/>
      <c r="M23" s="1"/>
      <c r="N23" s="1"/>
      <c r="O23" s="15" t="str">
        <f t="shared" si="33"/>
        <v/>
      </c>
      <c r="P23" s="16" t="str">
        <f t="shared" si="34"/>
        <v/>
      </c>
      <c r="Q23" s="22"/>
      <c r="R23" s="1" t="str">
        <f t="shared" si="35"/>
        <v/>
      </c>
      <c r="S23" s="1"/>
      <c r="T23" s="1"/>
      <c r="U23" s="1"/>
      <c r="V23" s="1"/>
      <c r="W23" s="1"/>
      <c r="X23" s="1"/>
      <c r="Y23" s="15" t="str">
        <f t="shared" si="36"/>
        <v/>
      </c>
      <c r="Z23" s="16" t="str">
        <f t="shared" si="37"/>
        <v/>
      </c>
      <c r="AA23" s="22"/>
      <c r="AB23" s="1" t="str">
        <f t="shared" si="38"/>
        <v/>
      </c>
      <c r="AC23" s="1"/>
      <c r="AD23" s="1"/>
      <c r="AE23" s="1"/>
      <c r="AF23" s="1"/>
      <c r="AG23" s="1"/>
      <c r="AH23" s="1"/>
      <c r="AI23" s="15" t="str">
        <f t="shared" si="39"/>
        <v/>
      </c>
      <c r="AJ23" s="16" t="str">
        <f t="shared" si="40"/>
        <v/>
      </c>
      <c r="AK23" s="22"/>
      <c r="AL23" s="1" t="str">
        <f t="shared" si="41"/>
        <v/>
      </c>
      <c r="AM23" s="1"/>
      <c r="AN23" s="1"/>
      <c r="AO23" s="1"/>
      <c r="AP23" s="1"/>
      <c r="AQ23" s="1"/>
      <c r="AR23" s="1"/>
      <c r="AS23" s="15" t="str">
        <f t="shared" si="42"/>
        <v/>
      </c>
      <c r="AT23" s="16" t="str">
        <f t="shared" si="43"/>
        <v/>
      </c>
      <c r="AU23" s="22"/>
      <c r="AV23" s="1" t="str">
        <f t="shared" si="44"/>
        <v/>
      </c>
      <c r="AW23" s="1"/>
      <c r="AX23" s="1"/>
      <c r="AY23" s="1"/>
      <c r="AZ23" s="1"/>
      <c r="BA23" s="1"/>
      <c r="BB23" s="1"/>
      <c r="BC23" s="15" t="str">
        <f t="shared" si="45"/>
        <v/>
      </c>
      <c r="BD23" s="16" t="str">
        <f t="shared" si="46"/>
        <v/>
      </c>
      <c r="BE23" s="22"/>
      <c r="BF23" s="1" t="str">
        <f t="shared" si="47"/>
        <v/>
      </c>
      <c r="BG23" s="1"/>
      <c r="BH23" s="1"/>
      <c r="BI23" s="1"/>
      <c r="BJ23" s="1"/>
      <c r="BK23" s="1"/>
      <c r="BL23" s="1"/>
      <c r="BM23" s="15" t="str">
        <f t="shared" si="48"/>
        <v/>
      </c>
      <c r="BN23" s="16" t="str">
        <f t="shared" si="49"/>
        <v/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e">
        <f>#REF!</f>
        <v>#REF!</v>
      </c>
      <c r="C24" s="2">
        <f t="shared" si="31"/>
        <v>0</v>
      </c>
      <c r="D24" s="2"/>
      <c r="E24" s="2"/>
      <c r="F24" s="8"/>
      <c r="G24" s="22"/>
      <c r="H24" s="1" t="str">
        <f t="shared" si="32"/>
        <v/>
      </c>
      <c r="I24" s="1"/>
      <c r="J24" s="1"/>
      <c r="K24" s="1"/>
      <c r="L24" s="1"/>
      <c r="M24" s="1"/>
      <c r="N24" s="1"/>
      <c r="O24" s="15" t="str">
        <f t="shared" si="33"/>
        <v/>
      </c>
      <c r="P24" s="16" t="str">
        <f t="shared" si="34"/>
        <v/>
      </c>
      <c r="Q24" s="22"/>
      <c r="R24" s="1" t="str">
        <f t="shared" si="35"/>
        <v/>
      </c>
      <c r="S24" s="1"/>
      <c r="T24" s="1"/>
      <c r="U24" s="1"/>
      <c r="V24" s="1"/>
      <c r="W24" s="1"/>
      <c r="X24" s="1"/>
      <c r="Y24" s="15" t="str">
        <f t="shared" si="36"/>
        <v/>
      </c>
      <c r="Z24" s="16" t="str">
        <f t="shared" si="37"/>
        <v/>
      </c>
      <c r="AA24" s="22"/>
      <c r="AB24" s="1" t="str">
        <f t="shared" si="38"/>
        <v/>
      </c>
      <c r="AC24" s="1"/>
      <c r="AD24" s="1"/>
      <c r="AE24" s="1"/>
      <c r="AF24" s="1"/>
      <c r="AG24" s="1"/>
      <c r="AH24" s="1"/>
      <c r="AI24" s="15" t="str">
        <f t="shared" si="39"/>
        <v/>
      </c>
      <c r="AJ24" s="16" t="str">
        <f t="shared" si="40"/>
        <v/>
      </c>
      <c r="AK24" s="22"/>
      <c r="AL24" s="1" t="str">
        <f t="shared" si="41"/>
        <v/>
      </c>
      <c r="AM24" s="1"/>
      <c r="AN24" s="1"/>
      <c r="AO24" s="1"/>
      <c r="AP24" s="1"/>
      <c r="AQ24" s="1"/>
      <c r="AR24" s="1"/>
      <c r="AS24" s="15" t="str">
        <f t="shared" si="42"/>
        <v/>
      </c>
      <c r="AT24" s="16" t="str">
        <f t="shared" si="43"/>
        <v/>
      </c>
      <c r="AU24" s="22"/>
      <c r="AV24" s="1" t="str">
        <f t="shared" si="44"/>
        <v/>
      </c>
      <c r="AW24" s="1"/>
      <c r="AX24" s="1"/>
      <c r="AY24" s="1"/>
      <c r="AZ24" s="1"/>
      <c r="BA24" s="1"/>
      <c r="BB24" s="1"/>
      <c r="BC24" s="15" t="str">
        <f t="shared" si="45"/>
        <v/>
      </c>
      <c r="BD24" s="16" t="str">
        <f t="shared" si="46"/>
        <v/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e">
        <f>#REF!</f>
        <v>#REF!</v>
      </c>
      <c r="C25" s="2">
        <f t="shared" si="31"/>
        <v>0</v>
      </c>
      <c r="D25" s="2"/>
      <c r="E25" s="2"/>
      <c r="F25" s="8"/>
      <c r="G25" s="22"/>
      <c r="H25" s="1" t="str">
        <f t="shared" si="32"/>
        <v/>
      </c>
      <c r="I25" s="1"/>
      <c r="J25" s="1"/>
      <c r="K25" s="1"/>
      <c r="L25" s="1"/>
      <c r="M25" s="1"/>
      <c r="N25" s="1"/>
      <c r="O25" s="15" t="str">
        <f t="shared" si="33"/>
        <v/>
      </c>
      <c r="P25" s="16" t="str">
        <f t="shared" si="34"/>
        <v/>
      </c>
      <c r="Q25" s="22"/>
      <c r="R25" s="1" t="str">
        <f t="shared" si="35"/>
        <v/>
      </c>
      <c r="S25" s="1"/>
      <c r="T25" s="1"/>
      <c r="U25" s="1"/>
      <c r="V25" s="1"/>
      <c r="W25" s="1"/>
      <c r="X25" s="1"/>
      <c r="Y25" s="15" t="str">
        <f t="shared" si="36"/>
        <v/>
      </c>
      <c r="Z25" s="16" t="str">
        <f t="shared" si="37"/>
        <v/>
      </c>
      <c r="AA25" s="22"/>
      <c r="AB25" s="1" t="str">
        <f t="shared" si="38"/>
        <v/>
      </c>
      <c r="AC25" s="1"/>
      <c r="AD25" s="1"/>
      <c r="AE25" s="1"/>
      <c r="AF25" s="1"/>
      <c r="AG25" s="1"/>
      <c r="AH25" s="1"/>
      <c r="AI25" s="15" t="str">
        <f t="shared" si="39"/>
        <v/>
      </c>
      <c r="AJ25" s="16" t="str">
        <f t="shared" si="40"/>
        <v/>
      </c>
      <c r="AK25" s="22"/>
      <c r="AL25" s="1" t="str">
        <f t="shared" si="41"/>
        <v/>
      </c>
      <c r="AM25" s="1"/>
      <c r="AN25" s="1"/>
      <c r="AO25" s="1"/>
      <c r="AP25" s="1"/>
      <c r="AQ25" s="1"/>
      <c r="AR25" s="1"/>
      <c r="AS25" s="15" t="str">
        <f t="shared" si="42"/>
        <v/>
      </c>
      <c r="AT25" s="16" t="str">
        <f t="shared" si="43"/>
        <v/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e">
        <f>#REF!</f>
        <v>#REF!</v>
      </c>
      <c r="C26" s="2">
        <f t="shared" si="31"/>
        <v>0</v>
      </c>
      <c r="D26" s="2"/>
      <c r="E26" s="2"/>
      <c r="F26" s="8"/>
      <c r="G26" s="22"/>
      <c r="H26" s="1" t="str">
        <f t="shared" si="32"/>
        <v/>
      </c>
      <c r="I26" s="1"/>
      <c r="J26" s="1"/>
      <c r="K26" s="1"/>
      <c r="L26" s="1"/>
      <c r="M26" s="1"/>
      <c r="N26" s="1"/>
      <c r="O26" s="17" t="str">
        <f t="shared" si="33"/>
        <v/>
      </c>
      <c r="P26" s="18" t="str">
        <f t="shared" si="34"/>
        <v/>
      </c>
      <c r="Q26" s="22"/>
      <c r="R26" s="1" t="str">
        <f t="shared" si="35"/>
        <v/>
      </c>
      <c r="S26" s="1"/>
      <c r="T26" s="1"/>
      <c r="U26" s="1"/>
      <c r="V26" s="1"/>
      <c r="W26" s="1"/>
      <c r="X26" s="1"/>
      <c r="Y26" s="17" t="str">
        <f t="shared" si="36"/>
        <v/>
      </c>
      <c r="Z26" s="18" t="str">
        <f t="shared" si="37"/>
        <v/>
      </c>
      <c r="AA26" s="22"/>
      <c r="AB26" s="1" t="str">
        <f t="shared" si="38"/>
        <v/>
      </c>
      <c r="AC26" s="1"/>
      <c r="AD26" s="1"/>
      <c r="AE26" s="1"/>
      <c r="AF26" s="1"/>
      <c r="AG26" s="1"/>
      <c r="AH26" s="1"/>
      <c r="AI26" s="17" t="str">
        <f t="shared" si="39"/>
        <v/>
      </c>
      <c r="AJ26" s="18" t="str">
        <f t="shared" si="40"/>
        <v/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e">
        <f>#REF!</f>
        <v>#REF!</v>
      </c>
      <c r="C27" s="2">
        <f t="shared" si="31"/>
        <v>0</v>
      </c>
      <c r="D27" s="2"/>
      <c r="E27" s="2"/>
      <c r="F27" s="8"/>
      <c r="G27" s="22"/>
      <c r="H27" s="1" t="str">
        <f t="shared" si="32"/>
        <v/>
      </c>
      <c r="I27" s="1"/>
      <c r="J27" s="1"/>
      <c r="K27" s="1"/>
      <c r="L27" s="1"/>
      <c r="M27" s="1"/>
      <c r="N27" s="1"/>
      <c r="O27" s="17" t="str">
        <f t="shared" si="33"/>
        <v/>
      </c>
      <c r="P27" s="18" t="str">
        <f t="shared" si="34"/>
        <v/>
      </c>
      <c r="Q27" s="22"/>
      <c r="R27" s="1" t="str">
        <f t="shared" si="35"/>
        <v/>
      </c>
      <c r="S27" s="1"/>
      <c r="T27" s="1"/>
      <c r="U27" s="1"/>
      <c r="V27" s="1"/>
      <c r="W27" s="1"/>
      <c r="X27" s="1"/>
      <c r="Y27" s="17" t="str">
        <f t="shared" si="36"/>
        <v/>
      </c>
      <c r="Z27" s="18" t="str">
        <f t="shared" si="37"/>
        <v/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e">
        <f>#REF!</f>
        <v>#REF!</v>
      </c>
      <c r="C28" s="2">
        <f t="shared" si="31"/>
        <v>0</v>
      </c>
      <c r="D28" s="2"/>
      <c r="E28" s="2"/>
      <c r="F28" s="9"/>
      <c r="G28" s="23"/>
      <c r="H28" s="24" t="str">
        <f t="shared" si="32"/>
        <v/>
      </c>
      <c r="I28" s="24"/>
      <c r="J28" s="24"/>
      <c r="K28" s="10"/>
      <c r="L28" s="10"/>
      <c r="M28" s="10"/>
      <c r="N28" s="10"/>
      <c r="O28" s="19" t="str">
        <f t="shared" si="33"/>
        <v/>
      </c>
      <c r="P28" s="20" t="str">
        <f t="shared" si="34"/>
        <v/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56</v>
      </c>
    </row>
    <row r="2" spans="1:106">
      <c r="B2" s="25" t="str">
        <f>"Freshmen Retention - "&amp;$A$1</f>
        <v>Freshmen Retention - Physics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6</v>
      </c>
      <c r="D5" s="3"/>
      <c r="E5" s="3"/>
      <c r="F5" s="8">
        <v>6</v>
      </c>
      <c r="G5" s="21"/>
      <c r="H5" s="1">
        <f>IF(ISNUMBER(I5),F5-I5+G5,"")</f>
        <v>1</v>
      </c>
      <c r="I5" s="1">
        <v>5</v>
      </c>
      <c r="J5" s="1">
        <v>4</v>
      </c>
      <c r="K5" s="4"/>
      <c r="L5" s="4"/>
      <c r="M5" s="4"/>
      <c r="N5" s="5">
        <v>1</v>
      </c>
      <c r="O5" s="15">
        <f>IF(I5="","",((J5+K5+L5+M5)/I5))</f>
        <v>0.8</v>
      </c>
      <c r="P5" s="16">
        <f>IF(I5="","",(M5/I5))</f>
        <v>0</v>
      </c>
      <c r="Q5" s="21"/>
      <c r="R5" s="1">
        <f t="shared" ref="R5:R14" si="1">IF(ISNUMBER(S5),I5-S5+Q5,"")</f>
        <v>0</v>
      </c>
      <c r="S5" s="1">
        <v>5</v>
      </c>
      <c r="T5" s="1">
        <v>4</v>
      </c>
      <c r="U5" s="4"/>
      <c r="V5" s="4"/>
      <c r="W5" s="4"/>
      <c r="X5" s="5">
        <v>1</v>
      </c>
      <c r="Y5" s="15">
        <f t="shared" ref="Y5:Y14" si="2">IF(S5="","",((T5+U5+V5+W5)/S5))</f>
        <v>0.8</v>
      </c>
      <c r="Z5" s="16">
        <f t="shared" ref="Z5:Z14" si="3">IF(S5="","",(W5/S5))</f>
        <v>0</v>
      </c>
      <c r="AA5" s="21"/>
      <c r="AB5" s="1">
        <f t="shared" ref="AB5:AB14" si="4">IF(ISNUMBER(AC5),S5-AC5+AA5,"")</f>
        <v>1</v>
      </c>
      <c r="AC5" s="1">
        <v>4</v>
      </c>
      <c r="AD5" s="1">
        <v>3</v>
      </c>
      <c r="AE5" s="4"/>
      <c r="AF5" s="4"/>
      <c r="AG5" s="4"/>
      <c r="AH5" s="5">
        <v>1</v>
      </c>
      <c r="AI5" s="15">
        <f t="shared" ref="AI5:AI14" si="5">IF(AC5="","",((AD5+AE5+AF5+AG5)/AC5))</f>
        <v>0.75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4</v>
      </c>
      <c r="AN5" s="1">
        <v>1</v>
      </c>
      <c r="AO5" s="4"/>
      <c r="AP5" s="4"/>
      <c r="AQ5" s="4">
        <v>2</v>
      </c>
      <c r="AR5" s="5">
        <v>1</v>
      </c>
      <c r="AS5" s="15">
        <f t="shared" ref="AS5:AS14" si="8">IF(AM5="","",((AN5+AO5+AP5+AQ5)/AM5))</f>
        <v>0.75</v>
      </c>
      <c r="AT5" s="16">
        <f t="shared" ref="AT5:AT14" si="9">IF(AM5="","",(AQ5/AM5))</f>
        <v>0.5</v>
      </c>
      <c r="AU5" s="21"/>
      <c r="AV5" s="1">
        <f t="shared" ref="AV5:AV14" si="10">IF(ISNUMBER(AW5),AM5-AW5+AU5,"")</f>
        <v>0</v>
      </c>
      <c r="AW5" s="1">
        <v>4</v>
      </c>
      <c r="AX5" s="1"/>
      <c r="AY5" s="4"/>
      <c r="AZ5" s="4"/>
      <c r="BA5" s="4">
        <v>3</v>
      </c>
      <c r="BB5" s="5">
        <v>1</v>
      </c>
      <c r="BC5" s="15">
        <f t="shared" ref="BC5:BC14" si="11">IF(AW5="","",((AX5+AY5+AZ5+BA5)/AW5))</f>
        <v>0.75</v>
      </c>
      <c r="BD5" s="16">
        <f t="shared" ref="BD5:BD14" si="12">IF(AW5="","",(BA5/AW5))</f>
        <v>0.75</v>
      </c>
      <c r="BE5" s="21"/>
      <c r="BF5" s="1">
        <f t="shared" ref="BF5:BF14" si="13">IF(ISNUMBER(BG5),AW5-BG5+BE5,"")</f>
        <v>0</v>
      </c>
      <c r="BG5" s="1">
        <v>4</v>
      </c>
      <c r="BH5" s="1"/>
      <c r="BI5" s="4"/>
      <c r="BJ5" s="4"/>
      <c r="BK5" s="4">
        <v>3</v>
      </c>
      <c r="BL5" s="5">
        <v>1</v>
      </c>
      <c r="BM5" s="15">
        <f t="shared" ref="BM5:BM14" si="14">IF(BG5="","",((BH5+BI5+BJ5+BK5)/BG5))</f>
        <v>0.75</v>
      </c>
      <c r="BN5" s="16">
        <f t="shared" ref="BN5:BN14" si="15">IF(BG5="","",(BK5/BG5))</f>
        <v>0.75</v>
      </c>
      <c r="BO5" s="21"/>
      <c r="BP5" s="1">
        <f t="shared" ref="BP5:BP14" si="16">IF(ISNUMBER(BQ5),BG5-BQ5+BO5,"")</f>
        <v>0</v>
      </c>
      <c r="BQ5" s="1">
        <v>4</v>
      </c>
      <c r="BR5" s="1"/>
      <c r="BS5" s="4"/>
      <c r="BT5" s="4"/>
      <c r="BU5" s="4">
        <v>3</v>
      </c>
      <c r="BV5" s="5">
        <v>1</v>
      </c>
      <c r="BW5" s="15">
        <f t="shared" ref="BW5:BW14" si="17">IF(BQ5="","",((BR5+BS5+BT5+BU5)/BQ5))</f>
        <v>0.75</v>
      </c>
      <c r="BX5" s="16">
        <f t="shared" ref="BX5:BX14" si="18">IF(BQ5="","",(BU5/BQ5))</f>
        <v>0.75</v>
      </c>
      <c r="BY5" s="21"/>
      <c r="BZ5" s="1">
        <f t="shared" ref="BZ5:BZ14" si="19">IF(ISNUMBER(CA5),BQ5-CA5+BY5,"")</f>
        <v>0</v>
      </c>
      <c r="CA5" s="1">
        <v>4</v>
      </c>
      <c r="CB5" s="1"/>
      <c r="CC5" s="4"/>
      <c r="CD5" s="4"/>
      <c r="CE5" s="4">
        <v>3</v>
      </c>
      <c r="CF5" s="5">
        <v>1</v>
      </c>
      <c r="CG5" s="15">
        <f t="shared" ref="CG5:CG14" si="20">IF(CA5="","",((CB5+CC5+CD5+CE5)/CA5))</f>
        <v>0.75</v>
      </c>
      <c r="CH5" s="16">
        <f t="shared" ref="CH5:CH14" si="21">IF(CA5="","",(CE5/CA5))</f>
        <v>0.75</v>
      </c>
      <c r="CI5" s="21"/>
      <c r="CJ5" s="1">
        <f t="shared" ref="CJ5:CJ14" si="22">IF(ISNUMBER(CK5),CA5-CK5+CI5,"")</f>
        <v>0</v>
      </c>
      <c r="CK5" s="1">
        <v>4</v>
      </c>
      <c r="CL5" s="1"/>
      <c r="CM5" s="4"/>
      <c r="CN5" s="4"/>
      <c r="CO5" s="4">
        <v>3</v>
      </c>
      <c r="CP5" s="5">
        <v>1</v>
      </c>
      <c r="CQ5" s="15">
        <f t="shared" ref="CQ5:CQ14" si="23">IF(CK5="","",((CL5+CM5+CN5+CO5)/CK5))</f>
        <v>0.75</v>
      </c>
      <c r="CR5" s="16">
        <f t="shared" ref="CR5:CR14" si="24">IF(CK5="","",(CO5/CK5))</f>
        <v>0.75</v>
      </c>
      <c r="CS5" s="21"/>
      <c r="CT5" s="1">
        <f t="shared" ref="CT5:CT14" si="25">IF(ISNUMBER(CU5),CK5-CU5+CS5,"")</f>
        <v>0</v>
      </c>
      <c r="CU5" s="1">
        <v>4</v>
      </c>
      <c r="CV5" s="1"/>
      <c r="CW5" s="4"/>
      <c r="CX5" s="4"/>
      <c r="CY5" s="4">
        <v>3</v>
      </c>
      <c r="CZ5" s="5">
        <v>1</v>
      </c>
      <c r="DA5" s="15">
        <f t="shared" ref="DA5:DA14" si="26">IF(CU5="","",((CV5+CW5+CX5+CY5)/CU5))</f>
        <v>0.75</v>
      </c>
      <c r="DB5" s="16">
        <f t="shared" ref="DB5:DB14" si="27">IF(CU5="","",(CY5/CU5))</f>
        <v>0.75</v>
      </c>
    </row>
    <row r="6" spans="1:106">
      <c r="B6" s="4" t="s">
        <v>82</v>
      </c>
      <c r="C6" s="2">
        <f t="shared" si="0"/>
        <v>10</v>
      </c>
      <c r="D6" s="2"/>
      <c r="E6" s="2"/>
      <c r="F6" s="8">
        <v>10</v>
      </c>
      <c r="G6" s="22"/>
      <c r="H6" s="1">
        <f t="shared" ref="H6:H14" si="28">IF(ISNUMBER(I6),F6-I6+G6,"")</f>
        <v>2</v>
      </c>
      <c r="I6" s="1">
        <v>8</v>
      </c>
      <c r="J6" s="1">
        <v>8</v>
      </c>
      <c r="K6" s="1"/>
      <c r="L6" s="1"/>
      <c r="M6" s="1"/>
      <c r="N6" s="1"/>
      <c r="O6" s="15">
        <f t="shared" ref="O6:O14" si="29">IF(I6="","",((J6+K6+L6+M6)/I6))</f>
        <v>1</v>
      </c>
      <c r="P6" s="16">
        <f t="shared" ref="P6:P14" si="30">IF(I6="","",(M6/I6))</f>
        <v>0</v>
      </c>
      <c r="Q6" s="22">
        <v>2</v>
      </c>
      <c r="R6" s="1">
        <f t="shared" si="1"/>
        <v>1</v>
      </c>
      <c r="S6" s="1">
        <v>9</v>
      </c>
      <c r="T6" s="1">
        <v>6</v>
      </c>
      <c r="U6" s="1"/>
      <c r="V6" s="1"/>
      <c r="W6" s="1"/>
      <c r="X6" s="1">
        <v>3</v>
      </c>
      <c r="Y6" s="15">
        <f t="shared" si="2"/>
        <v>0.66666666666666663</v>
      </c>
      <c r="Z6" s="16">
        <f t="shared" si="3"/>
        <v>0</v>
      </c>
      <c r="AA6" s="22"/>
      <c r="AB6" s="1">
        <f t="shared" si="4"/>
        <v>1</v>
      </c>
      <c r="AC6" s="1">
        <v>8</v>
      </c>
      <c r="AD6" s="1">
        <v>5</v>
      </c>
      <c r="AE6" s="1"/>
      <c r="AF6" s="1"/>
      <c r="AG6" s="1"/>
      <c r="AH6" s="1">
        <v>3</v>
      </c>
      <c r="AI6" s="15">
        <f t="shared" si="5"/>
        <v>0.625</v>
      </c>
      <c r="AJ6" s="16">
        <f t="shared" si="6"/>
        <v>0</v>
      </c>
      <c r="AK6" s="22"/>
      <c r="AL6" s="1">
        <f t="shared" si="7"/>
        <v>0</v>
      </c>
      <c r="AM6" s="1">
        <v>8</v>
      </c>
      <c r="AN6" s="1">
        <v>1</v>
      </c>
      <c r="AO6" s="1"/>
      <c r="AP6" s="1"/>
      <c r="AQ6" s="1">
        <v>4</v>
      </c>
      <c r="AR6" s="1">
        <v>3</v>
      </c>
      <c r="AS6" s="15">
        <f t="shared" si="8"/>
        <v>0.625</v>
      </c>
      <c r="AT6" s="16">
        <f t="shared" si="9"/>
        <v>0.5</v>
      </c>
      <c r="AU6" s="22"/>
      <c r="AV6" s="1">
        <f t="shared" si="10"/>
        <v>0</v>
      </c>
      <c r="AW6" s="1">
        <v>8</v>
      </c>
      <c r="AX6" s="1">
        <v>1</v>
      </c>
      <c r="AY6" s="1"/>
      <c r="AZ6" s="1"/>
      <c r="BA6" s="1">
        <v>4</v>
      </c>
      <c r="BB6" s="1">
        <v>3</v>
      </c>
      <c r="BC6" s="15">
        <f t="shared" si="11"/>
        <v>0.625</v>
      </c>
      <c r="BD6" s="16">
        <f t="shared" si="12"/>
        <v>0.5</v>
      </c>
      <c r="BE6" s="22"/>
      <c r="BF6" s="1">
        <f t="shared" si="13"/>
        <v>0</v>
      </c>
      <c r="BG6" s="1">
        <v>8</v>
      </c>
      <c r="BH6" s="1"/>
      <c r="BI6" s="1"/>
      <c r="BJ6" s="1"/>
      <c r="BK6" s="1">
        <v>5</v>
      </c>
      <c r="BL6" s="1">
        <v>3</v>
      </c>
      <c r="BM6" s="15">
        <f t="shared" si="14"/>
        <v>0.625</v>
      </c>
      <c r="BN6" s="16">
        <f t="shared" si="15"/>
        <v>0.625</v>
      </c>
      <c r="BO6" s="22"/>
      <c r="BP6" s="1">
        <f t="shared" si="16"/>
        <v>0</v>
      </c>
      <c r="BQ6" s="1">
        <v>8</v>
      </c>
      <c r="BR6" s="1"/>
      <c r="BS6" s="1"/>
      <c r="BT6" s="1"/>
      <c r="BU6" s="1">
        <v>5</v>
      </c>
      <c r="BV6" s="1">
        <v>3</v>
      </c>
      <c r="BW6" s="15">
        <f t="shared" si="17"/>
        <v>0.625</v>
      </c>
      <c r="BX6" s="16">
        <f t="shared" si="18"/>
        <v>0.625</v>
      </c>
      <c r="BY6" s="22"/>
      <c r="BZ6" s="1">
        <f t="shared" si="19"/>
        <v>0</v>
      </c>
      <c r="CA6" s="1">
        <v>8</v>
      </c>
      <c r="CB6" s="1"/>
      <c r="CC6" s="1"/>
      <c r="CD6" s="1"/>
      <c r="CE6" s="1">
        <v>5</v>
      </c>
      <c r="CF6" s="1">
        <v>3</v>
      </c>
      <c r="CG6" s="15">
        <f t="shared" si="20"/>
        <v>0.625</v>
      </c>
      <c r="CH6" s="16">
        <f t="shared" si="21"/>
        <v>0.625</v>
      </c>
      <c r="CI6" s="22"/>
      <c r="CJ6" s="1">
        <f t="shared" si="22"/>
        <v>0</v>
      </c>
      <c r="CK6" s="1">
        <v>8</v>
      </c>
      <c r="CL6" s="1"/>
      <c r="CM6" s="1"/>
      <c r="CN6" s="1"/>
      <c r="CO6" s="1">
        <v>5</v>
      </c>
      <c r="CP6" s="1">
        <v>3</v>
      </c>
      <c r="CQ6" s="15">
        <f t="shared" si="23"/>
        <v>0.625</v>
      </c>
      <c r="CR6" s="16">
        <f t="shared" si="24"/>
        <v>0.625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10</v>
      </c>
      <c r="D7" s="2"/>
      <c r="E7" s="2"/>
      <c r="F7" s="8">
        <v>10</v>
      </c>
      <c r="G7" s="22"/>
      <c r="H7" s="1">
        <f t="shared" si="28"/>
        <v>2</v>
      </c>
      <c r="I7" s="1">
        <v>8</v>
      </c>
      <c r="J7" s="1">
        <v>2</v>
      </c>
      <c r="K7" s="1"/>
      <c r="L7" s="1">
        <v>1</v>
      </c>
      <c r="M7" s="1"/>
      <c r="N7" s="1">
        <v>5</v>
      </c>
      <c r="O7" s="15">
        <f t="shared" si="29"/>
        <v>0.375</v>
      </c>
      <c r="P7" s="16">
        <f t="shared" si="30"/>
        <v>0</v>
      </c>
      <c r="Q7" s="22">
        <v>1</v>
      </c>
      <c r="R7" s="1">
        <f t="shared" si="1"/>
        <v>0</v>
      </c>
      <c r="S7" s="1">
        <v>9</v>
      </c>
      <c r="T7" s="1">
        <v>3</v>
      </c>
      <c r="U7" s="1"/>
      <c r="V7" s="1">
        <v>1</v>
      </c>
      <c r="W7" s="1"/>
      <c r="X7" s="1">
        <v>5</v>
      </c>
      <c r="Y7" s="15">
        <f t="shared" si="2"/>
        <v>0.44444444444444442</v>
      </c>
      <c r="Z7" s="16">
        <f t="shared" si="3"/>
        <v>0</v>
      </c>
      <c r="AA7" s="22"/>
      <c r="AB7" s="1">
        <f t="shared" si="4"/>
        <v>0</v>
      </c>
      <c r="AC7" s="1">
        <v>9</v>
      </c>
      <c r="AD7" s="1">
        <v>3</v>
      </c>
      <c r="AE7" s="1"/>
      <c r="AF7" s="1"/>
      <c r="AG7" s="1"/>
      <c r="AH7" s="1">
        <v>6</v>
      </c>
      <c r="AI7" s="15">
        <f t="shared" si="5"/>
        <v>0.33333333333333331</v>
      </c>
      <c r="AJ7" s="16">
        <f t="shared" si="6"/>
        <v>0</v>
      </c>
      <c r="AK7" s="22"/>
      <c r="AL7" s="1">
        <f t="shared" si="7"/>
        <v>0</v>
      </c>
      <c r="AM7" s="1">
        <v>9</v>
      </c>
      <c r="AN7" s="1"/>
      <c r="AO7" s="1"/>
      <c r="AP7" s="1"/>
      <c r="AQ7" s="1">
        <v>3</v>
      </c>
      <c r="AR7" s="1">
        <v>6</v>
      </c>
      <c r="AS7" s="15">
        <f t="shared" si="8"/>
        <v>0.33333333333333331</v>
      </c>
      <c r="AT7" s="16">
        <f t="shared" si="9"/>
        <v>0.33333333333333331</v>
      </c>
      <c r="AU7" s="22"/>
      <c r="AV7" s="1">
        <f t="shared" si="10"/>
        <v>0</v>
      </c>
      <c r="AW7" s="1">
        <v>9</v>
      </c>
      <c r="AX7" s="1"/>
      <c r="AY7" s="1"/>
      <c r="AZ7" s="1"/>
      <c r="BA7" s="1">
        <v>3</v>
      </c>
      <c r="BB7" s="1">
        <v>6</v>
      </c>
      <c r="BC7" s="15">
        <f t="shared" si="11"/>
        <v>0.33333333333333331</v>
      </c>
      <c r="BD7" s="16">
        <f t="shared" si="12"/>
        <v>0.33333333333333331</v>
      </c>
      <c r="BE7" s="22"/>
      <c r="BF7" s="1">
        <f t="shared" si="13"/>
        <v>0</v>
      </c>
      <c r="BG7" s="1">
        <v>9</v>
      </c>
      <c r="BH7" s="1"/>
      <c r="BI7" s="1"/>
      <c r="BJ7" s="1"/>
      <c r="BK7" s="1">
        <v>3</v>
      </c>
      <c r="BL7" s="1">
        <v>6</v>
      </c>
      <c r="BM7" s="15">
        <f t="shared" si="14"/>
        <v>0.33333333333333331</v>
      </c>
      <c r="BN7" s="16">
        <f t="shared" si="15"/>
        <v>0.33333333333333331</v>
      </c>
      <c r="BO7" s="22"/>
      <c r="BP7" s="1">
        <f t="shared" si="16"/>
        <v>0</v>
      </c>
      <c r="BQ7" s="1">
        <v>9</v>
      </c>
      <c r="BR7" s="1"/>
      <c r="BS7" s="1"/>
      <c r="BT7" s="1"/>
      <c r="BU7" s="1">
        <v>3</v>
      </c>
      <c r="BV7" s="1">
        <v>6</v>
      </c>
      <c r="BW7" s="15">
        <f t="shared" si="17"/>
        <v>0.33333333333333331</v>
      </c>
      <c r="BX7" s="16">
        <f t="shared" si="18"/>
        <v>0.33333333333333331</v>
      </c>
      <c r="BY7" s="22"/>
      <c r="BZ7" s="1">
        <f t="shared" si="19"/>
        <v>0</v>
      </c>
      <c r="CA7" s="1">
        <v>9</v>
      </c>
      <c r="CB7" s="1"/>
      <c r="CC7" s="1"/>
      <c r="CD7" s="1"/>
      <c r="CE7" s="1">
        <v>3</v>
      </c>
      <c r="CF7" s="1">
        <v>6</v>
      </c>
      <c r="CG7" s="15">
        <f t="shared" si="20"/>
        <v>0.33333333333333331</v>
      </c>
      <c r="CH7" s="16">
        <f t="shared" si="21"/>
        <v>0.33333333333333331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11</v>
      </c>
      <c r="D8" s="2"/>
      <c r="E8" s="2"/>
      <c r="F8" s="8">
        <v>11</v>
      </c>
      <c r="G8" s="22"/>
      <c r="H8" s="1">
        <f t="shared" si="28"/>
        <v>5</v>
      </c>
      <c r="I8" s="1">
        <v>6</v>
      </c>
      <c r="J8" s="1">
        <v>2</v>
      </c>
      <c r="K8" s="1"/>
      <c r="L8" s="1"/>
      <c r="M8" s="1"/>
      <c r="N8" s="1">
        <v>4</v>
      </c>
      <c r="O8" s="15">
        <f t="shared" si="29"/>
        <v>0.33333333333333331</v>
      </c>
      <c r="P8" s="16">
        <f t="shared" si="30"/>
        <v>0</v>
      </c>
      <c r="Q8" s="22">
        <v>1</v>
      </c>
      <c r="R8" s="1">
        <f t="shared" si="1"/>
        <v>0</v>
      </c>
      <c r="S8" s="1">
        <v>7</v>
      </c>
      <c r="T8" s="1">
        <v>3</v>
      </c>
      <c r="U8" s="1"/>
      <c r="V8" s="1"/>
      <c r="W8" s="1"/>
      <c r="X8" s="1">
        <v>4</v>
      </c>
      <c r="Y8" s="15">
        <f t="shared" si="2"/>
        <v>0.42857142857142855</v>
      </c>
      <c r="Z8" s="16">
        <f t="shared" si="3"/>
        <v>0</v>
      </c>
      <c r="AA8" s="22">
        <v>1</v>
      </c>
      <c r="AB8" s="1">
        <f t="shared" si="4"/>
        <v>0</v>
      </c>
      <c r="AC8" s="1">
        <v>8</v>
      </c>
      <c r="AD8" s="1">
        <v>3</v>
      </c>
      <c r="AE8" s="1"/>
      <c r="AF8" s="1"/>
      <c r="AG8" s="1"/>
      <c r="AH8" s="1">
        <v>5</v>
      </c>
      <c r="AI8" s="15">
        <f t="shared" si="5"/>
        <v>0.375</v>
      </c>
      <c r="AJ8" s="16">
        <f t="shared" si="6"/>
        <v>0</v>
      </c>
      <c r="AK8" s="22"/>
      <c r="AL8" s="1">
        <f t="shared" si="7"/>
        <v>1</v>
      </c>
      <c r="AM8" s="1">
        <v>7</v>
      </c>
      <c r="AN8" s="1"/>
      <c r="AO8" s="1"/>
      <c r="AP8" s="1"/>
      <c r="AQ8" s="1">
        <v>1</v>
      </c>
      <c r="AR8" s="1">
        <v>6</v>
      </c>
      <c r="AS8" s="15">
        <f t="shared" si="8"/>
        <v>0.14285714285714285</v>
      </c>
      <c r="AT8" s="16">
        <f t="shared" si="9"/>
        <v>0.14285714285714285</v>
      </c>
      <c r="AU8" s="22"/>
      <c r="AV8" s="1">
        <f t="shared" si="10"/>
        <v>0</v>
      </c>
      <c r="AW8" s="1">
        <v>7</v>
      </c>
      <c r="AX8" s="1"/>
      <c r="AY8" s="1"/>
      <c r="AZ8" s="1"/>
      <c r="BA8" s="1">
        <v>1</v>
      </c>
      <c r="BB8" s="1">
        <v>6</v>
      </c>
      <c r="BC8" s="15">
        <f t="shared" si="11"/>
        <v>0.14285714285714285</v>
      </c>
      <c r="BD8" s="16">
        <f t="shared" si="12"/>
        <v>0.14285714285714285</v>
      </c>
      <c r="BE8" s="22"/>
      <c r="BF8" s="1">
        <f t="shared" si="13"/>
        <v>0</v>
      </c>
      <c r="BG8" s="1">
        <v>7</v>
      </c>
      <c r="BH8" s="1"/>
      <c r="BI8" s="1"/>
      <c r="BJ8" s="1"/>
      <c r="BK8" s="1">
        <v>1</v>
      </c>
      <c r="BL8" s="1">
        <v>6</v>
      </c>
      <c r="BM8" s="15">
        <f t="shared" si="14"/>
        <v>0.14285714285714285</v>
      </c>
      <c r="BN8" s="16">
        <f t="shared" si="15"/>
        <v>0.14285714285714285</v>
      </c>
      <c r="BO8" s="22"/>
      <c r="BP8" s="1">
        <f t="shared" si="16"/>
        <v>0</v>
      </c>
      <c r="BQ8" s="1">
        <v>7</v>
      </c>
      <c r="BR8" s="1"/>
      <c r="BS8" s="1"/>
      <c r="BT8" s="1"/>
      <c r="BU8" s="1">
        <v>1</v>
      </c>
      <c r="BV8" s="1">
        <v>6</v>
      </c>
      <c r="BW8" s="15">
        <f t="shared" si="17"/>
        <v>0.14285714285714285</v>
      </c>
      <c r="BX8" s="16">
        <f t="shared" si="18"/>
        <v>0.14285714285714285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10</v>
      </c>
      <c r="D9" s="2"/>
      <c r="E9" s="2"/>
      <c r="F9" s="8">
        <v>10</v>
      </c>
      <c r="G9" s="22"/>
      <c r="H9" s="1">
        <f t="shared" si="28"/>
        <v>0</v>
      </c>
      <c r="I9" s="1">
        <v>10</v>
      </c>
      <c r="J9" s="1">
        <v>9</v>
      </c>
      <c r="K9" s="1"/>
      <c r="L9" s="1"/>
      <c r="M9" s="1"/>
      <c r="N9" s="1">
        <v>1</v>
      </c>
      <c r="O9" s="15">
        <f t="shared" si="29"/>
        <v>0.9</v>
      </c>
      <c r="P9" s="16">
        <f t="shared" si="30"/>
        <v>0</v>
      </c>
      <c r="Q9" s="22">
        <v>1</v>
      </c>
      <c r="R9" s="1">
        <f t="shared" si="1"/>
        <v>1</v>
      </c>
      <c r="S9" s="1">
        <v>10</v>
      </c>
      <c r="T9" s="1">
        <v>8</v>
      </c>
      <c r="U9" s="1"/>
      <c r="V9" s="1"/>
      <c r="W9" s="1"/>
      <c r="X9" s="1">
        <v>2</v>
      </c>
      <c r="Y9" s="15">
        <f t="shared" si="2"/>
        <v>0.8</v>
      </c>
      <c r="Z9" s="16">
        <f t="shared" si="3"/>
        <v>0</v>
      </c>
      <c r="AA9" s="22"/>
      <c r="AB9" s="1">
        <f t="shared" si="4"/>
        <v>1</v>
      </c>
      <c r="AC9" s="1">
        <v>9</v>
      </c>
      <c r="AD9" s="1">
        <v>7</v>
      </c>
      <c r="AE9" s="1"/>
      <c r="AF9" s="1"/>
      <c r="AG9" s="1"/>
      <c r="AH9" s="1">
        <v>2</v>
      </c>
      <c r="AI9" s="15">
        <f t="shared" si="5"/>
        <v>0.77777777777777779</v>
      </c>
      <c r="AJ9" s="16">
        <f t="shared" si="6"/>
        <v>0</v>
      </c>
      <c r="AK9" s="22">
        <v>1</v>
      </c>
      <c r="AL9" s="1">
        <f t="shared" si="7"/>
        <v>0</v>
      </c>
      <c r="AM9" s="1">
        <v>10</v>
      </c>
      <c r="AN9" s="1">
        <v>2</v>
      </c>
      <c r="AO9" s="1"/>
      <c r="AP9" s="1"/>
      <c r="AQ9" s="1">
        <v>6</v>
      </c>
      <c r="AR9" s="1">
        <v>2</v>
      </c>
      <c r="AS9" s="15">
        <f t="shared" si="8"/>
        <v>0.8</v>
      </c>
      <c r="AT9" s="16">
        <f t="shared" si="9"/>
        <v>0.6</v>
      </c>
      <c r="AU9" s="22"/>
      <c r="AV9" s="1">
        <f t="shared" si="10"/>
        <v>0</v>
      </c>
      <c r="AW9" s="1">
        <v>10</v>
      </c>
      <c r="AX9" s="1"/>
      <c r="AY9" s="1"/>
      <c r="AZ9" s="1">
        <v>1</v>
      </c>
      <c r="BA9" s="1">
        <v>7</v>
      </c>
      <c r="BB9" s="1">
        <v>2</v>
      </c>
      <c r="BC9" s="15">
        <f t="shared" si="11"/>
        <v>0.8</v>
      </c>
      <c r="BD9" s="16">
        <f t="shared" si="12"/>
        <v>0.7</v>
      </c>
      <c r="BE9" s="22"/>
      <c r="BF9" s="1">
        <f t="shared" si="13"/>
        <v>0</v>
      </c>
      <c r="BG9" s="1">
        <v>10</v>
      </c>
      <c r="BH9" s="1"/>
      <c r="BI9" s="1"/>
      <c r="BJ9" s="1"/>
      <c r="BK9" s="1">
        <v>8</v>
      </c>
      <c r="BL9" s="1">
        <v>2</v>
      </c>
      <c r="BM9" s="15">
        <f t="shared" si="14"/>
        <v>0.8</v>
      </c>
      <c r="BN9" s="16">
        <f t="shared" si="15"/>
        <v>0.8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17</v>
      </c>
      <c r="D10" s="2"/>
      <c r="E10" s="2"/>
      <c r="F10" s="8">
        <v>17</v>
      </c>
      <c r="G10" s="22">
        <v>1</v>
      </c>
      <c r="H10" s="1">
        <f t="shared" si="28"/>
        <v>4</v>
      </c>
      <c r="I10" s="1">
        <v>14</v>
      </c>
      <c r="J10" s="1">
        <v>13</v>
      </c>
      <c r="K10" s="1"/>
      <c r="L10" s="1"/>
      <c r="M10" s="1"/>
      <c r="N10" s="1">
        <v>1</v>
      </c>
      <c r="O10" s="15">
        <f t="shared" si="29"/>
        <v>0.9285714285714286</v>
      </c>
      <c r="P10" s="16">
        <f t="shared" si="30"/>
        <v>0</v>
      </c>
      <c r="Q10" s="22"/>
      <c r="R10" s="1">
        <f t="shared" si="1"/>
        <v>0</v>
      </c>
      <c r="S10" s="1">
        <v>14</v>
      </c>
      <c r="T10" s="1">
        <v>12</v>
      </c>
      <c r="U10" s="1"/>
      <c r="V10" s="1"/>
      <c r="W10" s="1"/>
      <c r="X10" s="1">
        <v>2</v>
      </c>
      <c r="Y10" s="15">
        <f t="shared" si="2"/>
        <v>0.8571428571428571</v>
      </c>
      <c r="Z10" s="16">
        <f t="shared" si="3"/>
        <v>0</v>
      </c>
      <c r="AA10" s="22">
        <v>1</v>
      </c>
      <c r="AB10" s="1">
        <f t="shared" si="4"/>
        <v>2</v>
      </c>
      <c r="AC10" s="1">
        <v>13</v>
      </c>
      <c r="AD10" s="1">
        <v>10</v>
      </c>
      <c r="AE10" s="1"/>
      <c r="AF10" s="1"/>
      <c r="AG10" s="1"/>
      <c r="AH10" s="1">
        <v>3</v>
      </c>
      <c r="AI10" s="15">
        <f t="shared" si="5"/>
        <v>0.76923076923076927</v>
      </c>
      <c r="AJ10" s="16">
        <f t="shared" si="6"/>
        <v>0</v>
      </c>
      <c r="AK10" s="22">
        <v>1</v>
      </c>
      <c r="AL10" s="1">
        <f t="shared" si="7"/>
        <v>0</v>
      </c>
      <c r="AM10" s="1">
        <v>14</v>
      </c>
      <c r="AN10" s="1">
        <v>8</v>
      </c>
      <c r="AO10" s="1"/>
      <c r="AP10" s="1">
        <v>1</v>
      </c>
      <c r="AQ10" s="1">
        <v>2</v>
      </c>
      <c r="AR10" s="1">
        <v>3</v>
      </c>
      <c r="AS10" s="15">
        <f t="shared" si="8"/>
        <v>0.7857142857142857</v>
      </c>
      <c r="AT10" s="16">
        <f t="shared" si="9"/>
        <v>0.14285714285714285</v>
      </c>
      <c r="AU10" s="22"/>
      <c r="AV10" s="1">
        <f t="shared" si="10"/>
        <v>0</v>
      </c>
      <c r="AW10" s="1">
        <v>14</v>
      </c>
      <c r="AX10" s="1">
        <v>1</v>
      </c>
      <c r="AY10" s="1"/>
      <c r="AZ10" s="1">
        <v>1</v>
      </c>
      <c r="BA10" s="1">
        <v>6</v>
      </c>
      <c r="BB10" s="1">
        <v>6</v>
      </c>
      <c r="BC10" s="15">
        <f t="shared" si="11"/>
        <v>0.5714285714285714</v>
      </c>
      <c r="BD10" s="16">
        <f t="shared" si="12"/>
        <v>0.42857142857142855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17</v>
      </c>
      <c r="D11" s="2"/>
      <c r="E11" s="2"/>
      <c r="F11" s="8">
        <v>17</v>
      </c>
      <c r="G11" s="22">
        <v>2</v>
      </c>
      <c r="H11" s="1">
        <f t="shared" si="28"/>
        <v>2</v>
      </c>
      <c r="I11" s="1">
        <v>17</v>
      </c>
      <c r="J11" s="1">
        <v>15</v>
      </c>
      <c r="K11" s="1"/>
      <c r="L11" s="1">
        <v>1</v>
      </c>
      <c r="M11" s="1"/>
      <c r="N11" s="1">
        <v>1</v>
      </c>
      <c r="O11" s="15">
        <f t="shared" si="29"/>
        <v>0.94117647058823528</v>
      </c>
      <c r="P11" s="16">
        <f t="shared" si="30"/>
        <v>0</v>
      </c>
      <c r="Q11" s="22"/>
      <c r="R11" s="1">
        <f t="shared" si="1"/>
        <v>0</v>
      </c>
      <c r="S11" s="1">
        <v>17</v>
      </c>
      <c r="T11" s="1">
        <v>13</v>
      </c>
      <c r="U11" s="1"/>
      <c r="V11" s="1">
        <v>2</v>
      </c>
      <c r="W11" s="1"/>
      <c r="X11" s="1">
        <v>2</v>
      </c>
      <c r="Y11" s="15">
        <f t="shared" si="2"/>
        <v>0.88235294117647056</v>
      </c>
      <c r="Z11" s="16">
        <f t="shared" si="3"/>
        <v>0</v>
      </c>
      <c r="AA11" s="22"/>
      <c r="AB11" s="1">
        <f t="shared" si="4"/>
        <v>0</v>
      </c>
      <c r="AC11" s="1">
        <v>17</v>
      </c>
      <c r="AD11" s="1">
        <v>11</v>
      </c>
      <c r="AE11" s="1"/>
      <c r="AF11" s="1">
        <v>2</v>
      </c>
      <c r="AG11" s="1"/>
      <c r="AH11" s="1">
        <v>4</v>
      </c>
      <c r="AI11" s="15">
        <f t="shared" si="5"/>
        <v>0.76470588235294112</v>
      </c>
      <c r="AJ11" s="16">
        <f t="shared" si="6"/>
        <v>0</v>
      </c>
      <c r="AK11" s="22"/>
      <c r="AL11" s="1">
        <f t="shared" si="7"/>
        <v>1</v>
      </c>
      <c r="AM11" s="1">
        <v>16</v>
      </c>
      <c r="AN11" s="1">
        <v>3</v>
      </c>
      <c r="AO11" s="1"/>
      <c r="AP11" s="1">
        <v>1</v>
      </c>
      <c r="AQ11" s="1">
        <v>7</v>
      </c>
      <c r="AR11" s="1">
        <v>5</v>
      </c>
      <c r="AS11" s="15">
        <f t="shared" si="8"/>
        <v>0.6875</v>
      </c>
      <c r="AT11" s="16">
        <f t="shared" si="9"/>
        <v>0.4375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4</v>
      </c>
      <c r="D12" s="2"/>
      <c r="E12" s="2"/>
      <c r="F12" s="8">
        <v>4</v>
      </c>
      <c r="G12" s="22">
        <v>1</v>
      </c>
      <c r="H12" s="1">
        <f t="shared" si="28"/>
        <v>0</v>
      </c>
      <c r="I12" s="1">
        <v>5</v>
      </c>
      <c r="J12" s="1">
        <v>5</v>
      </c>
      <c r="K12" s="1"/>
      <c r="L12" s="1"/>
      <c r="M12" s="1"/>
      <c r="N12" s="1"/>
      <c r="O12" s="17">
        <f t="shared" si="29"/>
        <v>1</v>
      </c>
      <c r="P12" s="18">
        <f t="shared" si="30"/>
        <v>0</v>
      </c>
      <c r="Q12" s="22">
        <v>3</v>
      </c>
      <c r="R12" s="1">
        <f t="shared" si="1"/>
        <v>0</v>
      </c>
      <c r="S12" s="1">
        <v>8</v>
      </c>
      <c r="T12" s="1">
        <v>6</v>
      </c>
      <c r="U12" s="1"/>
      <c r="V12" s="1">
        <v>1</v>
      </c>
      <c r="W12" s="1"/>
      <c r="X12" s="1">
        <v>1</v>
      </c>
      <c r="Y12" s="17">
        <f t="shared" si="2"/>
        <v>0.875</v>
      </c>
      <c r="Z12" s="18">
        <f t="shared" si="3"/>
        <v>0</v>
      </c>
      <c r="AA12" s="22"/>
      <c r="AB12" s="1">
        <f t="shared" si="4"/>
        <v>1</v>
      </c>
      <c r="AC12" s="1">
        <v>7</v>
      </c>
      <c r="AD12" s="1">
        <v>4</v>
      </c>
      <c r="AE12" s="1"/>
      <c r="AF12" s="1">
        <v>1</v>
      </c>
      <c r="AG12" s="1"/>
      <c r="AH12" s="1">
        <v>2</v>
      </c>
      <c r="AI12" s="17">
        <f t="shared" si="5"/>
        <v>0.7142857142857143</v>
      </c>
      <c r="AJ12" s="18">
        <f t="shared" si="6"/>
        <v>0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6</v>
      </c>
      <c r="D13" s="2"/>
      <c r="E13" s="2"/>
      <c r="F13" s="8">
        <v>6</v>
      </c>
      <c r="G13" s="22"/>
      <c r="H13" s="1">
        <f t="shared" si="28"/>
        <v>0</v>
      </c>
      <c r="I13" s="1">
        <v>6</v>
      </c>
      <c r="J13" s="1">
        <v>6</v>
      </c>
      <c r="K13" s="1"/>
      <c r="L13" s="1"/>
      <c r="M13" s="1"/>
      <c r="N13" s="1"/>
      <c r="O13" s="17">
        <f t="shared" si="29"/>
        <v>1</v>
      </c>
      <c r="P13" s="18">
        <f t="shared" si="30"/>
        <v>0</v>
      </c>
      <c r="Q13" s="22">
        <v>2</v>
      </c>
      <c r="R13" s="1">
        <f t="shared" si="1"/>
        <v>0</v>
      </c>
      <c r="S13" s="1">
        <v>8</v>
      </c>
      <c r="T13" s="1">
        <v>7</v>
      </c>
      <c r="U13" s="1"/>
      <c r="V13" s="1">
        <v>1</v>
      </c>
      <c r="W13" s="1"/>
      <c r="X13" s="1"/>
      <c r="Y13" s="17">
        <f t="shared" si="2"/>
        <v>1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4</v>
      </c>
      <c r="D14" s="2"/>
      <c r="E14" s="2"/>
      <c r="F14" s="9">
        <v>4</v>
      </c>
      <c r="G14" s="23"/>
      <c r="H14" s="24">
        <f t="shared" si="28"/>
        <v>0</v>
      </c>
      <c r="I14" s="24">
        <v>4</v>
      </c>
      <c r="J14" s="24">
        <v>4</v>
      </c>
      <c r="K14" s="10"/>
      <c r="L14" s="10"/>
      <c r="M14" s="10"/>
      <c r="N14" s="10"/>
      <c r="O14" s="19">
        <f t="shared" si="29"/>
        <v>1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Physics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3</v>
      </c>
      <c r="D19" s="3"/>
      <c r="E19" s="3"/>
      <c r="F19" s="8">
        <v>3</v>
      </c>
      <c r="G19" s="21"/>
      <c r="H19" s="1">
        <f t="shared" ref="H19:H28" si="32">IF(ISNUMBER(I19),F19-I19+G19,"")</f>
        <v>0</v>
      </c>
      <c r="I19" s="1">
        <v>3</v>
      </c>
      <c r="J19" s="1">
        <v>1</v>
      </c>
      <c r="K19" s="4"/>
      <c r="L19" s="4"/>
      <c r="M19" s="4"/>
      <c r="N19" s="5">
        <v>2</v>
      </c>
      <c r="O19" s="15">
        <f t="shared" ref="O19:O28" si="33">IF(I19="","",((J19+K19+L19+M19)/I19))</f>
        <v>0.33333333333333331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3</v>
      </c>
      <c r="T19" s="1"/>
      <c r="U19" s="4"/>
      <c r="V19" s="4"/>
      <c r="W19" s="4"/>
      <c r="X19" s="5">
        <v>3</v>
      </c>
      <c r="Y19" s="15">
        <f t="shared" ref="Y19:Y28" si="36">IF(S19="","",((T19+U19+V19+W19)/S19))</f>
        <v>0</v>
      </c>
      <c r="Z19" s="16">
        <f t="shared" ref="Z19:Z28" si="37">IF(S19="","",(W19/S19))</f>
        <v>0</v>
      </c>
      <c r="AA19" s="21"/>
      <c r="AB19" s="1">
        <f t="shared" ref="AB19:AB28" si="38">IF(ISNUMBER(AC19),S19-AC19+AA19,"")</f>
        <v>0</v>
      </c>
      <c r="AC19" s="1">
        <v>3</v>
      </c>
      <c r="AD19" s="1"/>
      <c r="AE19" s="4"/>
      <c r="AF19" s="4"/>
      <c r="AG19" s="4"/>
      <c r="AH19" s="5">
        <v>3</v>
      </c>
      <c r="AI19" s="15">
        <f t="shared" ref="AI19:AI28" si="39">IF(AC19="","",((AD19+AE19+AF19+AG19)/AC19))</f>
        <v>0</v>
      </c>
      <c r="AJ19" s="16">
        <f t="shared" ref="AJ19:AJ28" si="40">IF(AC19="","",(AG19/AC19))</f>
        <v>0</v>
      </c>
      <c r="AK19" s="21"/>
      <c r="AL19" s="1">
        <f t="shared" ref="AL19:AL28" si="41">IF(ISNUMBER(AM19),AC19-AM19+AK19,"")</f>
        <v>0</v>
      </c>
      <c r="AM19" s="1">
        <v>3</v>
      </c>
      <c r="AN19" s="1"/>
      <c r="AO19" s="4"/>
      <c r="AP19" s="4"/>
      <c r="AQ19" s="4"/>
      <c r="AR19" s="5">
        <v>3</v>
      </c>
      <c r="AS19" s="15">
        <f t="shared" ref="AS19:AS28" si="42">IF(AM19="","",((AN19+AO19+AP19+AQ19)/AM19))</f>
        <v>0</v>
      </c>
      <c r="AT19" s="16">
        <f t="shared" ref="AT19:AT28" si="43">IF(AM19="","",(AQ19/AM19))</f>
        <v>0</v>
      </c>
      <c r="AU19" s="21"/>
      <c r="AV19" s="1">
        <f t="shared" ref="AV19:AV28" si="44">IF(ISNUMBER(AW19),AM19-AW19+AU19,"")</f>
        <v>0</v>
      </c>
      <c r="AW19" s="1">
        <v>3</v>
      </c>
      <c r="AX19" s="1"/>
      <c r="AY19" s="4"/>
      <c r="AZ19" s="4"/>
      <c r="BA19" s="4"/>
      <c r="BB19" s="5">
        <v>3</v>
      </c>
      <c r="BC19" s="15">
        <f t="shared" ref="BC19:BC28" si="45">IF(AW19="","",((AX19+AY19+AZ19+BA19)/AW19))</f>
        <v>0</v>
      </c>
      <c r="BD19" s="16">
        <f t="shared" ref="BD19:BD28" si="46">IF(AW19="","",(BA19/AW19))</f>
        <v>0</v>
      </c>
      <c r="BE19" s="21"/>
      <c r="BF19" s="1">
        <f t="shared" ref="BF19:BF28" si="47">IF(ISNUMBER(BG19),AW19-BG19+BE19,"")</f>
        <v>0</v>
      </c>
      <c r="BG19" s="1">
        <v>3</v>
      </c>
      <c r="BH19" s="1"/>
      <c r="BI19" s="4"/>
      <c r="BJ19" s="4"/>
      <c r="BK19" s="4"/>
      <c r="BL19" s="5">
        <v>3</v>
      </c>
      <c r="BM19" s="15">
        <f t="shared" ref="BM19:BM28" si="48">IF(BG19="","",((BH19+BI19+BJ19+BK19)/BG19))</f>
        <v>0</v>
      </c>
      <c r="BN19" s="16">
        <f t="shared" ref="BN19:BN28" si="49">IF(BG19="","",(BK19/BG19))</f>
        <v>0</v>
      </c>
      <c r="BO19" s="21"/>
      <c r="BP19" s="1">
        <f t="shared" ref="BP19:BP28" si="50">IF(ISNUMBER(BQ19),BG19-BQ19+BO19,"")</f>
        <v>0</v>
      </c>
      <c r="BQ19" s="1">
        <v>3</v>
      </c>
      <c r="BR19" s="1"/>
      <c r="BS19" s="4"/>
      <c r="BT19" s="4"/>
      <c r="BU19" s="4"/>
      <c r="BV19" s="5">
        <v>3</v>
      </c>
      <c r="BW19" s="15">
        <f t="shared" ref="BW19:BW28" si="51">IF(BQ19="","",((BR19+BS19+BT19+BU19)/BQ19))</f>
        <v>0</v>
      </c>
      <c r="BX19" s="16">
        <f t="shared" ref="BX19:BX28" si="52">IF(BQ19="","",(BU19/BQ19))</f>
        <v>0</v>
      </c>
      <c r="BY19" s="21"/>
      <c r="BZ19" s="1">
        <f t="shared" ref="BZ19:BZ28" si="53">IF(ISNUMBER(CA19),BQ19-CA19+BY19,"")</f>
        <v>0</v>
      </c>
      <c r="CA19" s="1">
        <v>3</v>
      </c>
      <c r="CB19" s="1"/>
      <c r="CC19" s="4"/>
      <c r="CD19" s="4"/>
      <c r="CE19" s="4"/>
      <c r="CF19" s="5">
        <v>3</v>
      </c>
      <c r="CG19" s="15">
        <f t="shared" ref="CG19:CG28" si="54">IF(CA19="","",((CB19+CC19+CD19+CE19)/CA19))</f>
        <v>0</v>
      </c>
      <c r="CH19" s="16">
        <f t="shared" ref="CH19:CH28" si="55">IF(CA19="","",(CE19/CA19))</f>
        <v>0</v>
      </c>
      <c r="CI19" s="21"/>
      <c r="CJ19" s="1">
        <f t="shared" ref="CJ19:CJ28" si="56">IF(ISNUMBER(CK19),CA19-CK19+CI19,"")</f>
        <v>0</v>
      </c>
      <c r="CK19" s="1">
        <v>3</v>
      </c>
      <c r="CL19" s="1"/>
      <c r="CM19" s="4"/>
      <c r="CN19" s="4"/>
      <c r="CO19" s="4"/>
      <c r="CP19" s="5">
        <v>3</v>
      </c>
      <c r="CQ19" s="15">
        <f t="shared" ref="CQ19:CQ28" si="57">IF(CK19="","",((CL19+CM19+CN19+CO19)/CK19))</f>
        <v>0</v>
      </c>
      <c r="CR19" s="16">
        <f t="shared" ref="CR19:CR28" si="58">IF(CK19="","",(CO19/CK19))</f>
        <v>0</v>
      </c>
      <c r="CS19" s="21"/>
      <c r="CT19" s="1">
        <f t="shared" ref="CT19:CT28" si="59">IF(ISNUMBER(CU19),CK19-CU19+CS19,"")</f>
        <v>0</v>
      </c>
      <c r="CU19" s="1">
        <v>3</v>
      </c>
      <c r="CV19" s="1"/>
      <c r="CW19" s="4"/>
      <c r="CX19" s="4"/>
      <c r="CY19" s="4"/>
      <c r="CZ19" s="5">
        <v>3</v>
      </c>
      <c r="DA19" s="15">
        <f t="shared" ref="DA19:DA28" si="60">IF(CU19="","",((CV19+CW19+CX19+CY19)/CU19))</f>
        <v>0</v>
      </c>
      <c r="DB19" s="16">
        <f t="shared" ref="DB19:DB28" si="61">IF(CU19="","",(CY19/CU19))</f>
        <v>0</v>
      </c>
    </row>
    <row r="20" spans="2:106">
      <c r="B20" s="4" t="s">
        <v>82</v>
      </c>
      <c r="C20" s="2">
        <f t="shared" si="31"/>
        <v>3</v>
      </c>
      <c r="D20" s="2"/>
      <c r="E20" s="2"/>
      <c r="F20" s="8">
        <v>3</v>
      </c>
      <c r="G20" s="22"/>
      <c r="H20" s="1">
        <f t="shared" si="32"/>
        <v>1</v>
      </c>
      <c r="I20" s="1">
        <v>2</v>
      </c>
      <c r="J20" s="1">
        <v>1</v>
      </c>
      <c r="K20" s="1"/>
      <c r="L20" s="1"/>
      <c r="M20" s="1"/>
      <c r="N20" s="1">
        <v>1</v>
      </c>
      <c r="O20" s="15">
        <f t="shared" si="33"/>
        <v>0.5</v>
      </c>
      <c r="P20" s="16">
        <f t="shared" si="34"/>
        <v>0</v>
      </c>
      <c r="Q20" s="22"/>
      <c r="R20" s="1">
        <f t="shared" si="35"/>
        <v>0</v>
      </c>
      <c r="S20" s="1">
        <v>2</v>
      </c>
      <c r="T20" s="1"/>
      <c r="U20" s="1"/>
      <c r="V20" s="1"/>
      <c r="W20" s="1">
        <v>1</v>
      </c>
      <c r="X20" s="1">
        <v>1</v>
      </c>
      <c r="Y20" s="15">
        <f t="shared" si="36"/>
        <v>0.5</v>
      </c>
      <c r="Z20" s="16">
        <f t="shared" si="37"/>
        <v>0.5</v>
      </c>
      <c r="AA20" s="22"/>
      <c r="AB20" s="1">
        <f t="shared" si="38"/>
        <v>0</v>
      </c>
      <c r="AC20" s="1">
        <v>2</v>
      </c>
      <c r="AD20" s="1"/>
      <c r="AE20" s="1"/>
      <c r="AF20" s="1"/>
      <c r="AG20" s="1">
        <v>1</v>
      </c>
      <c r="AH20" s="1">
        <v>1</v>
      </c>
      <c r="AI20" s="15">
        <f t="shared" si="39"/>
        <v>0.5</v>
      </c>
      <c r="AJ20" s="16">
        <f t="shared" si="40"/>
        <v>0.5</v>
      </c>
      <c r="AK20" s="22">
        <v>1</v>
      </c>
      <c r="AL20" s="1">
        <f t="shared" si="41"/>
        <v>0</v>
      </c>
      <c r="AM20" s="1">
        <v>3</v>
      </c>
      <c r="AN20" s="1"/>
      <c r="AO20" s="1"/>
      <c r="AP20" s="1"/>
      <c r="AQ20" s="1">
        <v>2</v>
      </c>
      <c r="AR20" s="1">
        <v>1</v>
      </c>
      <c r="AS20" s="15">
        <f t="shared" si="42"/>
        <v>0.66666666666666663</v>
      </c>
      <c r="AT20" s="16">
        <f t="shared" si="43"/>
        <v>0.66666666666666663</v>
      </c>
      <c r="AU20" s="22"/>
      <c r="AV20" s="1">
        <f t="shared" si="44"/>
        <v>0</v>
      </c>
      <c r="AW20" s="1">
        <v>3</v>
      </c>
      <c r="AX20" s="1"/>
      <c r="AY20" s="1"/>
      <c r="AZ20" s="1"/>
      <c r="BA20" s="1">
        <v>2</v>
      </c>
      <c r="BB20" s="1">
        <v>1</v>
      </c>
      <c r="BC20" s="15">
        <f t="shared" si="45"/>
        <v>0.66666666666666663</v>
      </c>
      <c r="BD20" s="16">
        <f t="shared" si="46"/>
        <v>0.66666666666666663</v>
      </c>
      <c r="BE20" s="22"/>
      <c r="BF20" s="1">
        <f t="shared" si="47"/>
        <v>0</v>
      </c>
      <c r="BG20" s="1">
        <v>3</v>
      </c>
      <c r="BH20" s="1"/>
      <c r="BI20" s="1"/>
      <c r="BJ20" s="1"/>
      <c r="BK20" s="1">
        <v>2</v>
      </c>
      <c r="BL20" s="1">
        <v>1</v>
      </c>
      <c r="BM20" s="15">
        <f t="shared" si="48"/>
        <v>0.66666666666666663</v>
      </c>
      <c r="BN20" s="16">
        <f t="shared" si="49"/>
        <v>0.66666666666666663</v>
      </c>
      <c r="BO20" s="22"/>
      <c r="BP20" s="1">
        <f t="shared" si="50"/>
        <v>1</v>
      </c>
      <c r="BQ20" s="1">
        <v>2</v>
      </c>
      <c r="BR20" s="1"/>
      <c r="BS20" s="1"/>
      <c r="BT20" s="1"/>
      <c r="BU20" s="1">
        <v>1</v>
      </c>
      <c r="BV20" s="1">
        <v>1</v>
      </c>
      <c r="BW20" s="15">
        <f t="shared" si="51"/>
        <v>0.5</v>
      </c>
      <c r="BX20" s="16">
        <f t="shared" si="52"/>
        <v>0.5</v>
      </c>
      <c r="BY20" s="22"/>
      <c r="BZ20" s="1">
        <f t="shared" si="53"/>
        <v>0</v>
      </c>
      <c r="CA20" s="1">
        <v>2</v>
      </c>
      <c r="CB20" s="1"/>
      <c r="CC20" s="1"/>
      <c r="CD20" s="1"/>
      <c r="CE20" s="1">
        <v>1</v>
      </c>
      <c r="CF20" s="1">
        <v>1</v>
      </c>
      <c r="CG20" s="15">
        <f t="shared" si="54"/>
        <v>0.5</v>
      </c>
      <c r="CH20" s="16">
        <f t="shared" si="55"/>
        <v>0.5</v>
      </c>
      <c r="CI20" s="22"/>
      <c r="CJ20" s="1">
        <f t="shared" si="56"/>
        <v>0</v>
      </c>
      <c r="CK20" s="1">
        <v>2</v>
      </c>
      <c r="CL20" s="1"/>
      <c r="CM20" s="1"/>
      <c r="CN20" s="1"/>
      <c r="CO20" s="1">
        <v>1</v>
      </c>
      <c r="CP20" s="1">
        <v>1</v>
      </c>
      <c r="CQ20" s="15">
        <f t="shared" si="57"/>
        <v>0.5</v>
      </c>
      <c r="CR20" s="16">
        <f t="shared" si="58"/>
        <v>0.5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2</v>
      </c>
      <c r="D21" s="2"/>
      <c r="E21" s="2"/>
      <c r="F21" s="8">
        <v>2</v>
      </c>
      <c r="G21" s="22"/>
      <c r="H21" s="1">
        <f t="shared" si="32"/>
        <v>0</v>
      </c>
      <c r="I21" s="1">
        <v>2</v>
      </c>
      <c r="J21" s="1">
        <v>2</v>
      </c>
      <c r="K21" s="1"/>
      <c r="L21" s="1"/>
      <c r="M21" s="1"/>
      <c r="N21" s="1"/>
      <c r="O21" s="15">
        <f t="shared" si="33"/>
        <v>1</v>
      </c>
      <c r="P21" s="16">
        <f t="shared" si="34"/>
        <v>0</v>
      </c>
      <c r="Q21" s="22">
        <v>1</v>
      </c>
      <c r="R21" s="1">
        <f t="shared" si="35"/>
        <v>0</v>
      </c>
      <c r="S21" s="1">
        <v>3</v>
      </c>
      <c r="T21" s="1">
        <v>2</v>
      </c>
      <c r="U21" s="1"/>
      <c r="V21" s="1"/>
      <c r="W21" s="1">
        <v>1</v>
      </c>
      <c r="X21" s="1"/>
      <c r="Y21" s="15">
        <f t="shared" si="36"/>
        <v>1</v>
      </c>
      <c r="Z21" s="16">
        <f t="shared" si="37"/>
        <v>0.33333333333333331</v>
      </c>
      <c r="AA21" s="22"/>
      <c r="AB21" s="1">
        <f t="shared" si="38"/>
        <v>0</v>
      </c>
      <c r="AC21" s="1">
        <v>3</v>
      </c>
      <c r="AD21" s="1"/>
      <c r="AE21" s="1"/>
      <c r="AF21" s="1"/>
      <c r="AG21" s="1">
        <v>3</v>
      </c>
      <c r="AH21" s="1"/>
      <c r="AI21" s="15">
        <f t="shared" si="39"/>
        <v>1</v>
      </c>
      <c r="AJ21" s="16">
        <f t="shared" si="40"/>
        <v>1</v>
      </c>
      <c r="AK21" s="22"/>
      <c r="AL21" s="1">
        <f t="shared" si="41"/>
        <v>0</v>
      </c>
      <c r="AM21" s="1">
        <v>3</v>
      </c>
      <c r="AN21" s="1"/>
      <c r="AO21" s="1"/>
      <c r="AP21" s="1"/>
      <c r="AQ21" s="1">
        <v>3</v>
      </c>
      <c r="AR21" s="1"/>
      <c r="AS21" s="15">
        <f t="shared" si="42"/>
        <v>1</v>
      </c>
      <c r="AT21" s="16">
        <f t="shared" si="43"/>
        <v>1</v>
      </c>
      <c r="AU21" s="22"/>
      <c r="AV21" s="1">
        <f t="shared" si="44"/>
        <v>0</v>
      </c>
      <c r="AW21" s="1">
        <v>3</v>
      </c>
      <c r="AX21" s="1"/>
      <c r="AY21" s="1"/>
      <c r="AZ21" s="1"/>
      <c r="BA21" s="1">
        <v>3</v>
      </c>
      <c r="BB21" s="1"/>
      <c r="BC21" s="15">
        <f t="shared" si="45"/>
        <v>1</v>
      </c>
      <c r="BD21" s="16">
        <f t="shared" si="46"/>
        <v>1</v>
      </c>
      <c r="BE21" s="22"/>
      <c r="BF21" s="1">
        <f t="shared" si="47"/>
        <v>0</v>
      </c>
      <c r="BG21" s="1">
        <v>3</v>
      </c>
      <c r="BH21" s="1"/>
      <c r="BI21" s="1"/>
      <c r="BJ21" s="1"/>
      <c r="BK21" s="1">
        <v>3</v>
      </c>
      <c r="BL21" s="1"/>
      <c r="BM21" s="15">
        <f t="shared" si="48"/>
        <v>1</v>
      </c>
      <c r="BN21" s="16">
        <f t="shared" si="49"/>
        <v>1</v>
      </c>
      <c r="BO21" s="22"/>
      <c r="BP21" s="1">
        <f t="shared" si="50"/>
        <v>0</v>
      </c>
      <c r="BQ21" s="1">
        <v>3</v>
      </c>
      <c r="BR21" s="1"/>
      <c r="BS21" s="1"/>
      <c r="BT21" s="1"/>
      <c r="BU21" s="1">
        <v>3</v>
      </c>
      <c r="BV21" s="1"/>
      <c r="BW21" s="15">
        <f t="shared" si="51"/>
        <v>1</v>
      </c>
      <c r="BX21" s="16">
        <f t="shared" si="52"/>
        <v>1</v>
      </c>
      <c r="BY21" s="22"/>
      <c r="BZ21" s="1">
        <f t="shared" si="53"/>
        <v>0</v>
      </c>
      <c r="CA21" s="1">
        <v>3</v>
      </c>
      <c r="CB21" s="1"/>
      <c r="CC21" s="1"/>
      <c r="CD21" s="1"/>
      <c r="CE21" s="1">
        <v>3</v>
      </c>
      <c r="CF21" s="1"/>
      <c r="CG21" s="15">
        <f t="shared" si="54"/>
        <v>1</v>
      </c>
      <c r="CH21" s="16">
        <f t="shared" si="55"/>
        <v>1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1</v>
      </c>
      <c r="D22" s="2"/>
      <c r="E22" s="2"/>
      <c r="F22" s="8">
        <v>1</v>
      </c>
      <c r="G22" s="22"/>
      <c r="H22" s="1">
        <f t="shared" si="32"/>
        <v>0</v>
      </c>
      <c r="I22" s="1">
        <v>1</v>
      </c>
      <c r="J22" s="1"/>
      <c r="K22" s="1"/>
      <c r="L22" s="1"/>
      <c r="M22" s="1"/>
      <c r="N22" s="1">
        <v>1</v>
      </c>
      <c r="O22" s="15">
        <f t="shared" si="33"/>
        <v>0</v>
      </c>
      <c r="P22" s="16">
        <f t="shared" si="34"/>
        <v>0</v>
      </c>
      <c r="Q22" s="22">
        <v>1</v>
      </c>
      <c r="R22" s="1">
        <f t="shared" si="35"/>
        <v>0</v>
      </c>
      <c r="S22" s="1">
        <v>2</v>
      </c>
      <c r="T22" s="1">
        <v>1</v>
      </c>
      <c r="U22" s="1"/>
      <c r="V22" s="1"/>
      <c r="W22" s="1"/>
      <c r="X22" s="1">
        <v>1</v>
      </c>
      <c r="Y22" s="15">
        <f t="shared" si="36"/>
        <v>0.5</v>
      </c>
      <c r="Z22" s="16">
        <f t="shared" si="37"/>
        <v>0</v>
      </c>
      <c r="AA22" s="22"/>
      <c r="AB22" s="1">
        <f t="shared" si="38"/>
        <v>0</v>
      </c>
      <c r="AC22" s="1">
        <v>2</v>
      </c>
      <c r="AD22" s="1">
        <v>1</v>
      </c>
      <c r="AE22" s="1"/>
      <c r="AF22" s="1"/>
      <c r="AG22" s="1"/>
      <c r="AH22" s="1">
        <v>1</v>
      </c>
      <c r="AI22" s="15">
        <f t="shared" si="39"/>
        <v>0.5</v>
      </c>
      <c r="AJ22" s="16">
        <f t="shared" si="40"/>
        <v>0</v>
      </c>
      <c r="AK22" s="22"/>
      <c r="AL22" s="1">
        <f t="shared" si="41"/>
        <v>0</v>
      </c>
      <c r="AM22" s="1">
        <v>2</v>
      </c>
      <c r="AN22" s="1">
        <v>1</v>
      </c>
      <c r="AO22" s="1"/>
      <c r="AP22" s="1"/>
      <c r="AQ22" s="1"/>
      <c r="AR22" s="1">
        <v>1</v>
      </c>
      <c r="AS22" s="15">
        <f t="shared" si="42"/>
        <v>0.5</v>
      </c>
      <c r="AT22" s="16">
        <f t="shared" si="43"/>
        <v>0</v>
      </c>
      <c r="AU22" s="22"/>
      <c r="AV22" s="1">
        <f t="shared" si="44"/>
        <v>0</v>
      </c>
      <c r="AW22" s="1">
        <v>2</v>
      </c>
      <c r="AX22" s="1"/>
      <c r="AY22" s="1"/>
      <c r="AZ22" s="1"/>
      <c r="BA22" s="1">
        <v>1</v>
      </c>
      <c r="BB22" s="1">
        <v>1</v>
      </c>
      <c r="BC22" s="15">
        <f t="shared" si="45"/>
        <v>0.5</v>
      </c>
      <c r="BD22" s="16">
        <f t="shared" si="46"/>
        <v>0.5</v>
      </c>
      <c r="BE22" s="22"/>
      <c r="BF22" s="1">
        <f t="shared" si="47"/>
        <v>0</v>
      </c>
      <c r="BG22" s="1">
        <v>2</v>
      </c>
      <c r="BH22" s="1"/>
      <c r="BI22" s="1"/>
      <c r="BJ22" s="1"/>
      <c r="BK22" s="1">
        <v>1</v>
      </c>
      <c r="BL22" s="1">
        <v>1</v>
      </c>
      <c r="BM22" s="15">
        <f t="shared" si="48"/>
        <v>0.5</v>
      </c>
      <c r="BN22" s="16">
        <f t="shared" si="49"/>
        <v>0.5</v>
      </c>
      <c r="BO22" s="22"/>
      <c r="BP22" s="1">
        <f t="shared" si="50"/>
        <v>0</v>
      </c>
      <c r="BQ22" s="1">
        <v>2</v>
      </c>
      <c r="BR22" s="1"/>
      <c r="BS22" s="1"/>
      <c r="BT22" s="1"/>
      <c r="BU22" s="1">
        <v>1</v>
      </c>
      <c r="BV22" s="1">
        <v>1</v>
      </c>
      <c r="BW22" s="15">
        <f t="shared" si="51"/>
        <v>0.5</v>
      </c>
      <c r="BX22" s="16">
        <f t="shared" si="52"/>
        <v>0.5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1</v>
      </c>
      <c r="D23" s="2"/>
      <c r="E23" s="2"/>
      <c r="F23" s="8">
        <v>1</v>
      </c>
      <c r="G23" s="22"/>
      <c r="H23" s="1">
        <f t="shared" si="32"/>
        <v>0</v>
      </c>
      <c r="I23" s="1">
        <v>1</v>
      </c>
      <c r="J23" s="1">
        <v>1</v>
      </c>
      <c r="K23" s="1"/>
      <c r="L23" s="1"/>
      <c r="M23" s="1"/>
      <c r="N23" s="1"/>
      <c r="O23" s="15">
        <f t="shared" si="33"/>
        <v>1</v>
      </c>
      <c r="P23" s="16">
        <f t="shared" si="34"/>
        <v>0</v>
      </c>
      <c r="Q23" s="22"/>
      <c r="R23" s="1">
        <f t="shared" si="35"/>
        <v>0</v>
      </c>
      <c r="S23" s="1">
        <v>1</v>
      </c>
      <c r="T23" s="1">
        <v>1</v>
      </c>
      <c r="U23" s="1"/>
      <c r="V23" s="1"/>
      <c r="W23" s="1"/>
      <c r="X23" s="1"/>
      <c r="Y23" s="15">
        <f t="shared" si="36"/>
        <v>1</v>
      </c>
      <c r="Z23" s="16">
        <f t="shared" si="37"/>
        <v>0</v>
      </c>
      <c r="AA23" s="22"/>
      <c r="AB23" s="1">
        <f t="shared" si="38"/>
        <v>0</v>
      </c>
      <c r="AC23" s="1">
        <v>1</v>
      </c>
      <c r="AD23" s="1">
        <v>1</v>
      </c>
      <c r="AE23" s="1"/>
      <c r="AF23" s="1"/>
      <c r="AG23" s="1"/>
      <c r="AH23" s="1"/>
      <c r="AI23" s="15">
        <f t="shared" si="39"/>
        <v>1</v>
      </c>
      <c r="AJ23" s="16">
        <f t="shared" si="40"/>
        <v>0</v>
      </c>
      <c r="AK23" s="22"/>
      <c r="AL23" s="1">
        <f t="shared" si="41"/>
        <v>0</v>
      </c>
      <c r="AM23" s="1">
        <v>1</v>
      </c>
      <c r="AN23" s="1"/>
      <c r="AO23" s="1"/>
      <c r="AP23" s="1"/>
      <c r="AQ23" s="1">
        <v>1</v>
      </c>
      <c r="AR23" s="1"/>
      <c r="AS23" s="15">
        <f t="shared" si="42"/>
        <v>1</v>
      </c>
      <c r="AT23" s="16">
        <f t="shared" si="43"/>
        <v>1</v>
      </c>
      <c r="AU23" s="22"/>
      <c r="AV23" s="1">
        <f t="shared" si="44"/>
        <v>0</v>
      </c>
      <c r="AW23" s="1">
        <v>1</v>
      </c>
      <c r="AX23" s="1"/>
      <c r="AY23" s="1"/>
      <c r="AZ23" s="1"/>
      <c r="BA23" s="1">
        <v>1</v>
      </c>
      <c r="BB23" s="1"/>
      <c r="BC23" s="15">
        <f t="shared" si="45"/>
        <v>1</v>
      </c>
      <c r="BD23" s="16">
        <f t="shared" si="46"/>
        <v>1</v>
      </c>
      <c r="BE23" s="22"/>
      <c r="BF23" s="1">
        <f t="shared" si="47"/>
        <v>0</v>
      </c>
      <c r="BG23" s="1">
        <v>1</v>
      </c>
      <c r="BH23" s="1"/>
      <c r="BI23" s="1"/>
      <c r="BJ23" s="1"/>
      <c r="BK23" s="1">
        <v>1</v>
      </c>
      <c r="BL23" s="1"/>
      <c r="BM23" s="15">
        <f t="shared" si="48"/>
        <v>1</v>
      </c>
      <c r="BN23" s="16">
        <f t="shared" si="49"/>
        <v>1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1</v>
      </c>
      <c r="D24" s="2"/>
      <c r="E24" s="2"/>
      <c r="F24" s="8">
        <v>1</v>
      </c>
      <c r="G24" s="22"/>
      <c r="H24" s="1">
        <f t="shared" si="32"/>
        <v>0</v>
      </c>
      <c r="I24" s="1">
        <v>1</v>
      </c>
      <c r="J24" s="1">
        <v>1</v>
      </c>
      <c r="K24" s="1"/>
      <c r="L24" s="1"/>
      <c r="M24" s="1"/>
      <c r="N24" s="1"/>
      <c r="O24" s="15">
        <f t="shared" si="33"/>
        <v>1</v>
      </c>
      <c r="P24" s="16">
        <f t="shared" si="34"/>
        <v>0</v>
      </c>
      <c r="Q24" s="22"/>
      <c r="R24" s="1">
        <f t="shared" si="35"/>
        <v>0</v>
      </c>
      <c r="S24" s="1">
        <v>1</v>
      </c>
      <c r="T24" s="1">
        <v>1</v>
      </c>
      <c r="U24" s="1"/>
      <c r="V24" s="1"/>
      <c r="W24" s="1"/>
      <c r="X24" s="1"/>
      <c r="Y24" s="15">
        <f t="shared" si="36"/>
        <v>1</v>
      </c>
      <c r="Z24" s="16">
        <f t="shared" si="37"/>
        <v>0</v>
      </c>
      <c r="AA24" s="22"/>
      <c r="AB24" s="1">
        <f t="shared" si="38"/>
        <v>0</v>
      </c>
      <c r="AC24" s="1">
        <v>1</v>
      </c>
      <c r="AD24" s="1">
        <v>1</v>
      </c>
      <c r="AE24" s="1"/>
      <c r="AF24" s="1"/>
      <c r="AG24" s="1"/>
      <c r="AH24" s="1"/>
      <c r="AI24" s="15">
        <f t="shared" si="39"/>
        <v>1</v>
      </c>
      <c r="AJ24" s="16">
        <f t="shared" si="40"/>
        <v>0</v>
      </c>
      <c r="AK24" s="22"/>
      <c r="AL24" s="1">
        <f t="shared" si="41"/>
        <v>0</v>
      </c>
      <c r="AM24" s="1">
        <v>1</v>
      </c>
      <c r="AN24" s="1"/>
      <c r="AO24" s="1"/>
      <c r="AP24" s="1"/>
      <c r="AQ24" s="1">
        <v>1</v>
      </c>
      <c r="AR24" s="1"/>
      <c r="AS24" s="15">
        <f t="shared" si="42"/>
        <v>1</v>
      </c>
      <c r="AT24" s="16">
        <f t="shared" si="43"/>
        <v>1</v>
      </c>
      <c r="AU24" s="22"/>
      <c r="AV24" s="1">
        <f t="shared" si="44"/>
        <v>0</v>
      </c>
      <c r="AW24" s="1">
        <v>1</v>
      </c>
      <c r="AX24" s="1"/>
      <c r="AY24" s="1"/>
      <c r="AZ24" s="1"/>
      <c r="BA24" s="1">
        <v>1</v>
      </c>
      <c r="BB24" s="1"/>
      <c r="BC24" s="15">
        <f t="shared" si="45"/>
        <v>1</v>
      </c>
      <c r="BD24" s="16">
        <f t="shared" si="46"/>
        <v>1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1</v>
      </c>
      <c r="D25" s="2"/>
      <c r="E25" s="2"/>
      <c r="F25" s="8">
        <v>1</v>
      </c>
      <c r="G25" s="22"/>
      <c r="H25" s="1">
        <f t="shared" si="32"/>
        <v>0</v>
      </c>
      <c r="I25" s="1">
        <v>1</v>
      </c>
      <c r="J25" s="1"/>
      <c r="K25" s="1"/>
      <c r="L25" s="1">
        <v>1</v>
      </c>
      <c r="M25" s="1"/>
      <c r="N25" s="1"/>
      <c r="O25" s="15">
        <f t="shared" si="33"/>
        <v>1</v>
      </c>
      <c r="P25" s="16">
        <f t="shared" si="34"/>
        <v>0</v>
      </c>
      <c r="Q25" s="22"/>
      <c r="R25" s="1">
        <f t="shared" si="35"/>
        <v>0</v>
      </c>
      <c r="S25" s="1">
        <v>1</v>
      </c>
      <c r="T25" s="1"/>
      <c r="U25" s="1"/>
      <c r="V25" s="1"/>
      <c r="W25" s="1"/>
      <c r="X25" s="1">
        <v>1</v>
      </c>
      <c r="Y25" s="15">
        <f t="shared" si="36"/>
        <v>0</v>
      </c>
      <c r="Z25" s="16">
        <f t="shared" si="37"/>
        <v>0</v>
      </c>
      <c r="AA25" s="22"/>
      <c r="AB25" s="1">
        <f t="shared" si="38"/>
        <v>0</v>
      </c>
      <c r="AC25" s="1">
        <v>1</v>
      </c>
      <c r="AD25" s="1"/>
      <c r="AE25" s="1"/>
      <c r="AF25" s="1"/>
      <c r="AG25" s="1"/>
      <c r="AH25" s="1">
        <v>1</v>
      </c>
      <c r="AI25" s="15">
        <f t="shared" si="39"/>
        <v>0</v>
      </c>
      <c r="AJ25" s="16">
        <f t="shared" si="40"/>
        <v>0</v>
      </c>
      <c r="AK25" s="22"/>
      <c r="AL25" s="1">
        <f t="shared" si="41"/>
        <v>0</v>
      </c>
      <c r="AM25" s="1">
        <v>1</v>
      </c>
      <c r="AN25" s="1"/>
      <c r="AO25" s="1"/>
      <c r="AP25" s="1"/>
      <c r="AQ25" s="1"/>
      <c r="AR25" s="1">
        <v>1</v>
      </c>
      <c r="AS25" s="15">
        <f t="shared" si="42"/>
        <v>0</v>
      </c>
      <c r="AT25" s="16">
        <f t="shared" si="43"/>
        <v>0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3</v>
      </c>
      <c r="D26" s="2"/>
      <c r="E26" s="2"/>
      <c r="F26" s="8">
        <v>3</v>
      </c>
      <c r="G26" s="22">
        <v>1</v>
      </c>
      <c r="H26" s="1">
        <f t="shared" si="32"/>
        <v>0</v>
      </c>
      <c r="I26" s="1">
        <v>4</v>
      </c>
      <c r="J26" s="1">
        <v>4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4</v>
      </c>
      <c r="T26" s="1">
        <v>4</v>
      </c>
      <c r="U26" s="1"/>
      <c r="V26" s="1"/>
      <c r="W26" s="1"/>
      <c r="X26" s="1"/>
      <c r="Y26" s="17">
        <f t="shared" si="36"/>
        <v>1</v>
      </c>
      <c r="Z26" s="18">
        <f t="shared" si="37"/>
        <v>0</v>
      </c>
      <c r="AA26" s="22"/>
      <c r="AB26" s="1">
        <f t="shared" si="38"/>
        <v>0</v>
      </c>
      <c r="AC26" s="1">
        <v>4</v>
      </c>
      <c r="AD26" s="1">
        <v>4</v>
      </c>
      <c r="AE26" s="1"/>
      <c r="AF26" s="1"/>
      <c r="AG26" s="1"/>
      <c r="AH26" s="1"/>
      <c r="AI26" s="17">
        <f t="shared" si="39"/>
        <v>1</v>
      </c>
      <c r="AJ26" s="18">
        <f t="shared" si="40"/>
        <v>0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5</v>
      </c>
      <c r="D27" s="2"/>
      <c r="E27" s="2"/>
      <c r="F27" s="8">
        <v>5</v>
      </c>
      <c r="G27" s="22"/>
      <c r="H27" s="1">
        <f t="shared" si="32"/>
        <v>0</v>
      </c>
      <c r="I27" s="1">
        <v>5</v>
      </c>
      <c r="J27" s="1">
        <v>5</v>
      </c>
      <c r="K27" s="1"/>
      <c r="L27" s="1"/>
      <c r="M27" s="1"/>
      <c r="N27" s="1"/>
      <c r="O27" s="17">
        <f t="shared" si="33"/>
        <v>1</v>
      </c>
      <c r="P27" s="18">
        <f t="shared" si="34"/>
        <v>0</v>
      </c>
      <c r="Q27" s="22">
        <v>1</v>
      </c>
      <c r="R27" s="1">
        <f t="shared" si="35"/>
        <v>0</v>
      </c>
      <c r="S27" s="1">
        <v>6</v>
      </c>
      <c r="T27" s="1">
        <v>5</v>
      </c>
      <c r="U27" s="1"/>
      <c r="V27" s="1"/>
      <c r="W27" s="1"/>
      <c r="X27" s="1">
        <v>1</v>
      </c>
      <c r="Y27" s="17">
        <f t="shared" si="36"/>
        <v>0.83333333333333337</v>
      </c>
      <c r="Z27" s="18">
        <f t="shared" si="37"/>
        <v>0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3</v>
      </c>
      <c r="D28" s="2"/>
      <c r="E28" s="2"/>
      <c r="F28" s="9">
        <v>3</v>
      </c>
      <c r="G28" s="23"/>
      <c r="H28" s="24">
        <f t="shared" si="32"/>
        <v>0</v>
      </c>
      <c r="I28" s="24">
        <v>3</v>
      </c>
      <c r="J28" s="24">
        <v>2</v>
      </c>
      <c r="K28" s="10"/>
      <c r="L28" s="10"/>
      <c r="M28" s="10"/>
      <c r="N28" s="10">
        <v>1</v>
      </c>
      <c r="O28" s="19">
        <f t="shared" si="33"/>
        <v>0.66666666666666663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57</v>
      </c>
    </row>
    <row r="2" spans="1:106">
      <c r="B2" s="25" t="str">
        <f>"Freshmen Retention - "&amp;$A$1</f>
        <v>Freshmen Retention - Psychology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7</v>
      </c>
      <c r="D5" s="3">
        <v>1</v>
      </c>
      <c r="E5" s="3"/>
      <c r="F5" s="8">
        <v>6</v>
      </c>
      <c r="G5" s="21">
        <v>3</v>
      </c>
      <c r="H5" s="1">
        <f>IF(ISNUMBER(I5),F5-I5+G5,"")</f>
        <v>0</v>
      </c>
      <c r="I5" s="1">
        <v>9</v>
      </c>
      <c r="J5" s="1">
        <v>8</v>
      </c>
      <c r="K5" s="4"/>
      <c r="L5" s="4"/>
      <c r="M5" s="4"/>
      <c r="N5" s="5">
        <v>1</v>
      </c>
      <c r="O5" s="15">
        <f>IF(I5="","",((J5+K5+L5+M5)/I5))</f>
        <v>0.88888888888888884</v>
      </c>
      <c r="P5" s="16">
        <f>IF(I5="","",(M5/I5))</f>
        <v>0</v>
      </c>
      <c r="Q5" s="21">
        <v>3</v>
      </c>
      <c r="R5" s="1">
        <f t="shared" ref="R5:R14" si="1">IF(ISNUMBER(S5),I5-S5+Q5,"")</f>
        <v>0</v>
      </c>
      <c r="S5" s="1">
        <v>12</v>
      </c>
      <c r="T5" s="1">
        <v>10</v>
      </c>
      <c r="U5" s="4"/>
      <c r="V5" s="4"/>
      <c r="W5" s="4"/>
      <c r="X5" s="5">
        <v>2</v>
      </c>
      <c r="Y5" s="15">
        <f t="shared" ref="Y5:Y14" si="2">IF(S5="","",((T5+U5+V5+W5)/S5))</f>
        <v>0.83333333333333337</v>
      </c>
      <c r="Z5" s="16">
        <f t="shared" ref="Z5:Z14" si="3">IF(S5="","",(W5/S5))</f>
        <v>0</v>
      </c>
      <c r="AA5" s="21"/>
      <c r="AB5" s="1">
        <f t="shared" ref="AB5:AB14" si="4">IF(ISNUMBER(AC5),S5-AC5+AA5,"")</f>
        <v>0</v>
      </c>
      <c r="AC5" s="1">
        <v>12</v>
      </c>
      <c r="AD5" s="1">
        <v>8</v>
      </c>
      <c r="AE5" s="4"/>
      <c r="AF5" s="4"/>
      <c r="AG5" s="4">
        <v>1</v>
      </c>
      <c r="AH5" s="5">
        <v>3</v>
      </c>
      <c r="AI5" s="15">
        <f t="shared" ref="AI5:AI14" si="5">IF(AC5="","",((AD5+AE5+AF5+AG5)/AC5))</f>
        <v>0.75</v>
      </c>
      <c r="AJ5" s="16">
        <f t="shared" ref="AJ5:AJ14" si="6">IF(AC5="","",(AG5/AC5))</f>
        <v>8.3333333333333329E-2</v>
      </c>
      <c r="AK5" s="21"/>
      <c r="AL5" s="1">
        <f t="shared" ref="AL5:AL14" si="7">IF(ISNUMBER(AM5),AC5-AM5+AK5,"")</f>
        <v>0</v>
      </c>
      <c r="AM5" s="1">
        <v>12</v>
      </c>
      <c r="AN5" s="1">
        <v>2</v>
      </c>
      <c r="AO5" s="4"/>
      <c r="AP5" s="4"/>
      <c r="AQ5" s="4">
        <v>6</v>
      </c>
      <c r="AR5" s="5">
        <v>4</v>
      </c>
      <c r="AS5" s="15">
        <f t="shared" ref="AS5:AS14" si="8">IF(AM5="","",((AN5+AO5+AP5+AQ5)/AM5))</f>
        <v>0.66666666666666663</v>
      </c>
      <c r="AT5" s="16">
        <f t="shared" ref="AT5:AT14" si="9">IF(AM5="","",(AQ5/AM5))</f>
        <v>0.5</v>
      </c>
      <c r="AU5" s="21"/>
      <c r="AV5" s="1">
        <f t="shared" ref="AV5:AV14" si="10">IF(ISNUMBER(AW5),AM5-AW5+AU5,"")</f>
        <v>1</v>
      </c>
      <c r="AW5" s="1">
        <v>11</v>
      </c>
      <c r="AX5" s="1"/>
      <c r="AY5" s="4"/>
      <c r="AZ5" s="4"/>
      <c r="BA5" s="4">
        <v>6</v>
      </c>
      <c r="BB5" s="5">
        <v>5</v>
      </c>
      <c r="BC5" s="15">
        <f t="shared" ref="BC5:BC14" si="11">IF(AW5="","",((AX5+AY5+AZ5+BA5)/AW5))</f>
        <v>0.54545454545454541</v>
      </c>
      <c r="BD5" s="16">
        <f t="shared" ref="BD5:BD14" si="12">IF(AW5="","",(BA5/AW5))</f>
        <v>0.54545454545454541</v>
      </c>
      <c r="BE5" s="21"/>
      <c r="BF5" s="1">
        <f t="shared" ref="BF5:BF14" si="13">IF(ISNUMBER(BG5),AW5-BG5+BE5,"")</f>
        <v>-1</v>
      </c>
      <c r="BG5" s="1">
        <v>12</v>
      </c>
      <c r="BH5" s="1"/>
      <c r="BI5" s="4"/>
      <c r="BJ5" s="4"/>
      <c r="BK5" s="4">
        <v>7</v>
      </c>
      <c r="BL5" s="5">
        <v>5</v>
      </c>
      <c r="BM5" s="15">
        <f t="shared" ref="BM5:BM14" si="14">IF(BG5="","",((BH5+BI5+BJ5+BK5)/BG5))</f>
        <v>0.58333333333333337</v>
      </c>
      <c r="BN5" s="16">
        <f t="shared" ref="BN5:BN14" si="15">IF(BG5="","",(BK5/BG5))</f>
        <v>0.58333333333333337</v>
      </c>
      <c r="BO5" s="21"/>
      <c r="BP5" s="1">
        <f t="shared" ref="BP5:BP14" si="16">IF(ISNUMBER(BQ5),BG5-BQ5+BO5,"")</f>
        <v>0</v>
      </c>
      <c r="BQ5" s="1">
        <v>12</v>
      </c>
      <c r="BR5" s="1"/>
      <c r="BS5" s="4"/>
      <c r="BT5" s="4"/>
      <c r="BU5" s="4">
        <v>7</v>
      </c>
      <c r="BV5" s="5">
        <v>5</v>
      </c>
      <c r="BW5" s="15">
        <f t="shared" ref="BW5:BW14" si="17">IF(BQ5="","",((BR5+BS5+BT5+BU5)/BQ5))</f>
        <v>0.58333333333333337</v>
      </c>
      <c r="BX5" s="16">
        <f t="shared" ref="BX5:BX14" si="18">IF(BQ5="","",(BU5/BQ5))</f>
        <v>0.58333333333333337</v>
      </c>
      <c r="BY5" s="21"/>
      <c r="BZ5" s="1">
        <f t="shared" ref="BZ5:BZ14" si="19">IF(ISNUMBER(CA5),BQ5-CA5+BY5,"")</f>
        <v>0</v>
      </c>
      <c r="CA5" s="1">
        <v>12</v>
      </c>
      <c r="CB5" s="1"/>
      <c r="CC5" s="4"/>
      <c r="CD5" s="4"/>
      <c r="CE5" s="4">
        <v>7</v>
      </c>
      <c r="CF5" s="5">
        <v>5</v>
      </c>
      <c r="CG5" s="15">
        <f t="shared" ref="CG5:CG14" si="20">IF(CA5="","",((CB5+CC5+CD5+CE5)/CA5))</f>
        <v>0.58333333333333337</v>
      </c>
      <c r="CH5" s="16">
        <f t="shared" ref="CH5:CH14" si="21">IF(CA5="","",(CE5/CA5))</f>
        <v>0.58333333333333337</v>
      </c>
      <c r="CI5" s="21"/>
      <c r="CJ5" s="1">
        <f t="shared" ref="CJ5:CJ14" si="22">IF(ISNUMBER(CK5),CA5-CK5+CI5,"")</f>
        <v>0</v>
      </c>
      <c r="CK5" s="1">
        <v>12</v>
      </c>
      <c r="CL5" s="1"/>
      <c r="CM5" s="4"/>
      <c r="CN5" s="4"/>
      <c r="CO5" s="4">
        <v>7</v>
      </c>
      <c r="CP5" s="5">
        <v>5</v>
      </c>
      <c r="CQ5" s="15">
        <f t="shared" ref="CQ5:CQ14" si="23">IF(CK5="","",((CL5+CM5+CN5+CO5)/CK5))</f>
        <v>0.58333333333333337</v>
      </c>
      <c r="CR5" s="16">
        <f t="shared" ref="CR5:CR14" si="24">IF(CK5="","",(CO5/CK5))</f>
        <v>0.58333333333333337</v>
      </c>
      <c r="CS5" s="21"/>
      <c r="CT5" s="1">
        <f t="shared" ref="CT5:CT14" si="25">IF(ISNUMBER(CU5),CK5-CU5+CS5,"")</f>
        <v>0</v>
      </c>
      <c r="CU5" s="1">
        <v>12</v>
      </c>
      <c r="CV5" s="1"/>
      <c r="CW5" s="4"/>
      <c r="CX5" s="4"/>
      <c r="CY5" s="4">
        <v>7</v>
      </c>
      <c r="CZ5" s="5">
        <v>5</v>
      </c>
      <c r="DA5" s="15">
        <f t="shared" ref="DA5:DA14" si="26">IF(CU5="","",((CV5+CW5+CX5+CY5)/CU5))</f>
        <v>0.58333333333333337</v>
      </c>
      <c r="DB5" s="16">
        <f t="shared" ref="DB5:DB14" si="27">IF(CU5="","",(CY5/CU5))</f>
        <v>0.58333333333333337</v>
      </c>
    </row>
    <row r="6" spans="1:106">
      <c r="B6" s="4" t="s">
        <v>82</v>
      </c>
      <c r="C6" s="2">
        <f t="shared" si="0"/>
        <v>5</v>
      </c>
      <c r="D6" s="2"/>
      <c r="E6" s="2"/>
      <c r="F6" s="8">
        <v>5</v>
      </c>
      <c r="G6" s="22">
        <v>2</v>
      </c>
      <c r="H6" s="1">
        <f t="shared" ref="H6:H14" si="28">IF(ISNUMBER(I6),F6-I6+G6,"")</f>
        <v>0</v>
      </c>
      <c r="I6" s="1">
        <v>7</v>
      </c>
      <c r="J6" s="1">
        <v>6</v>
      </c>
      <c r="K6" s="1"/>
      <c r="L6" s="1"/>
      <c r="M6" s="1"/>
      <c r="N6" s="1">
        <v>1</v>
      </c>
      <c r="O6" s="15">
        <f t="shared" ref="O6:O14" si="29">IF(I6="","",((J6+K6+L6+M6)/I6))</f>
        <v>0.8571428571428571</v>
      </c>
      <c r="P6" s="16">
        <f t="shared" ref="P6:P14" si="30">IF(I6="","",(M6/I6))</f>
        <v>0</v>
      </c>
      <c r="Q6" s="22">
        <v>6</v>
      </c>
      <c r="R6" s="1">
        <f t="shared" si="1"/>
        <v>0</v>
      </c>
      <c r="S6" s="1">
        <v>13</v>
      </c>
      <c r="T6" s="1">
        <v>12</v>
      </c>
      <c r="U6" s="1"/>
      <c r="V6" s="1"/>
      <c r="W6" s="1"/>
      <c r="X6" s="1">
        <v>1</v>
      </c>
      <c r="Y6" s="15">
        <f t="shared" si="2"/>
        <v>0.92307692307692313</v>
      </c>
      <c r="Z6" s="16">
        <f t="shared" si="3"/>
        <v>0</v>
      </c>
      <c r="AA6" s="22"/>
      <c r="AB6" s="1">
        <f t="shared" si="4"/>
        <v>-2</v>
      </c>
      <c r="AC6" s="1">
        <v>15</v>
      </c>
      <c r="AD6" s="1">
        <v>13</v>
      </c>
      <c r="AE6" s="1"/>
      <c r="AF6" s="1"/>
      <c r="AG6" s="1">
        <v>1</v>
      </c>
      <c r="AH6" s="1">
        <v>1</v>
      </c>
      <c r="AI6" s="15">
        <f t="shared" si="5"/>
        <v>0.93333333333333335</v>
      </c>
      <c r="AJ6" s="16">
        <f t="shared" si="6"/>
        <v>6.6666666666666666E-2</v>
      </c>
      <c r="AK6" s="22">
        <v>1</v>
      </c>
      <c r="AL6" s="1">
        <f t="shared" si="7"/>
        <v>-1</v>
      </c>
      <c r="AM6" s="1">
        <v>17</v>
      </c>
      <c r="AN6" s="1">
        <v>5</v>
      </c>
      <c r="AO6" s="1">
        <v>1</v>
      </c>
      <c r="AP6" s="1"/>
      <c r="AQ6" s="1">
        <v>9</v>
      </c>
      <c r="AR6" s="1">
        <v>2</v>
      </c>
      <c r="AS6" s="15">
        <f t="shared" si="8"/>
        <v>0.88235294117647056</v>
      </c>
      <c r="AT6" s="16">
        <f t="shared" si="9"/>
        <v>0.52941176470588236</v>
      </c>
      <c r="AU6" s="22"/>
      <c r="AV6" s="1">
        <f t="shared" si="10"/>
        <v>0</v>
      </c>
      <c r="AW6" s="1">
        <v>17</v>
      </c>
      <c r="AX6" s="1">
        <v>2</v>
      </c>
      <c r="AY6" s="1"/>
      <c r="AZ6" s="1"/>
      <c r="BA6" s="1">
        <v>14</v>
      </c>
      <c r="BB6" s="1">
        <v>1</v>
      </c>
      <c r="BC6" s="15">
        <f t="shared" si="11"/>
        <v>0.94117647058823528</v>
      </c>
      <c r="BD6" s="16">
        <f t="shared" si="12"/>
        <v>0.82352941176470584</v>
      </c>
      <c r="BE6" s="22"/>
      <c r="BF6" s="1">
        <f t="shared" si="13"/>
        <v>0</v>
      </c>
      <c r="BG6" s="1">
        <v>17</v>
      </c>
      <c r="BH6" s="1">
        <v>1</v>
      </c>
      <c r="BI6" s="1"/>
      <c r="BJ6" s="1"/>
      <c r="BK6" s="1">
        <v>15</v>
      </c>
      <c r="BL6" s="1">
        <v>1</v>
      </c>
      <c r="BM6" s="15">
        <f t="shared" si="14"/>
        <v>0.94117647058823528</v>
      </c>
      <c r="BN6" s="16">
        <f t="shared" si="15"/>
        <v>0.88235294117647056</v>
      </c>
      <c r="BO6" s="22"/>
      <c r="BP6" s="1">
        <f t="shared" si="16"/>
        <v>0</v>
      </c>
      <c r="BQ6" s="1">
        <v>17</v>
      </c>
      <c r="BR6" s="1"/>
      <c r="BS6" s="1"/>
      <c r="BT6" s="1"/>
      <c r="BU6" s="1">
        <v>16</v>
      </c>
      <c r="BV6" s="1">
        <v>1</v>
      </c>
      <c r="BW6" s="15">
        <f t="shared" si="17"/>
        <v>0.94117647058823528</v>
      </c>
      <c r="BX6" s="16">
        <f t="shared" si="18"/>
        <v>0.94117647058823528</v>
      </c>
      <c r="BY6" s="22"/>
      <c r="BZ6" s="1">
        <f t="shared" si="19"/>
        <v>0</v>
      </c>
      <c r="CA6" s="1">
        <v>17</v>
      </c>
      <c r="CB6" s="1"/>
      <c r="CC6" s="1"/>
      <c r="CD6" s="1"/>
      <c r="CE6" s="1">
        <v>16</v>
      </c>
      <c r="CF6" s="1">
        <v>1</v>
      </c>
      <c r="CG6" s="15">
        <f t="shared" si="20"/>
        <v>0.94117647058823528</v>
      </c>
      <c r="CH6" s="16">
        <f t="shared" si="21"/>
        <v>0.94117647058823528</v>
      </c>
      <c r="CI6" s="22"/>
      <c r="CJ6" s="1">
        <f t="shared" si="22"/>
        <v>0</v>
      </c>
      <c r="CK6" s="1">
        <v>17</v>
      </c>
      <c r="CL6" s="1"/>
      <c r="CM6" s="1"/>
      <c r="CN6" s="1"/>
      <c r="CO6" s="1">
        <v>16</v>
      </c>
      <c r="CP6" s="1">
        <v>1</v>
      </c>
      <c r="CQ6" s="15">
        <f t="shared" si="23"/>
        <v>0.94117647058823528</v>
      </c>
      <c r="CR6" s="16">
        <f t="shared" si="24"/>
        <v>0.94117647058823528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4</v>
      </c>
      <c r="D7" s="2"/>
      <c r="E7" s="2"/>
      <c r="F7" s="8">
        <v>4</v>
      </c>
      <c r="G7" s="22">
        <v>1</v>
      </c>
      <c r="H7" s="1">
        <f t="shared" si="28"/>
        <v>0</v>
      </c>
      <c r="I7" s="1">
        <v>5</v>
      </c>
      <c r="J7" s="1">
        <v>4</v>
      </c>
      <c r="K7" s="1"/>
      <c r="L7" s="1"/>
      <c r="M7" s="1"/>
      <c r="N7" s="1">
        <v>1</v>
      </c>
      <c r="O7" s="15">
        <f t="shared" si="29"/>
        <v>0.8</v>
      </c>
      <c r="P7" s="16">
        <f t="shared" si="30"/>
        <v>0</v>
      </c>
      <c r="Q7" s="22">
        <v>2</v>
      </c>
      <c r="R7" s="1">
        <f t="shared" si="1"/>
        <v>-1</v>
      </c>
      <c r="S7" s="1">
        <v>8</v>
      </c>
      <c r="T7" s="1">
        <v>7</v>
      </c>
      <c r="U7" s="1"/>
      <c r="V7" s="1"/>
      <c r="W7" s="1"/>
      <c r="X7" s="1">
        <v>1</v>
      </c>
      <c r="Y7" s="15">
        <f t="shared" si="2"/>
        <v>0.875</v>
      </c>
      <c r="Z7" s="16">
        <f t="shared" si="3"/>
        <v>0</v>
      </c>
      <c r="AA7" s="22">
        <v>1</v>
      </c>
      <c r="AB7" s="1">
        <f t="shared" si="4"/>
        <v>0</v>
      </c>
      <c r="AC7" s="1">
        <v>9</v>
      </c>
      <c r="AD7" s="1">
        <v>7</v>
      </c>
      <c r="AE7" s="1"/>
      <c r="AF7" s="1"/>
      <c r="AG7" s="1"/>
      <c r="AH7" s="1">
        <v>2</v>
      </c>
      <c r="AI7" s="15">
        <f t="shared" si="5"/>
        <v>0.77777777777777779</v>
      </c>
      <c r="AJ7" s="16">
        <f t="shared" si="6"/>
        <v>0</v>
      </c>
      <c r="AK7" s="22"/>
      <c r="AL7" s="1">
        <f t="shared" si="7"/>
        <v>0</v>
      </c>
      <c r="AM7" s="1">
        <v>9</v>
      </c>
      <c r="AN7" s="1">
        <v>3</v>
      </c>
      <c r="AO7" s="1"/>
      <c r="AP7" s="1"/>
      <c r="AQ7" s="1">
        <v>4</v>
      </c>
      <c r="AR7" s="1">
        <v>2</v>
      </c>
      <c r="AS7" s="15">
        <f t="shared" si="8"/>
        <v>0.77777777777777779</v>
      </c>
      <c r="AT7" s="16">
        <f t="shared" si="9"/>
        <v>0.44444444444444442</v>
      </c>
      <c r="AU7" s="22"/>
      <c r="AV7" s="1">
        <f t="shared" si="10"/>
        <v>0</v>
      </c>
      <c r="AW7" s="1">
        <v>9</v>
      </c>
      <c r="AX7" s="1"/>
      <c r="AY7" s="1"/>
      <c r="AZ7" s="1"/>
      <c r="BA7" s="1">
        <v>7</v>
      </c>
      <c r="BB7" s="1">
        <v>2</v>
      </c>
      <c r="BC7" s="15">
        <f t="shared" si="11"/>
        <v>0.77777777777777779</v>
      </c>
      <c r="BD7" s="16">
        <f t="shared" si="12"/>
        <v>0.77777777777777779</v>
      </c>
      <c r="BE7" s="22"/>
      <c r="BF7" s="1">
        <f t="shared" si="13"/>
        <v>0</v>
      </c>
      <c r="BG7" s="1">
        <v>9</v>
      </c>
      <c r="BH7" s="1"/>
      <c r="BI7" s="1"/>
      <c r="BJ7" s="1"/>
      <c r="BK7" s="1">
        <v>7</v>
      </c>
      <c r="BL7" s="1">
        <v>2</v>
      </c>
      <c r="BM7" s="15">
        <f t="shared" si="14"/>
        <v>0.77777777777777779</v>
      </c>
      <c r="BN7" s="16">
        <f t="shared" si="15"/>
        <v>0.77777777777777779</v>
      </c>
      <c r="BO7" s="22"/>
      <c r="BP7" s="1">
        <f t="shared" si="16"/>
        <v>0</v>
      </c>
      <c r="BQ7" s="1">
        <v>9</v>
      </c>
      <c r="BR7" s="1"/>
      <c r="BS7" s="1"/>
      <c r="BT7" s="1"/>
      <c r="BU7" s="1">
        <v>7</v>
      </c>
      <c r="BV7" s="1">
        <v>2</v>
      </c>
      <c r="BW7" s="15">
        <f t="shared" si="17"/>
        <v>0.77777777777777779</v>
      </c>
      <c r="BX7" s="16">
        <f t="shared" si="18"/>
        <v>0.77777777777777779</v>
      </c>
      <c r="BY7" s="22"/>
      <c r="BZ7" s="1">
        <f t="shared" si="19"/>
        <v>0</v>
      </c>
      <c r="CA7" s="1">
        <v>9</v>
      </c>
      <c r="CB7" s="1"/>
      <c r="CC7" s="1"/>
      <c r="CD7" s="1"/>
      <c r="CE7" s="1">
        <v>7</v>
      </c>
      <c r="CF7" s="1">
        <v>2</v>
      </c>
      <c r="CG7" s="15">
        <f t="shared" si="20"/>
        <v>0.77777777777777779</v>
      </c>
      <c r="CH7" s="16">
        <f t="shared" si="21"/>
        <v>0.77777777777777779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12</v>
      </c>
      <c r="D8" s="2"/>
      <c r="E8" s="2"/>
      <c r="F8" s="8">
        <v>12</v>
      </c>
      <c r="G8" s="22">
        <v>3</v>
      </c>
      <c r="H8" s="1">
        <f t="shared" si="28"/>
        <v>3</v>
      </c>
      <c r="I8" s="1">
        <v>12</v>
      </c>
      <c r="J8" s="1">
        <v>10</v>
      </c>
      <c r="K8" s="1"/>
      <c r="L8" s="1"/>
      <c r="M8" s="1"/>
      <c r="N8" s="1">
        <v>2</v>
      </c>
      <c r="O8" s="15">
        <f t="shared" si="29"/>
        <v>0.83333333333333337</v>
      </c>
      <c r="P8" s="16">
        <f t="shared" si="30"/>
        <v>0</v>
      </c>
      <c r="Q8" s="22">
        <v>2</v>
      </c>
      <c r="R8" s="1">
        <f t="shared" si="1"/>
        <v>-1</v>
      </c>
      <c r="S8" s="1">
        <v>15</v>
      </c>
      <c r="T8" s="1">
        <v>12</v>
      </c>
      <c r="U8" s="1"/>
      <c r="V8" s="1"/>
      <c r="W8" s="1"/>
      <c r="X8" s="1">
        <v>3</v>
      </c>
      <c r="Y8" s="15">
        <f t="shared" si="2"/>
        <v>0.8</v>
      </c>
      <c r="Z8" s="16">
        <f t="shared" si="3"/>
        <v>0</v>
      </c>
      <c r="AA8" s="22"/>
      <c r="AB8" s="1">
        <f t="shared" si="4"/>
        <v>-2</v>
      </c>
      <c r="AC8" s="1">
        <v>17</v>
      </c>
      <c r="AD8" s="1">
        <v>13</v>
      </c>
      <c r="AE8" s="1"/>
      <c r="AF8" s="1"/>
      <c r="AG8" s="1"/>
      <c r="AH8" s="1">
        <v>4</v>
      </c>
      <c r="AI8" s="15">
        <f t="shared" si="5"/>
        <v>0.76470588235294112</v>
      </c>
      <c r="AJ8" s="16">
        <f t="shared" si="6"/>
        <v>0</v>
      </c>
      <c r="AK8" s="22">
        <v>1</v>
      </c>
      <c r="AL8" s="1">
        <f t="shared" si="7"/>
        <v>1</v>
      </c>
      <c r="AM8" s="1">
        <v>17</v>
      </c>
      <c r="AN8" s="1">
        <v>3</v>
      </c>
      <c r="AO8" s="1"/>
      <c r="AP8" s="1"/>
      <c r="AQ8" s="1">
        <v>10</v>
      </c>
      <c r="AR8" s="1">
        <v>4</v>
      </c>
      <c r="AS8" s="15">
        <f t="shared" si="8"/>
        <v>0.76470588235294112</v>
      </c>
      <c r="AT8" s="16">
        <f t="shared" si="9"/>
        <v>0.58823529411764708</v>
      </c>
      <c r="AU8" s="22"/>
      <c r="AV8" s="1">
        <f t="shared" si="10"/>
        <v>0</v>
      </c>
      <c r="AW8" s="1">
        <v>17</v>
      </c>
      <c r="AX8" s="1"/>
      <c r="AY8" s="1"/>
      <c r="AZ8" s="1"/>
      <c r="BA8" s="1">
        <v>11</v>
      </c>
      <c r="BB8" s="1">
        <v>6</v>
      </c>
      <c r="BC8" s="15">
        <f t="shared" si="11"/>
        <v>0.6470588235294118</v>
      </c>
      <c r="BD8" s="16">
        <f t="shared" si="12"/>
        <v>0.6470588235294118</v>
      </c>
      <c r="BE8" s="22"/>
      <c r="BF8" s="1">
        <f t="shared" si="13"/>
        <v>0</v>
      </c>
      <c r="BG8" s="1">
        <v>17</v>
      </c>
      <c r="BH8" s="1">
        <v>1</v>
      </c>
      <c r="BI8" s="1"/>
      <c r="BJ8" s="1"/>
      <c r="BK8" s="1">
        <v>11</v>
      </c>
      <c r="BL8" s="1">
        <v>5</v>
      </c>
      <c r="BM8" s="15">
        <f t="shared" si="14"/>
        <v>0.70588235294117652</v>
      </c>
      <c r="BN8" s="16">
        <f t="shared" si="15"/>
        <v>0.6470588235294118</v>
      </c>
      <c r="BO8" s="22"/>
      <c r="BP8" s="1">
        <f t="shared" si="16"/>
        <v>0</v>
      </c>
      <c r="BQ8" s="1">
        <v>17</v>
      </c>
      <c r="BR8" s="1"/>
      <c r="BS8" s="1"/>
      <c r="BT8" s="1">
        <v>1</v>
      </c>
      <c r="BU8" s="1">
        <v>11</v>
      </c>
      <c r="BV8" s="1">
        <v>5</v>
      </c>
      <c r="BW8" s="15">
        <f t="shared" si="17"/>
        <v>0.70588235294117652</v>
      </c>
      <c r="BX8" s="16">
        <f t="shared" si="18"/>
        <v>0.6470588235294118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11</v>
      </c>
      <c r="D9" s="2"/>
      <c r="E9" s="2"/>
      <c r="F9" s="8">
        <v>11</v>
      </c>
      <c r="G9" s="22">
        <v>1</v>
      </c>
      <c r="H9" s="1">
        <f t="shared" si="28"/>
        <v>0</v>
      </c>
      <c r="I9" s="1">
        <v>12</v>
      </c>
      <c r="J9" s="1">
        <v>9</v>
      </c>
      <c r="K9" s="1"/>
      <c r="L9" s="1"/>
      <c r="M9" s="1"/>
      <c r="N9" s="1">
        <v>3</v>
      </c>
      <c r="O9" s="15">
        <f t="shared" si="29"/>
        <v>0.75</v>
      </c>
      <c r="P9" s="16">
        <f t="shared" si="30"/>
        <v>0</v>
      </c>
      <c r="Q9" s="22"/>
      <c r="R9" s="1">
        <f t="shared" si="1"/>
        <v>0</v>
      </c>
      <c r="S9" s="1">
        <v>12</v>
      </c>
      <c r="T9" s="1">
        <v>8</v>
      </c>
      <c r="U9" s="1"/>
      <c r="V9" s="1"/>
      <c r="W9" s="1"/>
      <c r="X9" s="1">
        <v>4</v>
      </c>
      <c r="Y9" s="15">
        <f t="shared" si="2"/>
        <v>0.66666666666666663</v>
      </c>
      <c r="Z9" s="16">
        <f t="shared" si="3"/>
        <v>0</v>
      </c>
      <c r="AA9" s="22">
        <v>2</v>
      </c>
      <c r="AB9" s="1">
        <f t="shared" si="4"/>
        <v>-1</v>
      </c>
      <c r="AC9" s="1">
        <v>15</v>
      </c>
      <c r="AD9" s="1">
        <v>11</v>
      </c>
      <c r="AE9" s="1">
        <v>1</v>
      </c>
      <c r="AF9" s="1"/>
      <c r="AG9" s="1"/>
      <c r="AH9" s="1">
        <v>3</v>
      </c>
      <c r="AI9" s="15">
        <f t="shared" si="5"/>
        <v>0.8</v>
      </c>
      <c r="AJ9" s="16">
        <f t="shared" si="6"/>
        <v>0</v>
      </c>
      <c r="AK9" s="22"/>
      <c r="AL9" s="1">
        <f t="shared" si="7"/>
        <v>0</v>
      </c>
      <c r="AM9" s="1">
        <v>15</v>
      </c>
      <c r="AN9" s="1">
        <v>4</v>
      </c>
      <c r="AO9" s="1"/>
      <c r="AP9" s="1"/>
      <c r="AQ9" s="1">
        <v>6</v>
      </c>
      <c r="AR9" s="1">
        <v>5</v>
      </c>
      <c r="AS9" s="15">
        <f t="shared" si="8"/>
        <v>0.66666666666666663</v>
      </c>
      <c r="AT9" s="16">
        <f t="shared" si="9"/>
        <v>0.4</v>
      </c>
      <c r="AU9" s="22"/>
      <c r="AV9" s="1">
        <f t="shared" si="10"/>
        <v>0</v>
      </c>
      <c r="AW9" s="1">
        <v>15</v>
      </c>
      <c r="AX9" s="1"/>
      <c r="AY9" s="1"/>
      <c r="AZ9" s="1">
        <v>2</v>
      </c>
      <c r="BA9" s="1">
        <v>7</v>
      </c>
      <c r="BB9" s="1">
        <v>6</v>
      </c>
      <c r="BC9" s="15">
        <f t="shared" si="11"/>
        <v>0.6</v>
      </c>
      <c r="BD9" s="16">
        <f t="shared" si="12"/>
        <v>0.46666666666666667</v>
      </c>
      <c r="BE9" s="22"/>
      <c r="BF9" s="1">
        <f t="shared" si="13"/>
        <v>0</v>
      </c>
      <c r="BG9" s="1">
        <v>15</v>
      </c>
      <c r="BH9" s="1"/>
      <c r="BI9" s="1"/>
      <c r="BJ9" s="1"/>
      <c r="BK9" s="1">
        <v>8</v>
      </c>
      <c r="BL9" s="1">
        <v>7</v>
      </c>
      <c r="BM9" s="15">
        <f t="shared" si="14"/>
        <v>0.53333333333333333</v>
      </c>
      <c r="BN9" s="16">
        <f t="shared" si="15"/>
        <v>0.53333333333333333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7</v>
      </c>
      <c r="D10" s="2"/>
      <c r="E10" s="2"/>
      <c r="F10" s="8">
        <v>7</v>
      </c>
      <c r="G10" s="22">
        <v>6</v>
      </c>
      <c r="H10" s="1">
        <f t="shared" si="28"/>
        <v>0</v>
      </c>
      <c r="I10" s="1">
        <v>13</v>
      </c>
      <c r="J10" s="1">
        <v>11</v>
      </c>
      <c r="K10" s="1"/>
      <c r="L10" s="1"/>
      <c r="M10" s="1"/>
      <c r="N10" s="1">
        <v>2</v>
      </c>
      <c r="O10" s="15">
        <f t="shared" si="29"/>
        <v>0.84615384615384615</v>
      </c>
      <c r="P10" s="16">
        <f t="shared" si="30"/>
        <v>0</v>
      </c>
      <c r="Q10" s="22">
        <v>3</v>
      </c>
      <c r="R10" s="1">
        <f t="shared" si="1"/>
        <v>0</v>
      </c>
      <c r="S10" s="1">
        <v>16</v>
      </c>
      <c r="T10" s="1">
        <v>13</v>
      </c>
      <c r="U10" s="1">
        <v>1</v>
      </c>
      <c r="V10" s="1"/>
      <c r="W10" s="1"/>
      <c r="X10" s="1">
        <v>2</v>
      </c>
      <c r="Y10" s="15">
        <f t="shared" si="2"/>
        <v>0.875</v>
      </c>
      <c r="Z10" s="16">
        <f t="shared" si="3"/>
        <v>0</v>
      </c>
      <c r="AA10" s="22">
        <v>1</v>
      </c>
      <c r="AB10" s="1">
        <f t="shared" si="4"/>
        <v>-1</v>
      </c>
      <c r="AC10" s="1">
        <v>18</v>
      </c>
      <c r="AD10" s="1">
        <v>15</v>
      </c>
      <c r="AE10" s="1"/>
      <c r="AF10" s="1">
        <v>1</v>
      </c>
      <c r="AG10" s="1"/>
      <c r="AH10" s="1">
        <v>2</v>
      </c>
      <c r="AI10" s="15">
        <f t="shared" si="5"/>
        <v>0.88888888888888884</v>
      </c>
      <c r="AJ10" s="16">
        <f t="shared" si="6"/>
        <v>0</v>
      </c>
      <c r="AK10" s="22"/>
      <c r="AL10" s="1">
        <f t="shared" si="7"/>
        <v>0</v>
      </c>
      <c r="AM10" s="1">
        <v>18</v>
      </c>
      <c r="AN10" s="1">
        <v>2</v>
      </c>
      <c r="AO10" s="1"/>
      <c r="AP10" s="1"/>
      <c r="AQ10" s="1">
        <v>12</v>
      </c>
      <c r="AR10" s="1">
        <v>4</v>
      </c>
      <c r="AS10" s="15">
        <f t="shared" si="8"/>
        <v>0.77777777777777779</v>
      </c>
      <c r="AT10" s="16">
        <f t="shared" si="9"/>
        <v>0.66666666666666663</v>
      </c>
      <c r="AU10" s="22"/>
      <c r="AV10" s="1">
        <f t="shared" si="10"/>
        <v>0</v>
      </c>
      <c r="AW10" s="1">
        <v>18</v>
      </c>
      <c r="AX10" s="1">
        <v>1</v>
      </c>
      <c r="AY10" s="1"/>
      <c r="AZ10" s="1"/>
      <c r="BA10" s="1">
        <v>13</v>
      </c>
      <c r="BB10" s="1">
        <v>4</v>
      </c>
      <c r="BC10" s="15">
        <f t="shared" si="11"/>
        <v>0.77777777777777779</v>
      </c>
      <c r="BD10" s="16">
        <f t="shared" si="12"/>
        <v>0.72222222222222221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7</v>
      </c>
      <c r="D11" s="2"/>
      <c r="E11" s="2"/>
      <c r="F11" s="8">
        <v>7</v>
      </c>
      <c r="G11" s="22"/>
      <c r="H11" s="1">
        <f t="shared" si="28"/>
        <v>1</v>
      </c>
      <c r="I11" s="1">
        <v>6</v>
      </c>
      <c r="J11" s="1">
        <v>3</v>
      </c>
      <c r="K11" s="1"/>
      <c r="L11" s="1"/>
      <c r="M11" s="1"/>
      <c r="N11" s="1">
        <v>3</v>
      </c>
      <c r="O11" s="15">
        <f t="shared" si="29"/>
        <v>0.5</v>
      </c>
      <c r="P11" s="16">
        <f t="shared" si="30"/>
        <v>0</v>
      </c>
      <c r="Q11" s="22">
        <v>4</v>
      </c>
      <c r="R11" s="1">
        <f t="shared" si="1"/>
        <v>-1</v>
      </c>
      <c r="S11" s="1">
        <v>11</v>
      </c>
      <c r="T11" s="1">
        <v>8</v>
      </c>
      <c r="U11" s="1"/>
      <c r="V11" s="1"/>
      <c r="W11" s="1"/>
      <c r="X11" s="1">
        <v>3</v>
      </c>
      <c r="Y11" s="15">
        <f t="shared" si="2"/>
        <v>0.72727272727272729</v>
      </c>
      <c r="Z11" s="16">
        <f t="shared" si="3"/>
        <v>0</v>
      </c>
      <c r="AA11" s="22">
        <v>1</v>
      </c>
      <c r="AB11" s="1">
        <f t="shared" si="4"/>
        <v>0</v>
      </c>
      <c r="AC11" s="1">
        <v>12</v>
      </c>
      <c r="AD11" s="1">
        <v>8</v>
      </c>
      <c r="AE11" s="1"/>
      <c r="AF11" s="1"/>
      <c r="AG11" s="1"/>
      <c r="AH11" s="1">
        <v>4</v>
      </c>
      <c r="AI11" s="15">
        <f t="shared" si="5"/>
        <v>0.66666666666666663</v>
      </c>
      <c r="AJ11" s="16">
        <f t="shared" si="6"/>
        <v>0</v>
      </c>
      <c r="AK11" s="22"/>
      <c r="AL11" s="1">
        <f t="shared" si="7"/>
        <v>0</v>
      </c>
      <c r="AM11" s="1">
        <v>12</v>
      </c>
      <c r="AN11" s="1">
        <v>3</v>
      </c>
      <c r="AO11" s="1"/>
      <c r="AP11" s="1"/>
      <c r="AQ11" s="1">
        <v>4</v>
      </c>
      <c r="AR11" s="1">
        <v>5</v>
      </c>
      <c r="AS11" s="15">
        <f t="shared" si="8"/>
        <v>0.58333333333333337</v>
      </c>
      <c r="AT11" s="16">
        <f t="shared" si="9"/>
        <v>0.33333333333333331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6</v>
      </c>
      <c r="D12" s="2"/>
      <c r="E12" s="2"/>
      <c r="F12" s="8">
        <v>6</v>
      </c>
      <c r="G12" s="22">
        <v>3</v>
      </c>
      <c r="H12" s="1">
        <f t="shared" si="28"/>
        <v>1</v>
      </c>
      <c r="I12" s="1">
        <v>8</v>
      </c>
      <c r="J12" s="1">
        <v>8</v>
      </c>
      <c r="K12" s="1"/>
      <c r="L12" s="1"/>
      <c r="M12" s="1"/>
      <c r="N12" s="1"/>
      <c r="O12" s="17">
        <f t="shared" si="29"/>
        <v>1</v>
      </c>
      <c r="P12" s="18">
        <f t="shared" si="30"/>
        <v>0</v>
      </c>
      <c r="Q12" s="22">
        <v>3</v>
      </c>
      <c r="R12" s="1">
        <f t="shared" si="1"/>
        <v>0</v>
      </c>
      <c r="S12" s="1">
        <v>11</v>
      </c>
      <c r="T12" s="1">
        <v>11</v>
      </c>
      <c r="U12" s="1"/>
      <c r="V12" s="1"/>
      <c r="W12" s="1"/>
      <c r="X12" s="1"/>
      <c r="Y12" s="17">
        <f t="shared" si="2"/>
        <v>1</v>
      </c>
      <c r="Z12" s="18">
        <f t="shared" si="3"/>
        <v>0</v>
      </c>
      <c r="AA12" s="22"/>
      <c r="AB12" s="1">
        <f t="shared" si="4"/>
        <v>0</v>
      </c>
      <c r="AC12" s="1">
        <v>11</v>
      </c>
      <c r="AD12" s="1">
        <v>9</v>
      </c>
      <c r="AE12" s="1"/>
      <c r="AF12" s="1"/>
      <c r="AG12" s="1">
        <v>1</v>
      </c>
      <c r="AH12" s="1">
        <v>1</v>
      </c>
      <c r="AI12" s="17">
        <f t="shared" si="5"/>
        <v>0.90909090909090906</v>
      </c>
      <c r="AJ12" s="18">
        <f t="shared" si="6"/>
        <v>9.0909090909090912E-2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8</v>
      </c>
      <c r="D13" s="2"/>
      <c r="E13" s="2"/>
      <c r="F13" s="8">
        <v>8</v>
      </c>
      <c r="G13" s="22"/>
      <c r="H13" s="1">
        <f t="shared" si="28"/>
        <v>0</v>
      </c>
      <c r="I13" s="1">
        <v>8</v>
      </c>
      <c r="J13" s="1">
        <v>5</v>
      </c>
      <c r="K13" s="1"/>
      <c r="L13" s="1">
        <v>1</v>
      </c>
      <c r="M13" s="1"/>
      <c r="N13" s="1">
        <v>2</v>
      </c>
      <c r="O13" s="17">
        <f t="shared" si="29"/>
        <v>0.75</v>
      </c>
      <c r="P13" s="18">
        <f t="shared" si="30"/>
        <v>0</v>
      </c>
      <c r="Q13" s="22">
        <v>6</v>
      </c>
      <c r="R13" s="1">
        <f t="shared" si="1"/>
        <v>0</v>
      </c>
      <c r="S13" s="1">
        <v>14</v>
      </c>
      <c r="T13" s="1">
        <v>10</v>
      </c>
      <c r="U13" s="1"/>
      <c r="V13" s="1"/>
      <c r="W13" s="1"/>
      <c r="X13" s="1">
        <v>4</v>
      </c>
      <c r="Y13" s="17">
        <f t="shared" si="2"/>
        <v>0.7142857142857143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8</v>
      </c>
      <c r="D14" s="2"/>
      <c r="E14" s="2"/>
      <c r="F14" s="9">
        <v>8</v>
      </c>
      <c r="G14" s="23">
        <v>3</v>
      </c>
      <c r="H14" s="24">
        <f t="shared" si="28"/>
        <v>0</v>
      </c>
      <c r="I14" s="24">
        <v>11</v>
      </c>
      <c r="J14" s="24">
        <v>10</v>
      </c>
      <c r="K14" s="10"/>
      <c r="L14" s="10">
        <v>1</v>
      </c>
      <c r="M14" s="10"/>
      <c r="N14" s="10"/>
      <c r="O14" s="19">
        <f t="shared" si="29"/>
        <v>1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Psychology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s">
        <v>81</v>
      </c>
      <c r="C19" s="3">
        <f t="shared" ref="C19:C28" si="31">F19+D19+E19</f>
        <v>4</v>
      </c>
      <c r="D19" s="3"/>
      <c r="E19" s="3"/>
      <c r="F19" s="8">
        <v>4</v>
      </c>
      <c r="G19" s="21"/>
      <c r="H19" s="1">
        <f t="shared" ref="H19:H28" si="32">IF(ISNUMBER(I19),F19-I19+G19,"")</f>
        <v>0</v>
      </c>
      <c r="I19" s="1">
        <v>4</v>
      </c>
      <c r="J19" s="1">
        <v>3</v>
      </c>
      <c r="K19" s="4"/>
      <c r="L19" s="4"/>
      <c r="M19" s="4"/>
      <c r="N19" s="5">
        <v>1</v>
      </c>
      <c r="O19" s="15">
        <f t="shared" ref="O19:O28" si="33">IF(I19="","",((J19+K19+L19+M19)/I19))</f>
        <v>0.75</v>
      </c>
      <c r="P19" s="16">
        <f t="shared" ref="P19:P28" si="34">IF(I19="","",(M19/I19))</f>
        <v>0</v>
      </c>
      <c r="Q19" s="21"/>
      <c r="R19" s="1">
        <f t="shared" ref="R19:R28" si="35">IF(ISNUMBER(S19),I19-S19+Q19,"")</f>
        <v>0</v>
      </c>
      <c r="S19" s="1">
        <v>4</v>
      </c>
      <c r="T19" s="1">
        <v>3</v>
      </c>
      <c r="U19" s="4"/>
      <c r="V19" s="4"/>
      <c r="W19" s="4"/>
      <c r="X19" s="5">
        <v>1</v>
      </c>
      <c r="Y19" s="15">
        <f t="shared" ref="Y19:Y28" si="36">IF(S19="","",((T19+U19+V19+W19)/S19))</f>
        <v>0.75</v>
      </c>
      <c r="Z19" s="16">
        <f t="shared" ref="Z19:Z28" si="37">IF(S19="","",(W19/S19))</f>
        <v>0</v>
      </c>
      <c r="AA19" s="21"/>
      <c r="AB19" s="1">
        <f t="shared" ref="AB19:AB28" si="38">IF(ISNUMBER(AC19),S19-AC19+AA19,"")</f>
        <v>0</v>
      </c>
      <c r="AC19" s="1">
        <v>4</v>
      </c>
      <c r="AD19" s="1">
        <v>1</v>
      </c>
      <c r="AE19" s="4"/>
      <c r="AF19" s="4"/>
      <c r="AG19" s="4">
        <v>2</v>
      </c>
      <c r="AH19" s="5">
        <v>1</v>
      </c>
      <c r="AI19" s="15">
        <f t="shared" ref="AI19:AI28" si="39">IF(AC19="","",((AD19+AE19+AF19+AG19)/AC19))</f>
        <v>0.75</v>
      </c>
      <c r="AJ19" s="16">
        <f t="shared" ref="AJ19:AJ28" si="40">IF(AC19="","",(AG19/AC19))</f>
        <v>0.5</v>
      </c>
      <c r="AK19" s="21"/>
      <c r="AL19" s="1">
        <f t="shared" ref="AL19:AL28" si="41">IF(ISNUMBER(AM19),AC19-AM19+AK19,"")</f>
        <v>0</v>
      </c>
      <c r="AM19" s="1">
        <v>4</v>
      </c>
      <c r="AN19" s="1"/>
      <c r="AO19" s="4"/>
      <c r="AP19" s="4"/>
      <c r="AQ19" s="4">
        <v>3</v>
      </c>
      <c r="AR19" s="5">
        <v>1</v>
      </c>
      <c r="AS19" s="15">
        <f t="shared" ref="AS19:AS28" si="42">IF(AM19="","",((AN19+AO19+AP19+AQ19)/AM19))</f>
        <v>0.75</v>
      </c>
      <c r="AT19" s="16">
        <f t="shared" ref="AT19:AT28" si="43">IF(AM19="","",(AQ19/AM19))</f>
        <v>0.75</v>
      </c>
      <c r="AU19" s="21"/>
      <c r="AV19" s="1">
        <f t="shared" ref="AV19:AV28" si="44">IF(ISNUMBER(AW19),AM19-AW19+AU19,"")</f>
        <v>0</v>
      </c>
      <c r="AW19" s="1">
        <v>4</v>
      </c>
      <c r="AX19" s="1"/>
      <c r="AY19" s="4"/>
      <c r="AZ19" s="4"/>
      <c r="BA19" s="4">
        <v>3</v>
      </c>
      <c r="BB19" s="5">
        <v>1</v>
      </c>
      <c r="BC19" s="15">
        <f t="shared" ref="BC19:BC28" si="45">IF(AW19="","",((AX19+AY19+AZ19+BA19)/AW19))</f>
        <v>0.75</v>
      </c>
      <c r="BD19" s="16">
        <f t="shared" ref="BD19:BD28" si="46">IF(AW19="","",(BA19/AW19))</f>
        <v>0.75</v>
      </c>
      <c r="BE19" s="21"/>
      <c r="BF19" s="1">
        <f t="shared" ref="BF19:BF28" si="47">IF(ISNUMBER(BG19),AW19-BG19+BE19,"")</f>
        <v>0</v>
      </c>
      <c r="BG19" s="1">
        <v>4</v>
      </c>
      <c r="BH19" s="1"/>
      <c r="BI19" s="4"/>
      <c r="BJ19" s="4"/>
      <c r="BK19" s="4">
        <v>3</v>
      </c>
      <c r="BL19" s="5">
        <v>1</v>
      </c>
      <c r="BM19" s="15">
        <f t="shared" ref="BM19:BM28" si="48">IF(BG19="","",((BH19+BI19+BJ19+BK19)/BG19))</f>
        <v>0.75</v>
      </c>
      <c r="BN19" s="16">
        <f t="shared" ref="BN19:BN28" si="49">IF(BG19="","",(BK19/BG19))</f>
        <v>0.75</v>
      </c>
      <c r="BO19" s="21"/>
      <c r="BP19" s="1">
        <f t="shared" ref="BP19:BP28" si="50">IF(ISNUMBER(BQ19),BG19-BQ19+BO19,"")</f>
        <v>0</v>
      </c>
      <c r="BQ19" s="1">
        <v>4</v>
      </c>
      <c r="BR19" s="1"/>
      <c r="BS19" s="4"/>
      <c r="BT19" s="4"/>
      <c r="BU19" s="4">
        <v>3</v>
      </c>
      <c r="BV19" s="5">
        <v>1</v>
      </c>
      <c r="BW19" s="15">
        <f t="shared" ref="BW19:BW28" si="51">IF(BQ19="","",((BR19+BS19+BT19+BU19)/BQ19))</f>
        <v>0.75</v>
      </c>
      <c r="BX19" s="16">
        <f t="shared" ref="BX19:BX28" si="52">IF(BQ19="","",(BU19/BQ19))</f>
        <v>0.75</v>
      </c>
      <c r="BY19" s="21"/>
      <c r="BZ19" s="1">
        <f t="shared" ref="BZ19:BZ28" si="53">IF(ISNUMBER(CA19),BQ19-CA19+BY19,"")</f>
        <v>0</v>
      </c>
      <c r="CA19" s="1">
        <v>4</v>
      </c>
      <c r="CB19" s="1"/>
      <c r="CC19" s="4"/>
      <c r="CD19" s="4"/>
      <c r="CE19" s="4">
        <v>3</v>
      </c>
      <c r="CF19" s="5">
        <v>1</v>
      </c>
      <c r="CG19" s="15">
        <f t="shared" ref="CG19:CG28" si="54">IF(CA19="","",((CB19+CC19+CD19+CE19)/CA19))</f>
        <v>0.75</v>
      </c>
      <c r="CH19" s="16">
        <f t="shared" ref="CH19:CH28" si="55">IF(CA19="","",(CE19/CA19))</f>
        <v>0.75</v>
      </c>
      <c r="CI19" s="21"/>
      <c r="CJ19" s="1">
        <f t="shared" ref="CJ19:CJ28" si="56">IF(ISNUMBER(CK19),CA19-CK19+CI19,"")</f>
        <v>0</v>
      </c>
      <c r="CK19" s="1">
        <v>4</v>
      </c>
      <c r="CL19" s="1"/>
      <c r="CM19" s="4"/>
      <c r="CN19" s="4"/>
      <c r="CO19" s="4">
        <v>3</v>
      </c>
      <c r="CP19" s="5">
        <v>1</v>
      </c>
      <c r="CQ19" s="15">
        <f t="shared" ref="CQ19:CQ28" si="57">IF(CK19="","",((CL19+CM19+CN19+CO19)/CK19))</f>
        <v>0.75</v>
      </c>
      <c r="CR19" s="16">
        <f t="shared" ref="CR19:CR28" si="58">IF(CK19="","",(CO19/CK19))</f>
        <v>0.75</v>
      </c>
      <c r="CS19" s="21"/>
      <c r="CT19" s="1">
        <f t="shared" ref="CT19:CT28" si="59">IF(ISNUMBER(CU19),CK19-CU19+CS19,"")</f>
        <v>0</v>
      </c>
      <c r="CU19" s="1">
        <v>4</v>
      </c>
      <c r="CV19" s="1"/>
      <c r="CW19" s="4"/>
      <c r="CX19" s="4"/>
      <c r="CY19" s="4">
        <v>3</v>
      </c>
      <c r="CZ19" s="5">
        <v>1</v>
      </c>
      <c r="DA19" s="15">
        <f t="shared" ref="DA19:DA28" si="60">IF(CU19="","",((CV19+CW19+CX19+CY19)/CU19))</f>
        <v>0.75</v>
      </c>
      <c r="DB19" s="16">
        <f t="shared" ref="DB19:DB28" si="61">IF(CU19="","",(CY19/CU19))</f>
        <v>0.75</v>
      </c>
    </row>
    <row r="20" spans="2:106">
      <c r="B20" s="4" t="s">
        <v>82</v>
      </c>
      <c r="C20" s="2">
        <f t="shared" si="31"/>
        <v>3</v>
      </c>
      <c r="D20" s="2"/>
      <c r="E20" s="2"/>
      <c r="F20" s="8">
        <v>3</v>
      </c>
      <c r="G20" s="22"/>
      <c r="H20" s="1">
        <f t="shared" si="32"/>
        <v>0</v>
      </c>
      <c r="I20" s="1">
        <v>3</v>
      </c>
      <c r="J20" s="1">
        <v>2</v>
      </c>
      <c r="K20" s="1"/>
      <c r="L20" s="1">
        <v>1</v>
      </c>
      <c r="M20" s="1"/>
      <c r="N20" s="1"/>
      <c r="O20" s="15">
        <f t="shared" si="33"/>
        <v>1</v>
      </c>
      <c r="P20" s="16">
        <f t="shared" si="34"/>
        <v>0</v>
      </c>
      <c r="Q20" s="22"/>
      <c r="R20" s="1">
        <f t="shared" si="35"/>
        <v>0</v>
      </c>
      <c r="S20" s="1">
        <v>3</v>
      </c>
      <c r="T20" s="1">
        <v>1</v>
      </c>
      <c r="U20" s="1"/>
      <c r="V20" s="1"/>
      <c r="W20" s="1"/>
      <c r="X20" s="1">
        <v>2</v>
      </c>
      <c r="Y20" s="15">
        <f t="shared" si="36"/>
        <v>0.33333333333333331</v>
      </c>
      <c r="Z20" s="16">
        <f t="shared" si="37"/>
        <v>0</v>
      </c>
      <c r="AA20" s="22"/>
      <c r="AB20" s="1">
        <f t="shared" si="38"/>
        <v>0</v>
      </c>
      <c r="AC20" s="1">
        <v>3</v>
      </c>
      <c r="AD20" s="1">
        <v>1</v>
      </c>
      <c r="AE20" s="1"/>
      <c r="AF20" s="1"/>
      <c r="AG20" s="1"/>
      <c r="AH20" s="1">
        <v>2</v>
      </c>
      <c r="AI20" s="15">
        <f t="shared" si="39"/>
        <v>0.33333333333333331</v>
      </c>
      <c r="AJ20" s="16">
        <f t="shared" si="40"/>
        <v>0</v>
      </c>
      <c r="AK20" s="22"/>
      <c r="AL20" s="1">
        <f t="shared" si="41"/>
        <v>0</v>
      </c>
      <c r="AM20" s="1">
        <v>3</v>
      </c>
      <c r="AN20" s="1"/>
      <c r="AO20" s="1"/>
      <c r="AP20" s="1"/>
      <c r="AQ20" s="1">
        <v>1</v>
      </c>
      <c r="AR20" s="1">
        <v>2</v>
      </c>
      <c r="AS20" s="15">
        <f t="shared" si="42"/>
        <v>0.33333333333333331</v>
      </c>
      <c r="AT20" s="16">
        <f t="shared" si="43"/>
        <v>0.33333333333333331</v>
      </c>
      <c r="AU20" s="22"/>
      <c r="AV20" s="1">
        <f t="shared" si="44"/>
        <v>0</v>
      </c>
      <c r="AW20" s="1">
        <v>3</v>
      </c>
      <c r="AX20" s="1"/>
      <c r="AY20" s="1"/>
      <c r="AZ20" s="1"/>
      <c r="BA20" s="1">
        <v>1</v>
      </c>
      <c r="BB20" s="1">
        <v>2</v>
      </c>
      <c r="BC20" s="15">
        <f t="shared" si="45"/>
        <v>0.33333333333333331</v>
      </c>
      <c r="BD20" s="16">
        <f t="shared" si="46"/>
        <v>0.33333333333333331</v>
      </c>
      <c r="BE20" s="22"/>
      <c r="BF20" s="1">
        <f t="shared" si="47"/>
        <v>0</v>
      </c>
      <c r="BG20" s="1">
        <v>3</v>
      </c>
      <c r="BH20" s="1"/>
      <c r="BI20" s="1"/>
      <c r="BJ20" s="1"/>
      <c r="BK20" s="1">
        <v>1</v>
      </c>
      <c r="BL20" s="1">
        <v>2</v>
      </c>
      <c r="BM20" s="15">
        <f t="shared" si="48"/>
        <v>0.33333333333333331</v>
      </c>
      <c r="BN20" s="16">
        <f t="shared" si="49"/>
        <v>0.33333333333333331</v>
      </c>
      <c r="BO20" s="22"/>
      <c r="BP20" s="1">
        <f t="shared" si="50"/>
        <v>0</v>
      </c>
      <c r="BQ20" s="1">
        <v>3</v>
      </c>
      <c r="BR20" s="1"/>
      <c r="BS20" s="1"/>
      <c r="BT20" s="1"/>
      <c r="BU20" s="1">
        <v>1</v>
      </c>
      <c r="BV20" s="1">
        <v>2</v>
      </c>
      <c r="BW20" s="15">
        <f t="shared" si="51"/>
        <v>0.33333333333333331</v>
      </c>
      <c r="BX20" s="16">
        <f t="shared" si="52"/>
        <v>0.33333333333333331</v>
      </c>
      <c r="BY20" s="22"/>
      <c r="BZ20" s="1">
        <f t="shared" si="53"/>
        <v>0</v>
      </c>
      <c r="CA20" s="1">
        <v>3</v>
      </c>
      <c r="CB20" s="1"/>
      <c r="CC20" s="1"/>
      <c r="CD20" s="1"/>
      <c r="CE20" s="1">
        <v>1</v>
      </c>
      <c r="CF20" s="1">
        <v>2</v>
      </c>
      <c r="CG20" s="15">
        <f t="shared" si="54"/>
        <v>0.33333333333333331</v>
      </c>
      <c r="CH20" s="16">
        <f t="shared" si="55"/>
        <v>0.33333333333333331</v>
      </c>
      <c r="CI20" s="22"/>
      <c r="CJ20" s="1">
        <f t="shared" si="56"/>
        <v>0</v>
      </c>
      <c r="CK20" s="1">
        <v>3</v>
      </c>
      <c r="CL20" s="1"/>
      <c r="CM20" s="1"/>
      <c r="CN20" s="1"/>
      <c r="CO20" s="1">
        <v>1</v>
      </c>
      <c r="CP20" s="1">
        <v>2</v>
      </c>
      <c r="CQ20" s="15">
        <f t="shared" si="57"/>
        <v>0.33333333333333331</v>
      </c>
      <c r="CR20" s="16">
        <f t="shared" si="58"/>
        <v>0.33333333333333331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3</v>
      </c>
      <c r="D21" s="2"/>
      <c r="E21" s="2"/>
      <c r="F21" s="8">
        <v>3</v>
      </c>
      <c r="G21" s="22"/>
      <c r="H21" s="1">
        <f t="shared" si="32"/>
        <v>0</v>
      </c>
      <c r="I21" s="1">
        <v>3</v>
      </c>
      <c r="J21" s="1">
        <v>3</v>
      </c>
      <c r="K21" s="1"/>
      <c r="L21" s="1"/>
      <c r="M21" s="1"/>
      <c r="N21" s="1"/>
      <c r="O21" s="15">
        <f t="shared" si="33"/>
        <v>1</v>
      </c>
      <c r="P21" s="16">
        <f t="shared" si="34"/>
        <v>0</v>
      </c>
      <c r="Q21" s="22"/>
      <c r="R21" s="1">
        <f t="shared" si="35"/>
        <v>0</v>
      </c>
      <c r="S21" s="1">
        <v>3</v>
      </c>
      <c r="T21" s="1">
        <v>3</v>
      </c>
      <c r="U21" s="1"/>
      <c r="V21" s="1"/>
      <c r="W21" s="1"/>
      <c r="X21" s="1"/>
      <c r="Y21" s="15">
        <f t="shared" si="36"/>
        <v>1</v>
      </c>
      <c r="Z21" s="16">
        <f t="shared" si="37"/>
        <v>0</v>
      </c>
      <c r="AA21" s="22"/>
      <c r="AB21" s="1">
        <f t="shared" si="38"/>
        <v>0</v>
      </c>
      <c r="AC21" s="1">
        <v>3</v>
      </c>
      <c r="AD21" s="1">
        <v>1</v>
      </c>
      <c r="AE21" s="1"/>
      <c r="AF21" s="1"/>
      <c r="AG21" s="1">
        <v>2</v>
      </c>
      <c r="AH21" s="1"/>
      <c r="AI21" s="15">
        <f t="shared" si="39"/>
        <v>1</v>
      </c>
      <c r="AJ21" s="16">
        <f t="shared" si="40"/>
        <v>0.66666666666666663</v>
      </c>
      <c r="AK21" s="22"/>
      <c r="AL21" s="1">
        <f t="shared" si="41"/>
        <v>0</v>
      </c>
      <c r="AM21" s="1">
        <v>3</v>
      </c>
      <c r="AN21" s="1"/>
      <c r="AO21" s="1"/>
      <c r="AP21" s="1">
        <v>1</v>
      </c>
      <c r="AQ21" s="1">
        <v>2</v>
      </c>
      <c r="AR21" s="1"/>
      <c r="AS21" s="15">
        <f t="shared" si="42"/>
        <v>1</v>
      </c>
      <c r="AT21" s="16">
        <f t="shared" si="43"/>
        <v>0.66666666666666663</v>
      </c>
      <c r="AU21" s="22"/>
      <c r="AV21" s="1">
        <f t="shared" si="44"/>
        <v>0</v>
      </c>
      <c r="AW21" s="1">
        <v>3</v>
      </c>
      <c r="AX21" s="1">
        <v>1</v>
      </c>
      <c r="AY21" s="1"/>
      <c r="AZ21" s="1"/>
      <c r="BA21" s="1">
        <v>2</v>
      </c>
      <c r="BB21" s="1"/>
      <c r="BC21" s="15">
        <f t="shared" si="45"/>
        <v>1</v>
      </c>
      <c r="BD21" s="16">
        <f t="shared" si="46"/>
        <v>0.66666666666666663</v>
      </c>
      <c r="BE21" s="22"/>
      <c r="BF21" s="1">
        <f t="shared" si="47"/>
        <v>0</v>
      </c>
      <c r="BG21" s="1">
        <v>3</v>
      </c>
      <c r="BH21" s="1"/>
      <c r="BI21" s="1"/>
      <c r="BJ21" s="1">
        <v>1</v>
      </c>
      <c r="BK21" s="1">
        <v>2</v>
      </c>
      <c r="BL21" s="1"/>
      <c r="BM21" s="15">
        <f t="shared" si="48"/>
        <v>1</v>
      </c>
      <c r="BN21" s="16">
        <f t="shared" si="49"/>
        <v>0.66666666666666663</v>
      </c>
      <c r="BO21" s="22"/>
      <c r="BP21" s="1">
        <f t="shared" si="50"/>
        <v>0</v>
      </c>
      <c r="BQ21" s="1">
        <v>3</v>
      </c>
      <c r="BR21" s="1"/>
      <c r="BS21" s="1"/>
      <c r="BT21" s="1"/>
      <c r="BU21" s="1">
        <v>2</v>
      </c>
      <c r="BV21" s="1">
        <v>1</v>
      </c>
      <c r="BW21" s="15">
        <f t="shared" si="51"/>
        <v>0.66666666666666663</v>
      </c>
      <c r="BX21" s="16">
        <f t="shared" si="52"/>
        <v>0.66666666666666663</v>
      </c>
      <c r="BY21" s="22"/>
      <c r="BZ21" s="1">
        <f t="shared" si="53"/>
        <v>0</v>
      </c>
      <c r="CA21" s="1">
        <v>3</v>
      </c>
      <c r="CB21" s="1"/>
      <c r="CC21" s="1"/>
      <c r="CD21" s="1"/>
      <c r="CE21" s="1">
        <v>2</v>
      </c>
      <c r="CF21" s="1">
        <v>1</v>
      </c>
      <c r="CG21" s="15">
        <f t="shared" si="54"/>
        <v>0.66666666666666663</v>
      </c>
      <c r="CH21" s="16">
        <f t="shared" si="55"/>
        <v>0.66666666666666663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2</v>
      </c>
      <c r="D22" s="2"/>
      <c r="E22" s="2"/>
      <c r="F22" s="8">
        <v>2</v>
      </c>
      <c r="G22" s="22"/>
      <c r="H22" s="1">
        <f t="shared" si="32"/>
        <v>0</v>
      </c>
      <c r="I22" s="1">
        <v>2</v>
      </c>
      <c r="J22" s="1">
        <v>2</v>
      </c>
      <c r="K22" s="1"/>
      <c r="L22" s="1"/>
      <c r="M22" s="1"/>
      <c r="N22" s="1"/>
      <c r="O22" s="15">
        <f t="shared" si="33"/>
        <v>1</v>
      </c>
      <c r="P22" s="16">
        <f t="shared" si="34"/>
        <v>0</v>
      </c>
      <c r="Q22" s="22"/>
      <c r="R22" s="1">
        <f t="shared" si="35"/>
        <v>0</v>
      </c>
      <c r="S22" s="1">
        <v>2</v>
      </c>
      <c r="T22" s="1">
        <v>2</v>
      </c>
      <c r="U22" s="1"/>
      <c r="V22" s="1"/>
      <c r="W22" s="1"/>
      <c r="X22" s="1"/>
      <c r="Y22" s="15">
        <f t="shared" si="36"/>
        <v>1</v>
      </c>
      <c r="Z22" s="16">
        <f t="shared" si="37"/>
        <v>0</v>
      </c>
      <c r="AA22" s="22"/>
      <c r="AB22" s="1">
        <f t="shared" si="38"/>
        <v>0</v>
      </c>
      <c r="AC22" s="1">
        <v>2</v>
      </c>
      <c r="AD22" s="1"/>
      <c r="AE22" s="1"/>
      <c r="AF22" s="1"/>
      <c r="AG22" s="1">
        <v>1</v>
      </c>
      <c r="AH22" s="1">
        <v>1</v>
      </c>
      <c r="AI22" s="15">
        <f t="shared" si="39"/>
        <v>0.5</v>
      </c>
      <c r="AJ22" s="16">
        <f t="shared" si="40"/>
        <v>0.5</v>
      </c>
      <c r="AK22" s="22"/>
      <c r="AL22" s="1">
        <f t="shared" si="41"/>
        <v>0</v>
      </c>
      <c r="AM22" s="1">
        <v>2</v>
      </c>
      <c r="AN22" s="1"/>
      <c r="AO22" s="1"/>
      <c r="AP22" s="1"/>
      <c r="AQ22" s="1">
        <v>2</v>
      </c>
      <c r="AR22" s="1"/>
      <c r="AS22" s="15">
        <f t="shared" si="42"/>
        <v>1</v>
      </c>
      <c r="AT22" s="16">
        <f t="shared" si="43"/>
        <v>1</v>
      </c>
      <c r="AU22" s="22"/>
      <c r="AV22" s="1">
        <f t="shared" si="44"/>
        <v>0</v>
      </c>
      <c r="AW22" s="1">
        <v>2</v>
      </c>
      <c r="AX22" s="1"/>
      <c r="AY22" s="1"/>
      <c r="AZ22" s="1"/>
      <c r="BA22" s="1">
        <v>2</v>
      </c>
      <c r="BB22" s="1"/>
      <c r="BC22" s="15">
        <f t="shared" si="45"/>
        <v>1</v>
      </c>
      <c r="BD22" s="16">
        <f t="shared" si="46"/>
        <v>1</v>
      </c>
      <c r="BE22" s="22"/>
      <c r="BF22" s="1">
        <f t="shared" si="47"/>
        <v>0</v>
      </c>
      <c r="BG22" s="1">
        <v>2</v>
      </c>
      <c r="BH22" s="1"/>
      <c r="BI22" s="1"/>
      <c r="BJ22" s="1"/>
      <c r="BK22" s="1">
        <v>2</v>
      </c>
      <c r="BL22" s="1"/>
      <c r="BM22" s="15">
        <f t="shared" si="48"/>
        <v>1</v>
      </c>
      <c r="BN22" s="16">
        <f t="shared" si="49"/>
        <v>1</v>
      </c>
      <c r="BO22" s="22"/>
      <c r="BP22" s="1">
        <f t="shared" si="50"/>
        <v>0</v>
      </c>
      <c r="BQ22" s="1">
        <v>2</v>
      </c>
      <c r="BR22" s="1"/>
      <c r="BS22" s="1"/>
      <c r="BT22" s="1"/>
      <c r="BU22" s="1">
        <v>2</v>
      </c>
      <c r="BV22" s="1"/>
      <c r="BW22" s="15">
        <f t="shared" si="51"/>
        <v>1</v>
      </c>
      <c r="BX22" s="16">
        <f t="shared" si="52"/>
        <v>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4</v>
      </c>
      <c r="D23" s="2"/>
      <c r="E23" s="2"/>
      <c r="F23" s="8">
        <v>4</v>
      </c>
      <c r="G23" s="22"/>
      <c r="H23" s="1">
        <f t="shared" si="32"/>
        <v>0</v>
      </c>
      <c r="I23" s="1">
        <v>4</v>
      </c>
      <c r="J23" s="1">
        <v>3</v>
      </c>
      <c r="K23" s="1"/>
      <c r="L23" s="1"/>
      <c r="M23" s="1"/>
      <c r="N23" s="1">
        <v>1</v>
      </c>
      <c r="O23" s="15">
        <f t="shared" si="33"/>
        <v>0.75</v>
      </c>
      <c r="P23" s="16">
        <f t="shared" si="34"/>
        <v>0</v>
      </c>
      <c r="Q23" s="22"/>
      <c r="R23" s="1">
        <f t="shared" si="35"/>
        <v>0</v>
      </c>
      <c r="S23" s="1">
        <v>4</v>
      </c>
      <c r="T23" s="1">
        <v>1</v>
      </c>
      <c r="U23" s="1"/>
      <c r="V23" s="1"/>
      <c r="W23" s="1">
        <v>1</v>
      </c>
      <c r="X23" s="1">
        <v>2</v>
      </c>
      <c r="Y23" s="15">
        <f t="shared" si="36"/>
        <v>0.5</v>
      </c>
      <c r="Z23" s="16">
        <f t="shared" si="37"/>
        <v>0.25</v>
      </c>
      <c r="AA23" s="22"/>
      <c r="AB23" s="1">
        <f t="shared" si="38"/>
        <v>0</v>
      </c>
      <c r="AC23" s="1">
        <v>4</v>
      </c>
      <c r="AD23" s="1"/>
      <c r="AE23" s="1"/>
      <c r="AF23" s="1"/>
      <c r="AG23" s="1">
        <v>2</v>
      </c>
      <c r="AH23" s="1">
        <v>2</v>
      </c>
      <c r="AI23" s="15">
        <f t="shared" si="39"/>
        <v>0.5</v>
      </c>
      <c r="AJ23" s="16">
        <f t="shared" si="40"/>
        <v>0.5</v>
      </c>
      <c r="AK23" s="22"/>
      <c r="AL23" s="1">
        <f t="shared" si="41"/>
        <v>0</v>
      </c>
      <c r="AM23" s="1">
        <v>4</v>
      </c>
      <c r="AN23" s="1"/>
      <c r="AO23" s="1"/>
      <c r="AP23" s="1"/>
      <c r="AQ23" s="1">
        <v>2</v>
      </c>
      <c r="AR23" s="1">
        <v>2</v>
      </c>
      <c r="AS23" s="15">
        <f t="shared" si="42"/>
        <v>0.5</v>
      </c>
      <c r="AT23" s="16">
        <f t="shared" si="43"/>
        <v>0.5</v>
      </c>
      <c r="AU23" s="22"/>
      <c r="AV23" s="1">
        <f t="shared" si="44"/>
        <v>0</v>
      </c>
      <c r="AW23" s="1">
        <v>4</v>
      </c>
      <c r="AX23" s="1"/>
      <c r="AY23" s="1"/>
      <c r="AZ23" s="1"/>
      <c r="BA23" s="1">
        <v>2</v>
      </c>
      <c r="BB23" s="1">
        <v>2</v>
      </c>
      <c r="BC23" s="15">
        <f t="shared" si="45"/>
        <v>0.5</v>
      </c>
      <c r="BD23" s="16">
        <f t="shared" si="46"/>
        <v>0.5</v>
      </c>
      <c r="BE23" s="22"/>
      <c r="BF23" s="1">
        <f t="shared" si="47"/>
        <v>0</v>
      </c>
      <c r="BG23" s="1">
        <v>4</v>
      </c>
      <c r="BH23" s="1"/>
      <c r="BI23" s="1"/>
      <c r="BJ23" s="1"/>
      <c r="BK23" s="1">
        <v>2</v>
      </c>
      <c r="BL23" s="1">
        <v>2</v>
      </c>
      <c r="BM23" s="15">
        <f t="shared" si="48"/>
        <v>0.5</v>
      </c>
      <c r="BN23" s="16">
        <f t="shared" si="49"/>
        <v>0.5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2</v>
      </c>
      <c r="D24" s="2"/>
      <c r="E24" s="2"/>
      <c r="F24" s="8">
        <v>2</v>
      </c>
      <c r="G24" s="22">
        <v>1</v>
      </c>
      <c r="H24" s="1">
        <f t="shared" si="32"/>
        <v>0</v>
      </c>
      <c r="I24" s="1">
        <v>3</v>
      </c>
      <c r="J24" s="1">
        <v>1</v>
      </c>
      <c r="K24" s="1"/>
      <c r="L24" s="1"/>
      <c r="M24" s="1"/>
      <c r="N24" s="1">
        <v>2</v>
      </c>
      <c r="O24" s="15">
        <f t="shared" si="33"/>
        <v>0.33333333333333331</v>
      </c>
      <c r="P24" s="16">
        <f t="shared" si="34"/>
        <v>0</v>
      </c>
      <c r="Q24" s="22"/>
      <c r="R24" s="1">
        <f t="shared" si="35"/>
        <v>0</v>
      </c>
      <c r="S24" s="1">
        <v>3</v>
      </c>
      <c r="T24" s="1">
        <v>1</v>
      </c>
      <c r="U24" s="1"/>
      <c r="V24" s="1"/>
      <c r="W24" s="1"/>
      <c r="X24" s="1">
        <v>2</v>
      </c>
      <c r="Y24" s="15">
        <f t="shared" si="36"/>
        <v>0.33333333333333331</v>
      </c>
      <c r="Z24" s="16">
        <f t="shared" si="37"/>
        <v>0</v>
      </c>
      <c r="AA24" s="22">
        <v>1</v>
      </c>
      <c r="AB24" s="1">
        <f t="shared" si="38"/>
        <v>0</v>
      </c>
      <c r="AC24" s="1">
        <v>4</v>
      </c>
      <c r="AD24" s="1">
        <v>2</v>
      </c>
      <c r="AE24" s="1"/>
      <c r="AF24" s="1"/>
      <c r="AG24" s="1"/>
      <c r="AH24" s="1">
        <v>2</v>
      </c>
      <c r="AI24" s="15">
        <f t="shared" si="39"/>
        <v>0.5</v>
      </c>
      <c r="AJ24" s="16">
        <f t="shared" si="40"/>
        <v>0</v>
      </c>
      <c r="AK24" s="22"/>
      <c r="AL24" s="1">
        <f t="shared" si="41"/>
        <v>0</v>
      </c>
      <c r="AM24" s="1">
        <v>4</v>
      </c>
      <c r="AN24" s="1"/>
      <c r="AO24" s="1"/>
      <c r="AP24" s="1"/>
      <c r="AQ24" s="1">
        <v>2</v>
      </c>
      <c r="AR24" s="1">
        <v>2</v>
      </c>
      <c r="AS24" s="15">
        <f t="shared" si="42"/>
        <v>0.5</v>
      </c>
      <c r="AT24" s="16">
        <f t="shared" si="43"/>
        <v>0.5</v>
      </c>
      <c r="AU24" s="22"/>
      <c r="AV24" s="1">
        <f t="shared" si="44"/>
        <v>0</v>
      </c>
      <c r="AW24" s="1">
        <v>4</v>
      </c>
      <c r="AX24" s="1"/>
      <c r="AY24" s="1"/>
      <c r="AZ24" s="1"/>
      <c r="BA24" s="1">
        <v>2</v>
      </c>
      <c r="BB24" s="1">
        <v>2</v>
      </c>
      <c r="BC24" s="15">
        <f t="shared" si="45"/>
        <v>0.5</v>
      </c>
      <c r="BD24" s="16">
        <f t="shared" si="46"/>
        <v>0.5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2</v>
      </c>
      <c r="D25" s="2"/>
      <c r="E25" s="2"/>
      <c r="F25" s="8">
        <v>2</v>
      </c>
      <c r="G25" s="22">
        <v>1</v>
      </c>
      <c r="H25" s="1">
        <f t="shared" si="32"/>
        <v>0</v>
      </c>
      <c r="I25" s="1">
        <v>3</v>
      </c>
      <c r="J25" s="1">
        <v>3</v>
      </c>
      <c r="K25" s="1"/>
      <c r="L25" s="1"/>
      <c r="M25" s="1"/>
      <c r="N25" s="1"/>
      <c r="O25" s="15">
        <f t="shared" si="33"/>
        <v>1</v>
      </c>
      <c r="P25" s="16">
        <f t="shared" si="34"/>
        <v>0</v>
      </c>
      <c r="Q25" s="22"/>
      <c r="R25" s="1">
        <f t="shared" si="35"/>
        <v>-1</v>
      </c>
      <c r="S25" s="1">
        <v>4</v>
      </c>
      <c r="T25" s="1">
        <v>3</v>
      </c>
      <c r="U25" s="1"/>
      <c r="V25" s="1"/>
      <c r="W25" s="1">
        <v>1</v>
      </c>
      <c r="X25" s="1"/>
      <c r="Y25" s="15">
        <f t="shared" si="36"/>
        <v>1</v>
      </c>
      <c r="Z25" s="16">
        <f t="shared" si="37"/>
        <v>0.25</v>
      </c>
      <c r="AA25" s="22"/>
      <c r="AB25" s="1">
        <f t="shared" si="38"/>
        <v>0</v>
      </c>
      <c r="AC25" s="1">
        <v>4</v>
      </c>
      <c r="AD25" s="1">
        <v>1</v>
      </c>
      <c r="AE25" s="1"/>
      <c r="AF25" s="1"/>
      <c r="AG25" s="1">
        <v>3</v>
      </c>
      <c r="AH25" s="1"/>
      <c r="AI25" s="15">
        <f t="shared" si="39"/>
        <v>1</v>
      </c>
      <c r="AJ25" s="16">
        <f t="shared" si="40"/>
        <v>0.75</v>
      </c>
      <c r="AK25" s="22">
        <v>1</v>
      </c>
      <c r="AL25" s="1">
        <f t="shared" si="41"/>
        <v>0</v>
      </c>
      <c r="AM25" s="1">
        <v>5</v>
      </c>
      <c r="AN25" s="1">
        <v>1</v>
      </c>
      <c r="AO25" s="1"/>
      <c r="AP25" s="1"/>
      <c r="AQ25" s="1">
        <v>4</v>
      </c>
      <c r="AR25" s="1"/>
      <c r="AS25" s="15">
        <f t="shared" si="42"/>
        <v>1</v>
      </c>
      <c r="AT25" s="16">
        <f t="shared" si="43"/>
        <v>0.8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s">
        <v>88</v>
      </c>
      <c r="C26" s="2">
        <f t="shared" si="31"/>
        <v>3</v>
      </c>
      <c r="D26" s="2"/>
      <c r="E26" s="2"/>
      <c r="F26" s="8">
        <v>3</v>
      </c>
      <c r="G26" s="22"/>
      <c r="H26" s="1">
        <f t="shared" si="32"/>
        <v>1</v>
      </c>
      <c r="I26" s="1">
        <v>2</v>
      </c>
      <c r="J26" s="1">
        <v>2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>
        <v>1</v>
      </c>
      <c r="R26" s="1">
        <f t="shared" si="35"/>
        <v>0</v>
      </c>
      <c r="S26" s="1">
        <v>3</v>
      </c>
      <c r="T26" s="1">
        <v>2</v>
      </c>
      <c r="U26" s="1"/>
      <c r="V26" s="1"/>
      <c r="W26" s="1">
        <v>1</v>
      </c>
      <c r="X26" s="1"/>
      <c r="Y26" s="17">
        <f t="shared" si="36"/>
        <v>1</v>
      </c>
      <c r="Z26" s="18">
        <f t="shared" si="37"/>
        <v>0.33333333333333331</v>
      </c>
      <c r="AA26" s="22"/>
      <c r="AB26" s="1">
        <f t="shared" si="38"/>
        <v>0</v>
      </c>
      <c r="AC26" s="1">
        <v>3</v>
      </c>
      <c r="AD26" s="1">
        <v>1</v>
      </c>
      <c r="AE26" s="1"/>
      <c r="AF26" s="1"/>
      <c r="AG26" s="1">
        <v>2</v>
      </c>
      <c r="AH26" s="1"/>
      <c r="AI26" s="17">
        <f t="shared" si="39"/>
        <v>1</v>
      </c>
      <c r="AJ26" s="18">
        <f t="shared" si="40"/>
        <v>0.66666666666666663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8</v>
      </c>
      <c r="D27" s="2"/>
      <c r="E27" s="2"/>
      <c r="F27" s="8">
        <v>8</v>
      </c>
      <c r="G27" s="22"/>
      <c r="H27" s="1">
        <f t="shared" si="32"/>
        <v>0</v>
      </c>
      <c r="I27" s="1">
        <v>8</v>
      </c>
      <c r="J27" s="1">
        <v>7</v>
      </c>
      <c r="K27" s="1"/>
      <c r="L27" s="1"/>
      <c r="M27" s="1"/>
      <c r="N27" s="1">
        <v>1</v>
      </c>
      <c r="O27" s="17">
        <f t="shared" si="33"/>
        <v>0.875</v>
      </c>
      <c r="P27" s="18">
        <f t="shared" si="34"/>
        <v>0</v>
      </c>
      <c r="Q27" s="22">
        <v>1</v>
      </c>
      <c r="R27" s="1">
        <f t="shared" si="35"/>
        <v>1</v>
      </c>
      <c r="S27" s="1">
        <v>8</v>
      </c>
      <c r="T27" s="1">
        <v>5</v>
      </c>
      <c r="U27" s="1"/>
      <c r="V27" s="1"/>
      <c r="W27" s="1">
        <v>1</v>
      </c>
      <c r="X27" s="1">
        <v>2</v>
      </c>
      <c r="Y27" s="17">
        <f t="shared" si="36"/>
        <v>0.75</v>
      </c>
      <c r="Z27" s="18">
        <f t="shared" si="37"/>
        <v>0.125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6</v>
      </c>
      <c r="D28" s="2"/>
      <c r="E28" s="2"/>
      <c r="F28" s="9">
        <v>6</v>
      </c>
      <c r="G28" s="23">
        <v>1</v>
      </c>
      <c r="H28" s="24">
        <f t="shared" si="32"/>
        <v>1</v>
      </c>
      <c r="I28" s="24">
        <v>6</v>
      </c>
      <c r="J28" s="24">
        <v>4</v>
      </c>
      <c r="K28" s="10"/>
      <c r="L28" s="10"/>
      <c r="M28" s="10"/>
      <c r="N28" s="10">
        <v>2</v>
      </c>
      <c r="O28" s="19">
        <f t="shared" si="33"/>
        <v>0.66666666666666663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58</v>
      </c>
    </row>
    <row r="2" spans="1:106">
      <c r="B2" s="25" t="str">
        <f>"Freshmen Retention - "&amp;$A$1</f>
        <v>Freshmen Retention - Social Sciences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2</v>
      </c>
      <c r="D5" s="3"/>
      <c r="E5" s="3"/>
      <c r="F5" s="8">
        <v>2</v>
      </c>
      <c r="G5" s="21">
        <v>4</v>
      </c>
      <c r="H5" s="1">
        <f>IF(ISNUMBER(I5),F5-I5+G5,"")</f>
        <v>0</v>
      </c>
      <c r="I5" s="1">
        <v>6</v>
      </c>
      <c r="J5" s="1">
        <v>6</v>
      </c>
      <c r="K5" s="4"/>
      <c r="L5" s="4"/>
      <c r="M5" s="4"/>
      <c r="N5" s="5"/>
      <c r="O5" s="15">
        <f>IF(I5="","",((J5+K5+L5+M5)/I5))</f>
        <v>1</v>
      </c>
      <c r="P5" s="16">
        <f>IF(I5="","",(M5/I5))</f>
        <v>0</v>
      </c>
      <c r="Q5" s="21"/>
      <c r="R5" s="1">
        <f t="shared" ref="R5:R14" si="1">IF(ISNUMBER(S5),I5-S5+Q5,"")</f>
        <v>-1</v>
      </c>
      <c r="S5" s="1">
        <v>7</v>
      </c>
      <c r="T5" s="1">
        <v>3</v>
      </c>
      <c r="U5" s="4"/>
      <c r="V5" s="4"/>
      <c r="W5" s="4"/>
      <c r="X5" s="5">
        <v>4</v>
      </c>
      <c r="Y5" s="15">
        <f t="shared" ref="Y5:Y14" si="2">IF(S5="","",((T5+U5+V5+W5)/S5))</f>
        <v>0.42857142857142855</v>
      </c>
      <c r="Z5" s="16">
        <f t="shared" ref="Z5:Z14" si="3">IF(S5="","",(W5/S5))</f>
        <v>0</v>
      </c>
      <c r="AA5" s="21">
        <v>1</v>
      </c>
      <c r="AB5" s="1">
        <f t="shared" ref="AB5:AB14" si="4">IF(ISNUMBER(AC5),S5-AC5+AA5,"")</f>
        <v>0</v>
      </c>
      <c r="AC5" s="1">
        <v>8</v>
      </c>
      <c r="AD5" s="1">
        <v>4</v>
      </c>
      <c r="AE5" s="4"/>
      <c r="AF5" s="4"/>
      <c r="AG5" s="4"/>
      <c r="AH5" s="5">
        <v>4</v>
      </c>
      <c r="AI5" s="15">
        <f t="shared" ref="AI5:AI14" si="5">IF(AC5="","",((AD5+AE5+AF5+AG5)/AC5))</f>
        <v>0.5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8</v>
      </c>
      <c r="AN5" s="1">
        <v>1</v>
      </c>
      <c r="AO5" s="4"/>
      <c r="AP5" s="4"/>
      <c r="AQ5" s="4">
        <v>3</v>
      </c>
      <c r="AR5" s="5">
        <v>4</v>
      </c>
      <c r="AS5" s="15">
        <f t="shared" ref="AS5:AS14" si="8">IF(AM5="","",((AN5+AO5+AP5+AQ5)/AM5))</f>
        <v>0.5</v>
      </c>
      <c r="AT5" s="16">
        <f t="shared" ref="AT5:AT14" si="9">IF(AM5="","",(AQ5/AM5))</f>
        <v>0.375</v>
      </c>
      <c r="AU5" s="21"/>
      <c r="AV5" s="1">
        <f t="shared" ref="AV5:AV14" si="10">IF(ISNUMBER(AW5),AM5-AW5+AU5,"")</f>
        <v>0</v>
      </c>
      <c r="AW5" s="1">
        <v>8</v>
      </c>
      <c r="AX5" s="1"/>
      <c r="AY5" s="4"/>
      <c r="AZ5" s="4"/>
      <c r="BA5" s="4">
        <v>4</v>
      </c>
      <c r="BB5" s="5">
        <v>4</v>
      </c>
      <c r="BC5" s="15">
        <f t="shared" ref="BC5:BC14" si="11">IF(AW5="","",((AX5+AY5+AZ5+BA5)/AW5))</f>
        <v>0.5</v>
      </c>
      <c r="BD5" s="16">
        <f t="shared" ref="BD5:BD14" si="12">IF(AW5="","",(BA5/AW5))</f>
        <v>0.5</v>
      </c>
      <c r="BE5" s="21"/>
      <c r="BF5" s="1">
        <f t="shared" ref="BF5:BF14" si="13">IF(ISNUMBER(BG5),AW5-BG5+BE5,"")</f>
        <v>0</v>
      </c>
      <c r="BG5" s="1">
        <v>8</v>
      </c>
      <c r="BH5" s="1"/>
      <c r="BI5" s="4"/>
      <c r="BJ5" s="4"/>
      <c r="BK5" s="4">
        <v>4</v>
      </c>
      <c r="BL5" s="5">
        <v>4</v>
      </c>
      <c r="BM5" s="15">
        <f t="shared" ref="BM5:BM14" si="14">IF(BG5="","",((BH5+BI5+BJ5+BK5)/BG5))</f>
        <v>0.5</v>
      </c>
      <c r="BN5" s="16">
        <f t="shared" ref="BN5:BN14" si="15">IF(BG5="","",(BK5/BG5))</f>
        <v>0.5</v>
      </c>
      <c r="BO5" s="21"/>
      <c r="BP5" s="1">
        <f t="shared" ref="BP5:BP14" si="16">IF(ISNUMBER(BQ5),BG5-BQ5+BO5,"")</f>
        <v>0</v>
      </c>
      <c r="BQ5" s="1">
        <v>8</v>
      </c>
      <c r="BR5" s="1"/>
      <c r="BS5" s="4"/>
      <c r="BT5" s="4"/>
      <c r="BU5" s="4">
        <v>4</v>
      </c>
      <c r="BV5" s="5">
        <v>4</v>
      </c>
      <c r="BW5" s="15">
        <f t="shared" ref="BW5:BW14" si="17">IF(BQ5="","",((BR5+BS5+BT5+BU5)/BQ5))</f>
        <v>0.5</v>
      </c>
      <c r="BX5" s="16">
        <f t="shared" ref="BX5:BX14" si="18">IF(BQ5="","",(BU5/BQ5))</f>
        <v>0.5</v>
      </c>
      <c r="BY5" s="21"/>
      <c r="BZ5" s="1">
        <f t="shared" ref="BZ5:BZ14" si="19">IF(ISNUMBER(CA5),BQ5-CA5+BY5,"")</f>
        <v>0</v>
      </c>
      <c r="CA5" s="1">
        <v>8</v>
      </c>
      <c r="CB5" s="1"/>
      <c r="CC5" s="4"/>
      <c r="CD5" s="4"/>
      <c r="CE5" s="4">
        <v>4</v>
      </c>
      <c r="CF5" s="5">
        <v>4</v>
      </c>
      <c r="CG5" s="15">
        <f t="shared" ref="CG5:CG14" si="20">IF(CA5="","",((CB5+CC5+CD5+CE5)/CA5))</f>
        <v>0.5</v>
      </c>
      <c r="CH5" s="16">
        <f t="shared" ref="CH5:CH14" si="21">IF(CA5="","",(CE5/CA5))</f>
        <v>0.5</v>
      </c>
      <c r="CI5" s="21"/>
      <c r="CJ5" s="1">
        <f t="shared" ref="CJ5:CJ14" si="22">IF(ISNUMBER(CK5),CA5-CK5+CI5,"")</f>
        <v>0</v>
      </c>
      <c r="CK5" s="1">
        <v>8</v>
      </c>
      <c r="CL5" s="1"/>
      <c r="CM5" s="4"/>
      <c r="CN5" s="4"/>
      <c r="CO5" s="4">
        <v>4</v>
      </c>
      <c r="CP5" s="5">
        <v>4</v>
      </c>
      <c r="CQ5" s="15">
        <f t="shared" ref="CQ5:CQ14" si="23">IF(CK5="","",((CL5+CM5+CN5+CO5)/CK5))</f>
        <v>0.5</v>
      </c>
      <c r="CR5" s="16">
        <f t="shared" ref="CR5:CR14" si="24">IF(CK5="","",(CO5/CK5))</f>
        <v>0.5</v>
      </c>
      <c r="CS5" s="21"/>
      <c r="CT5" s="1">
        <f t="shared" ref="CT5:CT14" si="25">IF(ISNUMBER(CU5),CK5-CU5+CS5,"")</f>
        <v>0</v>
      </c>
      <c r="CU5" s="1">
        <v>8</v>
      </c>
      <c r="CV5" s="1"/>
      <c r="CW5" s="4"/>
      <c r="CX5" s="4"/>
      <c r="CY5" s="4">
        <v>4</v>
      </c>
      <c r="CZ5" s="5">
        <v>4</v>
      </c>
      <c r="DA5" s="15">
        <f t="shared" ref="DA5:DA14" si="26">IF(CU5="","",((CV5+CW5+CX5+CY5)/CU5))</f>
        <v>0.5</v>
      </c>
      <c r="DB5" s="16">
        <f t="shared" ref="DB5:DB14" si="27">IF(CU5="","",(CY5/CU5))</f>
        <v>0.5</v>
      </c>
    </row>
    <row r="6" spans="1:106">
      <c r="B6" s="4" t="s">
        <v>82</v>
      </c>
      <c r="C6" s="2">
        <f t="shared" si="0"/>
        <v>3</v>
      </c>
      <c r="D6" s="2"/>
      <c r="E6" s="2"/>
      <c r="F6" s="8">
        <v>3</v>
      </c>
      <c r="G6" s="22"/>
      <c r="H6" s="1">
        <f t="shared" ref="H6:H14" si="28">IF(ISNUMBER(I6),F6-I6+G6,"")</f>
        <v>0</v>
      </c>
      <c r="I6" s="1">
        <v>3</v>
      </c>
      <c r="J6" s="1">
        <v>3</v>
      </c>
      <c r="K6" s="1"/>
      <c r="L6" s="1"/>
      <c r="M6" s="1"/>
      <c r="N6" s="1"/>
      <c r="O6" s="15">
        <f t="shared" ref="O6:O14" si="29">IF(I6="","",((J6+K6+L6+M6)/I6))</f>
        <v>1</v>
      </c>
      <c r="P6" s="16">
        <f t="shared" ref="P6:P14" si="30">IF(I6="","",(M6/I6))</f>
        <v>0</v>
      </c>
      <c r="Q6" s="22">
        <v>3</v>
      </c>
      <c r="R6" s="1">
        <f t="shared" si="1"/>
        <v>-1</v>
      </c>
      <c r="S6" s="1">
        <v>7</v>
      </c>
      <c r="T6" s="1">
        <v>6</v>
      </c>
      <c r="U6" s="1"/>
      <c r="V6" s="1"/>
      <c r="W6" s="1"/>
      <c r="X6" s="1">
        <v>1</v>
      </c>
      <c r="Y6" s="15">
        <f t="shared" si="2"/>
        <v>0.8571428571428571</v>
      </c>
      <c r="Z6" s="16">
        <f t="shared" si="3"/>
        <v>0</v>
      </c>
      <c r="AA6" s="22">
        <v>1</v>
      </c>
      <c r="AB6" s="1">
        <f t="shared" si="4"/>
        <v>0</v>
      </c>
      <c r="AC6" s="1">
        <v>8</v>
      </c>
      <c r="AD6" s="1">
        <v>7</v>
      </c>
      <c r="AE6" s="1"/>
      <c r="AF6" s="1"/>
      <c r="AG6" s="1"/>
      <c r="AH6" s="1">
        <v>1</v>
      </c>
      <c r="AI6" s="15">
        <f t="shared" si="5"/>
        <v>0.875</v>
      </c>
      <c r="AJ6" s="16">
        <f t="shared" si="6"/>
        <v>0</v>
      </c>
      <c r="AK6" s="22"/>
      <c r="AL6" s="1">
        <f t="shared" si="7"/>
        <v>0</v>
      </c>
      <c r="AM6" s="1">
        <v>8</v>
      </c>
      <c r="AN6" s="1">
        <v>1</v>
      </c>
      <c r="AO6" s="1"/>
      <c r="AP6" s="1"/>
      <c r="AQ6" s="1">
        <v>6</v>
      </c>
      <c r="AR6" s="1">
        <v>1</v>
      </c>
      <c r="AS6" s="15">
        <f t="shared" si="8"/>
        <v>0.875</v>
      </c>
      <c r="AT6" s="16">
        <f t="shared" si="9"/>
        <v>0.75</v>
      </c>
      <c r="AU6" s="22"/>
      <c r="AV6" s="1">
        <f t="shared" si="10"/>
        <v>0</v>
      </c>
      <c r="AW6" s="1">
        <v>8</v>
      </c>
      <c r="AX6" s="1"/>
      <c r="AY6" s="1"/>
      <c r="AZ6" s="1"/>
      <c r="BA6" s="1">
        <v>7</v>
      </c>
      <c r="BB6" s="1">
        <v>1</v>
      </c>
      <c r="BC6" s="15">
        <f t="shared" si="11"/>
        <v>0.875</v>
      </c>
      <c r="BD6" s="16">
        <f t="shared" si="12"/>
        <v>0.875</v>
      </c>
      <c r="BE6" s="22"/>
      <c r="BF6" s="1">
        <f t="shared" si="13"/>
        <v>0</v>
      </c>
      <c r="BG6" s="1">
        <v>8</v>
      </c>
      <c r="BH6" s="1"/>
      <c r="BI6" s="1"/>
      <c r="BJ6" s="1"/>
      <c r="BK6" s="1">
        <v>7</v>
      </c>
      <c r="BL6" s="1">
        <v>1</v>
      </c>
      <c r="BM6" s="15">
        <f t="shared" si="14"/>
        <v>0.875</v>
      </c>
      <c r="BN6" s="16">
        <f t="shared" si="15"/>
        <v>0.875</v>
      </c>
      <c r="BO6" s="22"/>
      <c r="BP6" s="1">
        <f t="shared" si="16"/>
        <v>0</v>
      </c>
      <c r="BQ6" s="1">
        <v>8</v>
      </c>
      <c r="BR6" s="1"/>
      <c r="BS6" s="1"/>
      <c r="BT6" s="1"/>
      <c r="BU6" s="1">
        <v>7</v>
      </c>
      <c r="BV6" s="1">
        <v>1</v>
      </c>
      <c r="BW6" s="15">
        <f t="shared" si="17"/>
        <v>0.875</v>
      </c>
      <c r="BX6" s="16">
        <f t="shared" si="18"/>
        <v>0.875</v>
      </c>
      <c r="BY6" s="22"/>
      <c r="BZ6" s="1">
        <f t="shared" si="19"/>
        <v>0</v>
      </c>
      <c r="CA6" s="1">
        <v>8</v>
      </c>
      <c r="CB6" s="1"/>
      <c r="CC6" s="1"/>
      <c r="CD6" s="1"/>
      <c r="CE6" s="1">
        <v>7</v>
      </c>
      <c r="CF6" s="1">
        <v>1</v>
      </c>
      <c r="CG6" s="15">
        <f t="shared" si="20"/>
        <v>0.875</v>
      </c>
      <c r="CH6" s="16">
        <f t="shared" si="21"/>
        <v>0.875</v>
      </c>
      <c r="CI6" s="22"/>
      <c r="CJ6" s="1">
        <f t="shared" si="22"/>
        <v>0</v>
      </c>
      <c r="CK6" s="1">
        <v>8</v>
      </c>
      <c r="CL6" s="1"/>
      <c r="CM6" s="1"/>
      <c r="CN6" s="1"/>
      <c r="CO6" s="1">
        <v>7</v>
      </c>
      <c r="CP6" s="1">
        <v>1</v>
      </c>
      <c r="CQ6" s="15">
        <f t="shared" si="23"/>
        <v>0.875</v>
      </c>
      <c r="CR6" s="16">
        <f t="shared" si="24"/>
        <v>0.875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5</v>
      </c>
      <c r="D7" s="2"/>
      <c r="E7" s="2"/>
      <c r="F7" s="8">
        <v>5</v>
      </c>
      <c r="G7" s="22">
        <v>2</v>
      </c>
      <c r="H7" s="1">
        <f t="shared" si="28"/>
        <v>0</v>
      </c>
      <c r="I7" s="1">
        <v>7</v>
      </c>
      <c r="J7" s="1">
        <v>7</v>
      </c>
      <c r="K7" s="1"/>
      <c r="L7" s="1"/>
      <c r="M7" s="1"/>
      <c r="N7" s="1"/>
      <c r="O7" s="15">
        <f t="shared" si="29"/>
        <v>1</v>
      </c>
      <c r="P7" s="16">
        <f t="shared" si="30"/>
        <v>0</v>
      </c>
      <c r="Q7" s="22">
        <v>5</v>
      </c>
      <c r="R7" s="1">
        <f t="shared" si="1"/>
        <v>0</v>
      </c>
      <c r="S7" s="1">
        <v>12</v>
      </c>
      <c r="T7" s="1">
        <v>11</v>
      </c>
      <c r="U7" s="1"/>
      <c r="V7" s="1"/>
      <c r="W7" s="1"/>
      <c r="X7" s="1">
        <v>1</v>
      </c>
      <c r="Y7" s="15">
        <f t="shared" si="2"/>
        <v>0.91666666666666663</v>
      </c>
      <c r="Z7" s="16">
        <f t="shared" si="3"/>
        <v>0</v>
      </c>
      <c r="AA7" s="22">
        <v>2</v>
      </c>
      <c r="AB7" s="1">
        <f t="shared" si="4"/>
        <v>1</v>
      </c>
      <c r="AC7" s="1">
        <v>13</v>
      </c>
      <c r="AD7" s="1">
        <v>11</v>
      </c>
      <c r="AE7" s="1"/>
      <c r="AF7" s="1"/>
      <c r="AG7" s="1">
        <v>1</v>
      </c>
      <c r="AH7" s="1">
        <v>1</v>
      </c>
      <c r="AI7" s="15">
        <f t="shared" si="5"/>
        <v>0.92307692307692313</v>
      </c>
      <c r="AJ7" s="16">
        <f t="shared" si="6"/>
        <v>7.6923076923076927E-2</v>
      </c>
      <c r="AK7" s="22"/>
      <c r="AL7" s="1">
        <f t="shared" si="7"/>
        <v>0</v>
      </c>
      <c r="AM7" s="1">
        <v>13</v>
      </c>
      <c r="AN7" s="1">
        <v>4</v>
      </c>
      <c r="AO7" s="1"/>
      <c r="AP7" s="1">
        <v>1</v>
      </c>
      <c r="AQ7" s="1">
        <v>7</v>
      </c>
      <c r="AR7" s="1">
        <v>1</v>
      </c>
      <c r="AS7" s="15">
        <f t="shared" si="8"/>
        <v>0.92307692307692313</v>
      </c>
      <c r="AT7" s="16">
        <f t="shared" si="9"/>
        <v>0.53846153846153844</v>
      </c>
      <c r="AU7" s="22"/>
      <c r="AV7" s="1">
        <f t="shared" si="10"/>
        <v>0</v>
      </c>
      <c r="AW7" s="1">
        <v>13</v>
      </c>
      <c r="AX7" s="1"/>
      <c r="AY7" s="1"/>
      <c r="AZ7" s="1"/>
      <c r="BA7" s="1">
        <v>11</v>
      </c>
      <c r="BB7" s="1">
        <v>2</v>
      </c>
      <c r="BC7" s="15">
        <f t="shared" si="11"/>
        <v>0.84615384615384615</v>
      </c>
      <c r="BD7" s="16">
        <f t="shared" si="12"/>
        <v>0.84615384615384615</v>
      </c>
      <c r="BE7" s="22"/>
      <c r="BF7" s="1">
        <f t="shared" si="13"/>
        <v>0</v>
      </c>
      <c r="BG7" s="1">
        <v>13</v>
      </c>
      <c r="BH7" s="1"/>
      <c r="BI7" s="1"/>
      <c r="BJ7" s="1"/>
      <c r="BK7" s="1">
        <v>11</v>
      </c>
      <c r="BL7" s="1">
        <v>2</v>
      </c>
      <c r="BM7" s="15">
        <f t="shared" si="14"/>
        <v>0.84615384615384615</v>
      </c>
      <c r="BN7" s="16">
        <f t="shared" si="15"/>
        <v>0.84615384615384615</v>
      </c>
      <c r="BO7" s="22"/>
      <c r="BP7" s="1">
        <f t="shared" si="16"/>
        <v>0</v>
      </c>
      <c r="BQ7" s="1">
        <v>13</v>
      </c>
      <c r="BR7" s="1"/>
      <c r="BS7" s="1"/>
      <c r="BT7" s="1"/>
      <c r="BU7" s="1">
        <v>11</v>
      </c>
      <c r="BV7" s="1">
        <v>2</v>
      </c>
      <c r="BW7" s="15">
        <f t="shared" si="17"/>
        <v>0.84615384615384615</v>
      </c>
      <c r="BX7" s="16">
        <f t="shared" si="18"/>
        <v>0.84615384615384615</v>
      </c>
      <c r="BY7" s="22"/>
      <c r="BZ7" s="1">
        <f t="shared" si="19"/>
        <v>0</v>
      </c>
      <c r="CA7" s="1">
        <v>13</v>
      </c>
      <c r="CB7" s="1"/>
      <c r="CC7" s="1"/>
      <c r="CD7" s="1"/>
      <c r="CE7" s="1">
        <v>11</v>
      </c>
      <c r="CF7" s="1">
        <v>2</v>
      </c>
      <c r="CG7" s="15">
        <f t="shared" si="20"/>
        <v>0.84615384615384615</v>
      </c>
      <c r="CH7" s="16">
        <f t="shared" si="21"/>
        <v>0.84615384615384615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4</v>
      </c>
      <c r="D8" s="2"/>
      <c r="E8" s="2"/>
      <c r="F8" s="8">
        <v>4</v>
      </c>
      <c r="G8" s="22">
        <v>2</v>
      </c>
      <c r="H8" s="1">
        <f t="shared" si="28"/>
        <v>2</v>
      </c>
      <c r="I8" s="1">
        <v>4</v>
      </c>
      <c r="J8" s="1">
        <v>3</v>
      </c>
      <c r="K8" s="1"/>
      <c r="L8" s="1"/>
      <c r="M8" s="1"/>
      <c r="N8" s="1">
        <v>1</v>
      </c>
      <c r="O8" s="15">
        <f t="shared" si="29"/>
        <v>0.75</v>
      </c>
      <c r="P8" s="16">
        <f t="shared" si="30"/>
        <v>0</v>
      </c>
      <c r="Q8" s="22"/>
      <c r="R8" s="1">
        <f t="shared" si="1"/>
        <v>0</v>
      </c>
      <c r="S8" s="1">
        <v>4</v>
      </c>
      <c r="T8" s="1">
        <v>2</v>
      </c>
      <c r="U8" s="1"/>
      <c r="V8" s="1"/>
      <c r="W8" s="1"/>
      <c r="X8" s="1">
        <v>2</v>
      </c>
      <c r="Y8" s="15">
        <f t="shared" si="2"/>
        <v>0.5</v>
      </c>
      <c r="Z8" s="16">
        <f t="shared" si="3"/>
        <v>0</v>
      </c>
      <c r="AA8" s="22">
        <v>1</v>
      </c>
      <c r="AB8" s="1">
        <f t="shared" si="4"/>
        <v>0</v>
      </c>
      <c r="AC8" s="1">
        <v>5</v>
      </c>
      <c r="AD8" s="1">
        <v>2</v>
      </c>
      <c r="AE8" s="1"/>
      <c r="AF8" s="1"/>
      <c r="AG8" s="1">
        <v>1</v>
      </c>
      <c r="AH8" s="1">
        <v>2</v>
      </c>
      <c r="AI8" s="15">
        <f t="shared" si="5"/>
        <v>0.6</v>
      </c>
      <c r="AJ8" s="16">
        <f t="shared" si="6"/>
        <v>0.2</v>
      </c>
      <c r="AK8" s="22"/>
      <c r="AL8" s="1">
        <f t="shared" si="7"/>
        <v>0</v>
      </c>
      <c r="AM8" s="1">
        <v>5</v>
      </c>
      <c r="AN8" s="1">
        <v>1</v>
      </c>
      <c r="AO8" s="1"/>
      <c r="AP8" s="1"/>
      <c r="AQ8" s="1">
        <v>2</v>
      </c>
      <c r="AR8" s="1">
        <v>2</v>
      </c>
      <c r="AS8" s="15">
        <f t="shared" si="8"/>
        <v>0.6</v>
      </c>
      <c r="AT8" s="16">
        <f t="shared" si="9"/>
        <v>0.4</v>
      </c>
      <c r="AU8" s="22"/>
      <c r="AV8" s="1">
        <f t="shared" si="10"/>
        <v>0</v>
      </c>
      <c r="AW8" s="1">
        <v>5</v>
      </c>
      <c r="AX8" s="1"/>
      <c r="AY8" s="1"/>
      <c r="AZ8" s="1"/>
      <c r="BA8" s="1">
        <v>3</v>
      </c>
      <c r="BB8" s="1">
        <v>2</v>
      </c>
      <c r="BC8" s="15">
        <f t="shared" si="11"/>
        <v>0.6</v>
      </c>
      <c r="BD8" s="16">
        <f t="shared" si="12"/>
        <v>0.6</v>
      </c>
      <c r="BE8" s="22"/>
      <c r="BF8" s="1">
        <f t="shared" si="13"/>
        <v>0</v>
      </c>
      <c r="BG8" s="1">
        <v>5</v>
      </c>
      <c r="BH8" s="1"/>
      <c r="BI8" s="1"/>
      <c r="BJ8" s="1"/>
      <c r="BK8" s="1">
        <v>3</v>
      </c>
      <c r="BL8" s="1">
        <v>2</v>
      </c>
      <c r="BM8" s="15">
        <f t="shared" si="14"/>
        <v>0.6</v>
      </c>
      <c r="BN8" s="16">
        <f t="shared" si="15"/>
        <v>0.6</v>
      </c>
      <c r="BO8" s="22"/>
      <c r="BP8" s="1">
        <f t="shared" si="16"/>
        <v>0</v>
      </c>
      <c r="BQ8" s="1">
        <v>5</v>
      </c>
      <c r="BR8" s="1"/>
      <c r="BS8" s="1"/>
      <c r="BT8" s="1"/>
      <c r="BU8" s="1">
        <v>3</v>
      </c>
      <c r="BV8" s="1">
        <v>2</v>
      </c>
      <c r="BW8" s="15">
        <f t="shared" si="17"/>
        <v>0.6</v>
      </c>
      <c r="BX8" s="16">
        <f t="shared" si="18"/>
        <v>0.6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9</v>
      </c>
      <c r="D9" s="2"/>
      <c r="E9" s="2"/>
      <c r="F9" s="8">
        <v>9</v>
      </c>
      <c r="G9" s="22">
        <v>1</v>
      </c>
      <c r="H9" s="1">
        <f t="shared" si="28"/>
        <v>1</v>
      </c>
      <c r="I9" s="1">
        <v>9</v>
      </c>
      <c r="J9" s="1">
        <v>6</v>
      </c>
      <c r="K9" s="1"/>
      <c r="L9" s="1"/>
      <c r="M9" s="1"/>
      <c r="N9" s="1">
        <v>3</v>
      </c>
      <c r="O9" s="15">
        <f t="shared" si="29"/>
        <v>0.66666666666666663</v>
      </c>
      <c r="P9" s="16">
        <f t="shared" si="30"/>
        <v>0</v>
      </c>
      <c r="Q9" s="22">
        <v>2</v>
      </c>
      <c r="R9" s="1">
        <f t="shared" si="1"/>
        <v>0</v>
      </c>
      <c r="S9" s="1">
        <v>11</v>
      </c>
      <c r="T9" s="1">
        <v>7</v>
      </c>
      <c r="U9" s="1"/>
      <c r="V9" s="1"/>
      <c r="W9" s="1"/>
      <c r="X9" s="1">
        <v>4</v>
      </c>
      <c r="Y9" s="15">
        <f t="shared" si="2"/>
        <v>0.63636363636363635</v>
      </c>
      <c r="Z9" s="16">
        <f t="shared" si="3"/>
        <v>0</v>
      </c>
      <c r="AA9" s="22"/>
      <c r="AB9" s="1">
        <f t="shared" si="4"/>
        <v>0</v>
      </c>
      <c r="AC9" s="1">
        <v>11</v>
      </c>
      <c r="AD9" s="1">
        <v>5</v>
      </c>
      <c r="AE9" s="1"/>
      <c r="AF9" s="1"/>
      <c r="AG9" s="1"/>
      <c r="AH9" s="1">
        <v>6</v>
      </c>
      <c r="AI9" s="15">
        <f t="shared" si="5"/>
        <v>0.45454545454545453</v>
      </c>
      <c r="AJ9" s="16">
        <f t="shared" si="6"/>
        <v>0</v>
      </c>
      <c r="AK9" s="22"/>
      <c r="AL9" s="1">
        <f t="shared" si="7"/>
        <v>0</v>
      </c>
      <c r="AM9" s="1">
        <v>11</v>
      </c>
      <c r="AN9" s="1">
        <v>3</v>
      </c>
      <c r="AO9" s="1"/>
      <c r="AP9" s="1"/>
      <c r="AQ9" s="1">
        <v>2</v>
      </c>
      <c r="AR9" s="1">
        <v>6</v>
      </c>
      <c r="AS9" s="15">
        <f t="shared" si="8"/>
        <v>0.45454545454545453</v>
      </c>
      <c r="AT9" s="16">
        <f t="shared" si="9"/>
        <v>0.18181818181818182</v>
      </c>
      <c r="AU9" s="22"/>
      <c r="AV9" s="1">
        <f t="shared" si="10"/>
        <v>0</v>
      </c>
      <c r="AW9" s="1">
        <v>11</v>
      </c>
      <c r="AX9" s="1"/>
      <c r="AY9" s="1"/>
      <c r="AZ9" s="1"/>
      <c r="BA9" s="1">
        <v>5</v>
      </c>
      <c r="BB9" s="1">
        <v>6</v>
      </c>
      <c r="BC9" s="15">
        <f t="shared" si="11"/>
        <v>0.45454545454545453</v>
      </c>
      <c r="BD9" s="16">
        <f t="shared" si="12"/>
        <v>0.45454545454545453</v>
      </c>
      <c r="BE9" s="22"/>
      <c r="BF9" s="1">
        <f t="shared" si="13"/>
        <v>0</v>
      </c>
      <c r="BG9" s="1">
        <v>11</v>
      </c>
      <c r="BH9" s="1"/>
      <c r="BI9" s="1"/>
      <c r="BJ9" s="1"/>
      <c r="BK9" s="1">
        <v>5</v>
      </c>
      <c r="BL9" s="1">
        <v>6</v>
      </c>
      <c r="BM9" s="15">
        <f t="shared" si="14"/>
        <v>0.45454545454545453</v>
      </c>
      <c r="BN9" s="16">
        <f t="shared" si="15"/>
        <v>0.45454545454545453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2</v>
      </c>
      <c r="D10" s="2"/>
      <c r="E10" s="2"/>
      <c r="F10" s="8">
        <v>2</v>
      </c>
      <c r="G10" s="22">
        <v>1</v>
      </c>
      <c r="H10" s="1">
        <f t="shared" si="28"/>
        <v>0</v>
      </c>
      <c r="I10" s="1">
        <v>3</v>
      </c>
      <c r="J10" s="1">
        <v>2</v>
      </c>
      <c r="K10" s="1"/>
      <c r="L10" s="1"/>
      <c r="M10" s="1"/>
      <c r="N10" s="1">
        <v>1</v>
      </c>
      <c r="O10" s="15">
        <f t="shared" si="29"/>
        <v>0.66666666666666663</v>
      </c>
      <c r="P10" s="16">
        <f t="shared" si="30"/>
        <v>0</v>
      </c>
      <c r="Q10" s="22"/>
      <c r="R10" s="1">
        <f t="shared" si="1"/>
        <v>0</v>
      </c>
      <c r="S10" s="1">
        <v>3</v>
      </c>
      <c r="T10" s="1">
        <v>1</v>
      </c>
      <c r="U10" s="1"/>
      <c r="V10" s="1"/>
      <c r="W10" s="1"/>
      <c r="X10" s="1">
        <v>2</v>
      </c>
      <c r="Y10" s="15">
        <f t="shared" si="2"/>
        <v>0.33333333333333331</v>
      </c>
      <c r="Z10" s="16">
        <f t="shared" si="3"/>
        <v>0</v>
      </c>
      <c r="AA10" s="22">
        <v>1</v>
      </c>
      <c r="AB10" s="1">
        <f t="shared" si="4"/>
        <v>0</v>
      </c>
      <c r="AC10" s="1">
        <v>4</v>
      </c>
      <c r="AD10" s="1">
        <v>2</v>
      </c>
      <c r="AE10" s="1"/>
      <c r="AF10" s="1"/>
      <c r="AG10" s="1"/>
      <c r="AH10" s="1">
        <v>2</v>
      </c>
      <c r="AI10" s="15">
        <f t="shared" si="5"/>
        <v>0.5</v>
      </c>
      <c r="AJ10" s="16">
        <f t="shared" si="6"/>
        <v>0</v>
      </c>
      <c r="AK10" s="22"/>
      <c r="AL10" s="1">
        <f t="shared" si="7"/>
        <v>0</v>
      </c>
      <c r="AM10" s="1">
        <v>4</v>
      </c>
      <c r="AN10" s="1">
        <v>1</v>
      </c>
      <c r="AO10" s="1"/>
      <c r="AP10" s="1"/>
      <c r="AQ10" s="1">
        <v>1</v>
      </c>
      <c r="AR10" s="1">
        <v>2</v>
      </c>
      <c r="AS10" s="15">
        <f t="shared" si="8"/>
        <v>0.5</v>
      </c>
      <c r="AT10" s="16">
        <f t="shared" si="9"/>
        <v>0.25</v>
      </c>
      <c r="AU10" s="22"/>
      <c r="AV10" s="1">
        <f t="shared" si="10"/>
        <v>0</v>
      </c>
      <c r="AW10" s="1">
        <v>4</v>
      </c>
      <c r="AX10" s="1"/>
      <c r="AY10" s="1"/>
      <c r="AZ10" s="1">
        <v>1</v>
      </c>
      <c r="BA10" s="1">
        <v>1</v>
      </c>
      <c r="BB10" s="1">
        <v>2</v>
      </c>
      <c r="BC10" s="15">
        <f t="shared" si="11"/>
        <v>0.5</v>
      </c>
      <c r="BD10" s="16">
        <f t="shared" si="12"/>
        <v>0.25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2</v>
      </c>
      <c r="D11" s="2"/>
      <c r="E11" s="2"/>
      <c r="F11" s="8">
        <v>2</v>
      </c>
      <c r="G11" s="22">
        <v>2</v>
      </c>
      <c r="H11" s="1">
        <f t="shared" si="28"/>
        <v>0</v>
      </c>
      <c r="I11" s="1">
        <v>4</v>
      </c>
      <c r="J11" s="1">
        <v>4</v>
      </c>
      <c r="K11" s="1"/>
      <c r="L11" s="1"/>
      <c r="M11" s="1"/>
      <c r="N11" s="1"/>
      <c r="O11" s="15">
        <f t="shared" si="29"/>
        <v>1</v>
      </c>
      <c r="P11" s="16">
        <f t="shared" si="30"/>
        <v>0</v>
      </c>
      <c r="Q11" s="22">
        <v>1</v>
      </c>
      <c r="R11" s="1">
        <f t="shared" si="1"/>
        <v>0</v>
      </c>
      <c r="S11" s="1">
        <v>5</v>
      </c>
      <c r="T11" s="1">
        <v>5</v>
      </c>
      <c r="U11" s="1"/>
      <c r="V11" s="1"/>
      <c r="W11" s="1"/>
      <c r="X11" s="1"/>
      <c r="Y11" s="15">
        <f t="shared" si="2"/>
        <v>1</v>
      </c>
      <c r="Z11" s="16">
        <f t="shared" si="3"/>
        <v>0</v>
      </c>
      <c r="AA11" s="22"/>
      <c r="AB11" s="1">
        <f t="shared" si="4"/>
        <v>0</v>
      </c>
      <c r="AC11" s="1">
        <v>5</v>
      </c>
      <c r="AD11" s="1">
        <v>5</v>
      </c>
      <c r="AE11" s="1"/>
      <c r="AF11" s="1"/>
      <c r="AG11" s="1"/>
      <c r="AH11" s="1"/>
      <c r="AI11" s="15">
        <f t="shared" si="5"/>
        <v>1</v>
      </c>
      <c r="AJ11" s="16">
        <f t="shared" si="6"/>
        <v>0</v>
      </c>
      <c r="AK11" s="22"/>
      <c r="AL11" s="1">
        <f t="shared" si="7"/>
        <v>0</v>
      </c>
      <c r="AM11" s="1">
        <v>5</v>
      </c>
      <c r="AN11" s="1"/>
      <c r="AO11" s="1"/>
      <c r="AP11" s="1"/>
      <c r="AQ11" s="1">
        <v>4</v>
      </c>
      <c r="AR11" s="1">
        <v>1</v>
      </c>
      <c r="AS11" s="15">
        <f t="shared" si="8"/>
        <v>0.8</v>
      </c>
      <c r="AT11" s="16">
        <f t="shared" si="9"/>
        <v>0.8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2</v>
      </c>
      <c r="D12" s="2"/>
      <c r="E12" s="2"/>
      <c r="F12" s="8">
        <v>2</v>
      </c>
      <c r="G12" s="22">
        <v>1</v>
      </c>
      <c r="H12" s="1">
        <f t="shared" si="28"/>
        <v>1</v>
      </c>
      <c r="I12" s="1">
        <v>2</v>
      </c>
      <c r="J12" s="1">
        <v>2</v>
      </c>
      <c r="K12" s="1"/>
      <c r="L12" s="1"/>
      <c r="M12" s="1"/>
      <c r="N12" s="1"/>
      <c r="O12" s="17">
        <f t="shared" si="29"/>
        <v>1</v>
      </c>
      <c r="P12" s="18">
        <f t="shared" si="30"/>
        <v>0</v>
      </c>
      <c r="Q12" s="22">
        <v>3</v>
      </c>
      <c r="R12" s="1">
        <f t="shared" si="1"/>
        <v>1</v>
      </c>
      <c r="S12" s="1">
        <v>4</v>
      </c>
      <c r="T12" s="1">
        <v>4</v>
      </c>
      <c r="U12" s="1"/>
      <c r="V12" s="1"/>
      <c r="W12" s="1"/>
      <c r="X12" s="1"/>
      <c r="Y12" s="17">
        <f t="shared" si="2"/>
        <v>1</v>
      </c>
      <c r="Z12" s="18">
        <f t="shared" si="3"/>
        <v>0</v>
      </c>
      <c r="AA12" s="22"/>
      <c r="AB12" s="1">
        <f t="shared" si="4"/>
        <v>0</v>
      </c>
      <c r="AC12" s="1">
        <v>4</v>
      </c>
      <c r="AD12" s="1">
        <v>3</v>
      </c>
      <c r="AE12" s="1"/>
      <c r="AF12" s="1"/>
      <c r="AG12" s="1">
        <v>1</v>
      </c>
      <c r="AH12" s="1"/>
      <c r="AI12" s="17">
        <f t="shared" si="5"/>
        <v>1</v>
      </c>
      <c r="AJ12" s="18">
        <f t="shared" si="6"/>
        <v>0.25</v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2</v>
      </c>
      <c r="D13" s="2"/>
      <c r="E13" s="2"/>
      <c r="F13" s="8">
        <v>2</v>
      </c>
      <c r="G13" s="22"/>
      <c r="H13" s="1">
        <f t="shared" si="28"/>
        <v>0</v>
      </c>
      <c r="I13" s="1">
        <v>2</v>
      </c>
      <c r="J13" s="1">
        <v>1</v>
      </c>
      <c r="K13" s="1"/>
      <c r="L13" s="1"/>
      <c r="M13" s="1"/>
      <c r="N13" s="1">
        <v>1</v>
      </c>
      <c r="O13" s="17">
        <f t="shared" si="29"/>
        <v>0.5</v>
      </c>
      <c r="P13" s="18">
        <f t="shared" si="30"/>
        <v>0</v>
      </c>
      <c r="Q13" s="22"/>
      <c r="R13" s="1">
        <f t="shared" si="1"/>
        <v>0</v>
      </c>
      <c r="S13" s="1">
        <v>2</v>
      </c>
      <c r="T13" s="1">
        <v>1</v>
      </c>
      <c r="U13" s="1"/>
      <c r="V13" s="1"/>
      <c r="W13" s="1"/>
      <c r="X13" s="1">
        <v>1</v>
      </c>
      <c r="Y13" s="17">
        <f t="shared" si="2"/>
        <v>0.5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5</v>
      </c>
      <c r="D14" s="2"/>
      <c r="E14" s="2"/>
      <c r="F14" s="9">
        <v>5</v>
      </c>
      <c r="G14" s="23">
        <v>1</v>
      </c>
      <c r="H14" s="24">
        <f t="shared" si="28"/>
        <v>0</v>
      </c>
      <c r="I14" s="24">
        <v>6</v>
      </c>
      <c r="J14" s="24">
        <v>6</v>
      </c>
      <c r="K14" s="10"/>
      <c r="L14" s="10"/>
      <c r="M14" s="10"/>
      <c r="N14" s="10"/>
      <c r="O14" s="19">
        <f t="shared" si="29"/>
        <v>1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Social Sciences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e">
        <f>#REF!</f>
        <v>#REF!</v>
      </c>
      <c r="C19" s="3">
        <f t="shared" ref="C19:C28" si="31">F19+D19+E19</f>
        <v>0</v>
      </c>
      <c r="D19" s="3"/>
      <c r="E19" s="3"/>
      <c r="F19" s="8"/>
      <c r="G19" s="21"/>
      <c r="H19" s="1" t="str">
        <f t="shared" ref="H19:H28" si="32">IF(ISNUMBER(I19),F19-I19+G19,"")</f>
        <v/>
      </c>
      <c r="I19" s="1"/>
      <c r="J19" s="1"/>
      <c r="K19" s="4"/>
      <c r="L19" s="4"/>
      <c r="M19" s="4"/>
      <c r="N19" s="5"/>
      <c r="O19" s="15" t="str">
        <f t="shared" ref="O19:O28" si="33">IF(I19="","",((J19+K19+L19+M19)/I19))</f>
        <v/>
      </c>
      <c r="P19" s="16" t="str">
        <f t="shared" ref="P19:P28" si="34">IF(I19="","",(M19/I19))</f>
        <v/>
      </c>
      <c r="Q19" s="21"/>
      <c r="R19" s="1" t="str">
        <f t="shared" ref="R19:R28" si="35">IF(ISNUMBER(S19),I19-S19+Q19,"")</f>
        <v/>
      </c>
      <c r="S19" s="1"/>
      <c r="T19" s="1"/>
      <c r="U19" s="4"/>
      <c r="V19" s="4"/>
      <c r="W19" s="4"/>
      <c r="X19" s="5"/>
      <c r="Y19" s="15" t="str">
        <f t="shared" ref="Y19:Y28" si="36">IF(S19="","",((T19+U19+V19+W19)/S19))</f>
        <v/>
      </c>
      <c r="Z19" s="16" t="str">
        <f t="shared" ref="Z19:Z28" si="37">IF(S19="","",(W19/S19))</f>
        <v/>
      </c>
      <c r="AA19" s="21">
        <v>1</v>
      </c>
      <c r="AB19" s="1">
        <f t="shared" ref="AB19:AB28" si="38">IF(ISNUMBER(AC19),S19-AC19+AA19,"")</f>
        <v>0</v>
      </c>
      <c r="AC19" s="1">
        <v>1</v>
      </c>
      <c r="AD19" s="1">
        <v>1</v>
      </c>
      <c r="AE19" s="4"/>
      <c r="AF19" s="4"/>
      <c r="AG19" s="4"/>
      <c r="AH19" s="5"/>
      <c r="AI19" s="15">
        <f t="shared" ref="AI19:AI28" si="39">IF(AC19="","",((AD19+AE19+AF19+AG19)/AC19))</f>
        <v>1</v>
      </c>
      <c r="AJ19" s="16">
        <f t="shared" ref="AJ19:AJ28" si="40">IF(AC19="","",(AG19/AC19))</f>
        <v>0</v>
      </c>
      <c r="AK19" s="21"/>
      <c r="AL19" s="1">
        <f t="shared" ref="AL19:AL28" si="41">IF(ISNUMBER(AM19),AC19-AM19+AK19,"")</f>
        <v>0</v>
      </c>
      <c r="AM19" s="1">
        <v>1</v>
      </c>
      <c r="AN19" s="1"/>
      <c r="AO19" s="4"/>
      <c r="AP19" s="4"/>
      <c r="AQ19" s="4">
        <v>1</v>
      </c>
      <c r="AR19" s="5"/>
      <c r="AS19" s="15">
        <f t="shared" ref="AS19:AS28" si="42">IF(AM19="","",((AN19+AO19+AP19+AQ19)/AM19))</f>
        <v>1</v>
      </c>
      <c r="AT19" s="16">
        <f t="shared" ref="AT19:AT28" si="43">IF(AM19="","",(AQ19/AM19))</f>
        <v>1</v>
      </c>
      <c r="AU19" s="21"/>
      <c r="AV19" s="1">
        <f t="shared" ref="AV19:AV28" si="44">IF(ISNUMBER(AW19),AM19-AW19+AU19,"")</f>
        <v>0</v>
      </c>
      <c r="AW19" s="1">
        <v>1</v>
      </c>
      <c r="AX19" s="1"/>
      <c r="AY19" s="4"/>
      <c r="AZ19" s="4"/>
      <c r="BA19" s="4">
        <v>1</v>
      </c>
      <c r="BB19" s="5"/>
      <c r="BC19" s="15">
        <f t="shared" ref="BC19:BC28" si="45">IF(AW19="","",((AX19+AY19+AZ19+BA19)/AW19))</f>
        <v>1</v>
      </c>
      <c r="BD19" s="16">
        <f t="shared" ref="BD19:BD28" si="46">IF(AW19="","",(BA19/AW19))</f>
        <v>1</v>
      </c>
      <c r="BE19" s="21"/>
      <c r="BF19" s="1">
        <f t="shared" ref="BF19:BF28" si="47">IF(ISNUMBER(BG19),AW19-BG19+BE19,"")</f>
        <v>0</v>
      </c>
      <c r="BG19" s="1">
        <v>1</v>
      </c>
      <c r="BH19" s="1"/>
      <c r="BI19" s="4"/>
      <c r="BJ19" s="4"/>
      <c r="BK19" s="4">
        <v>1</v>
      </c>
      <c r="BL19" s="5"/>
      <c r="BM19" s="15">
        <f t="shared" ref="BM19:BM28" si="48">IF(BG19="","",((BH19+BI19+BJ19+BK19)/BG19))</f>
        <v>1</v>
      </c>
      <c r="BN19" s="16">
        <f t="shared" ref="BN19:BN28" si="49">IF(BG19="","",(BK19/BG19))</f>
        <v>1</v>
      </c>
      <c r="BO19" s="21"/>
      <c r="BP19" s="1">
        <f t="shared" ref="BP19:BP28" si="50">IF(ISNUMBER(BQ19),BG19-BQ19+BO19,"")</f>
        <v>0</v>
      </c>
      <c r="BQ19" s="1">
        <v>1</v>
      </c>
      <c r="BR19" s="1"/>
      <c r="BS19" s="4"/>
      <c r="BT19" s="4"/>
      <c r="BU19" s="4">
        <v>1</v>
      </c>
      <c r="BV19" s="5"/>
      <c r="BW19" s="15">
        <f t="shared" ref="BW19:BW28" si="51">IF(BQ19="","",((BR19+BS19+BT19+BU19)/BQ19))</f>
        <v>1</v>
      </c>
      <c r="BX19" s="16">
        <f t="shared" ref="BX19:BX28" si="52">IF(BQ19="","",(BU19/BQ19))</f>
        <v>1</v>
      </c>
      <c r="BY19" s="21"/>
      <c r="BZ19" s="1">
        <f t="shared" ref="BZ19:BZ28" si="53">IF(ISNUMBER(CA19),BQ19-CA19+BY19,"")</f>
        <v>0</v>
      </c>
      <c r="CA19" s="1">
        <v>1</v>
      </c>
      <c r="CB19" s="1"/>
      <c r="CC19" s="4"/>
      <c r="CD19" s="4"/>
      <c r="CE19" s="4">
        <v>1</v>
      </c>
      <c r="CF19" s="5"/>
      <c r="CG19" s="15">
        <f t="shared" ref="CG19:CG28" si="54">IF(CA19="","",((CB19+CC19+CD19+CE19)/CA19))</f>
        <v>1</v>
      </c>
      <c r="CH19" s="16">
        <f t="shared" ref="CH19:CH28" si="55">IF(CA19="","",(CE19/CA19))</f>
        <v>1</v>
      </c>
      <c r="CI19" s="21"/>
      <c r="CJ19" s="1">
        <f t="shared" ref="CJ19:CJ28" si="56">IF(ISNUMBER(CK19),CA19-CK19+CI19,"")</f>
        <v>0</v>
      </c>
      <c r="CK19" s="1">
        <v>1</v>
      </c>
      <c r="CL19" s="1"/>
      <c r="CM19" s="4"/>
      <c r="CN19" s="4"/>
      <c r="CO19" s="4">
        <v>1</v>
      </c>
      <c r="CP19" s="5"/>
      <c r="CQ19" s="15">
        <f t="shared" ref="CQ19:CQ28" si="57">IF(CK19="","",((CL19+CM19+CN19+CO19)/CK19))</f>
        <v>1</v>
      </c>
      <c r="CR19" s="16">
        <f t="shared" ref="CR19:CR28" si="58">IF(CK19="","",(CO19/CK19))</f>
        <v>1</v>
      </c>
      <c r="CS19" s="21"/>
      <c r="CT19" s="1">
        <f t="shared" ref="CT19:CT28" si="59">IF(ISNUMBER(CU19),CK19-CU19+CS19,"")</f>
        <v>0</v>
      </c>
      <c r="CU19" s="1">
        <v>1</v>
      </c>
      <c r="CV19" s="1"/>
      <c r="CW19" s="4"/>
      <c r="CX19" s="4"/>
      <c r="CY19" s="4">
        <v>1</v>
      </c>
      <c r="CZ19" s="5"/>
      <c r="DA19" s="15">
        <f t="shared" ref="DA19:DA28" si="60">IF(CU19="","",((CV19+CW19+CX19+CY19)/CU19))</f>
        <v>1</v>
      </c>
      <c r="DB19" s="16">
        <f t="shared" ref="DB19:DB28" si="61">IF(CU19="","",(CY19/CU19))</f>
        <v>1</v>
      </c>
    </row>
    <row r="20" spans="2:106">
      <c r="B20" s="4" t="s">
        <v>82</v>
      </c>
      <c r="C20" s="2">
        <f t="shared" si="31"/>
        <v>1</v>
      </c>
      <c r="D20" s="2"/>
      <c r="E20" s="2"/>
      <c r="F20" s="8">
        <v>1</v>
      </c>
      <c r="G20" s="22"/>
      <c r="H20" s="1">
        <f t="shared" si="32"/>
        <v>0</v>
      </c>
      <c r="I20" s="1">
        <v>1</v>
      </c>
      <c r="J20" s="1">
        <v>1</v>
      </c>
      <c r="K20" s="1"/>
      <c r="L20" s="1"/>
      <c r="M20" s="1"/>
      <c r="N20" s="1"/>
      <c r="O20" s="15">
        <f t="shared" si="33"/>
        <v>1</v>
      </c>
      <c r="P20" s="16">
        <f t="shared" si="34"/>
        <v>0</v>
      </c>
      <c r="Q20" s="22"/>
      <c r="R20" s="1">
        <f t="shared" si="35"/>
        <v>0</v>
      </c>
      <c r="S20" s="1">
        <v>1</v>
      </c>
      <c r="T20" s="1">
        <v>1</v>
      </c>
      <c r="U20" s="1"/>
      <c r="V20" s="1"/>
      <c r="W20" s="1"/>
      <c r="X20" s="1"/>
      <c r="Y20" s="15">
        <f t="shared" si="36"/>
        <v>1</v>
      </c>
      <c r="Z20" s="16">
        <f t="shared" si="37"/>
        <v>0</v>
      </c>
      <c r="AA20" s="22"/>
      <c r="AB20" s="1">
        <f t="shared" si="38"/>
        <v>0</v>
      </c>
      <c r="AC20" s="1">
        <v>1</v>
      </c>
      <c r="AD20" s="1"/>
      <c r="AE20" s="1"/>
      <c r="AF20" s="1"/>
      <c r="AG20" s="1">
        <v>1</v>
      </c>
      <c r="AH20" s="1"/>
      <c r="AI20" s="15">
        <f t="shared" si="39"/>
        <v>1</v>
      </c>
      <c r="AJ20" s="16">
        <f t="shared" si="40"/>
        <v>1</v>
      </c>
      <c r="AK20" s="22"/>
      <c r="AL20" s="1">
        <f t="shared" si="41"/>
        <v>0</v>
      </c>
      <c r="AM20" s="1">
        <v>1</v>
      </c>
      <c r="AN20" s="1"/>
      <c r="AO20" s="1"/>
      <c r="AP20" s="1"/>
      <c r="AQ20" s="1">
        <v>1</v>
      </c>
      <c r="AR20" s="1"/>
      <c r="AS20" s="15">
        <f t="shared" si="42"/>
        <v>1</v>
      </c>
      <c r="AT20" s="16">
        <f t="shared" si="43"/>
        <v>1</v>
      </c>
      <c r="AU20" s="22"/>
      <c r="AV20" s="1">
        <f t="shared" si="44"/>
        <v>-1</v>
      </c>
      <c r="AW20" s="1">
        <v>2</v>
      </c>
      <c r="AX20" s="1"/>
      <c r="AY20" s="1"/>
      <c r="AZ20" s="1"/>
      <c r="BA20" s="1">
        <v>1</v>
      </c>
      <c r="BB20" s="1">
        <v>1</v>
      </c>
      <c r="BC20" s="15">
        <f t="shared" si="45"/>
        <v>0.5</v>
      </c>
      <c r="BD20" s="16">
        <f t="shared" si="46"/>
        <v>0.5</v>
      </c>
      <c r="BE20" s="22"/>
      <c r="BF20" s="1">
        <f t="shared" si="47"/>
        <v>0</v>
      </c>
      <c r="BG20" s="1">
        <v>2</v>
      </c>
      <c r="BH20" s="1"/>
      <c r="BI20" s="1"/>
      <c r="BJ20" s="1"/>
      <c r="BK20" s="1">
        <v>1</v>
      </c>
      <c r="BL20" s="1">
        <v>1</v>
      </c>
      <c r="BM20" s="15">
        <f t="shared" si="48"/>
        <v>0.5</v>
      </c>
      <c r="BN20" s="16">
        <f t="shared" si="49"/>
        <v>0.5</v>
      </c>
      <c r="BO20" s="22"/>
      <c r="BP20" s="1">
        <f t="shared" si="50"/>
        <v>0</v>
      </c>
      <c r="BQ20" s="1">
        <v>2</v>
      </c>
      <c r="BR20" s="1"/>
      <c r="BS20" s="1"/>
      <c r="BT20" s="1"/>
      <c r="BU20" s="1">
        <v>1</v>
      </c>
      <c r="BV20" s="1">
        <v>1</v>
      </c>
      <c r="BW20" s="15">
        <f t="shared" si="51"/>
        <v>0.5</v>
      </c>
      <c r="BX20" s="16">
        <f t="shared" si="52"/>
        <v>0.5</v>
      </c>
      <c r="BY20" s="22"/>
      <c r="BZ20" s="1">
        <f t="shared" si="53"/>
        <v>0</v>
      </c>
      <c r="CA20" s="1">
        <v>2</v>
      </c>
      <c r="CB20" s="1"/>
      <c r="CC20" s="1"/>
      <c r="CD20" s="1"/>
      <c r="CE20" s="1">
        <v>1</v>
      </c>
      <c r="CF20" s="1">
        <v>1</v>
      </c>
      <c r="CG20" s="15">
        <f t="shared" si="54"/>
        <v>0.5</v>
      </c>
      <c r="CH20" s="16">
        <f t="shared" si="55"/>
        <v>0.5</v>
      </c>
      <c r="CI20" s="22"/>
      <c r="CJ20" s="1">
        <f t="shared" si="56"/>
        <v>0</v>
      </c>
      <c r="CK20" s="1">
        <v>2</v>
      </c>
      <c r="CL20" s="1"/>
      <c r="CM20" s="1"/>
      <c r="CN20" s="1"/>
      <c r="CO20" s="1">
        <v>1</v>
      </c>
      <c r="CP20" s="1">
        <v>1</v>
      </c>
      <c r="CQ20" s="15">
        <f t="shared" si="57"/>
        <v>0.5</v>
      </c>
      <c r="CR20" s="16">
        <f t="shared" si="58"/>
        <v>0.5</v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s">
        <v>83</v>
      </c>
      <c r="C21" s="2">
        <f t="shared" si="31"/>
        <v>2</v>
      </c>
      <c r="D21" s="2"/>
      <c r="E21" s="2"/>
      <c r="F21" s="8">
        <v>2</v>
      </c>
      <c r="G21" s="22"/>
      <c r="H21" s="1">
        <f t="shared" si="32"/>
        <v>0</v>
      </c>
      <c r="I21" s="1">
        <v>2</v>
      </c>
      <c r="J21" s="1">
        <v>1</v>
      </c>
      <c r="K21" s="1"/>
      <c r="L21" s="1"/>
      <c r="M21" s="1"/>
      <c r="N21" s="1">
        <v>1</v>
      </c>
      <c r="O21" s="15">
        <f t="shared" si="33"/>
        <v>0.5</v>
      </c>
      <c r="P21" s="16">
        <f t="shared" si="34"/>
        <v>0</v>
      </c>
      <c r="Q21" s="22"/>
      <c r="R21" s="1">
        <f t="shared" si="35"/>
        <v>0</v>
      </c>
      <c r="S21" s="1">
        <v>2</v>
      </c>
      <c r="T21" s="1"/>
      <c r="U21" s="1"/>
      <c r="V21" s="1"/>
      <c r="W21" s="1">
        <v>1</v>
      </c>
      <c r="X21" s="1">
        <v>1</v>
      </c>
      <c r="Y21" s="15">
        <f t="shared" si="36"/>
        <v>0.5</v>
      </c>
      <c r="Z21" s="16">
        <f t="shared" si="37"/>
        <v>0.5</v>
      </c>
      <c r="AA21" s="22"/>
      <c r="AB21" s="1">
        <f t="shared" si="38"/>
        <v>0</v>
      </c>
      <c r="AC21" s="1">
        <v>2</v>
      </c>
      <c r="AD21" s="1"/>
      <c r="AE21" s="1"/>
      <c r="AF21" s="1"/>
      <c r="AG21" s="1">
        <v>1</v>
      </c>
      <c r="AH21" s="1">
        <v>1</v>
      </c>
      <c r="AI21" s="15">
        <f t="shared" si="39"/>
        <v>0.5</v>
      </c>
      <c r="AJ21" s="16">
        <f t="shared" si="40"/>
        <v>0.5</v>
      </c>
      <c r="AK21" s="22"/>
      <c r="AL21" s="1">
        <f t="shared" si="41"/>
        <v>0</v>
      </c>
      <c r="AM21" s="1">
        <v>2</v>
      </c>
      <c r="AN21" s="1"/>
      <c r="AO21" s="1"/>
      <c r="AP21" s="1"/>
      <c r="AQ21" s="1">
        <v>1</v>
      </c>
      <c r="AR21" s="1">
        <v>1</v>
      </c>
      <c r="AS21" s="15">
        <f t="shared" si="42"/>
        <v>0.5</v>
      </c>
      <c r="AT21" s="16">
        <f t="shared" si="43"/>
        <v>0.5</v>
      </c>
      <c r="AU21" s="22"/>
      <c r="AV21" s="1">
        <f t="shared" si="44"/>
        <v>0</v>
      </c>
      <c r="AW21" s="1">
        <v>2</v>
      </c>
      <c r="AX21" s="1"/>
      <c r="AY21" s="1"/>
      <c r="AZ21" s="1"/>
      <c r="BA21" s="1">
        <v>1</v>
      </c>
      <c r="BB21" s="1">
        <v>1</v>
      </c>
      <c r="BC21" s="15">
        <f t="shared" si="45"/>
        <v>0.5</v>
      </c>
      <c r="BD21" s="16">
        <f t="shared" si="46"/>
        <v>0.5</v>
      </c>
      <c r="BE21" s="22"/>
      <c r="BF21" s="1">
        <f t="shared" si="47"/>
        <v>0</v>
      </c>
      <c r="BG21" s="1">
        <v>2</v>
      </c>
      <c r="BH21" s="1"/>
      <c r="BI21" s="1"/>
      <c r="BJ21" s="1"/>
      <c r="BK21" s="1">
        <v>1</v>
      </c>
      <c r="BL21" s="1">
        <v>1</v>
      </c>
      <c r="BM21" s="15">
        <f t="shared" si="48"/>
        <v>0.5</v>
      </c>
      <c r="BN21" s="16">
        <f t="shared" si="49"/>
        <v>0.5</v>
      </c>
      <c r="BO21" s="22"/>
      <c r="BP21" s="1">
        <f t="shared" si="50"/>
        <v>0</v>
      </c>
      <c r="BQ21" s="1">
        <v>2</v>
      </c>
      <c r="BR21" s="1"/>
      <c r="BS21" s="1"/>
      <c r="BT21" s="1"/>
      <c r="BU21" s="1">
        <v>1</v>
      </c>
      <c r="BV21" s="1">
        <v>1</v>
      </c>
      <c r="BW21" s="15">
        <f t="shared" si="51"/>
        <v>0.5</v>
      </c>
      <c r="BX21" s="16">
        <f t="shared" si="52"/>
        <v>0.5</v>
      </c>
      <c r="BY21" s="22"/>
      <c r="BZ21" s="1">
        <f t="shared" si="53"/>
        <v>0</v>
      </c>
      <c r="CA21" s="1">
        <v>2</v>
      </c>
      <c r="CB21" s="1"/>
      <c r="CC21" s="1"/>
      <c r="CD21" s="1"/>
      <c r="CE21" s="1">
        <v>1</v>
      </c>
      <c r="CF21" s="1">
        <v>1</v>
      </c>
      <c r="CG21" s="15">
        <f t="shared" si="54"/>
        <v>0.5</v>
      </c>
      <c r="CH21" s="16">
        <f t="shared" si="55"/>
        <v>0.5</v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s">
        <v>84</v>
      </c>
      <c r="C22" s="2">
        <f t="shared" si="31"/>
        <v>2</v>
      </c>
      <c r="D22" s="2"/>
      <c r="E22" s="2"/>
      <c r="F22" s="8">
        <v>2</v>
      </c>
      <c r="G22" s="22"/>
      <c r="H22" s="1">
        <f t="shared" si="32"/>
        <v>0</v>
      </c>
      <c r="I22" s="1">
        <v>2</v>
      </c>
      <c r="J22" s="1">
        <v>2</v>
      </c>
      <c r="K22" s="1"/>
      <c r="L22" s="1"/>
      <c r="M22" s="1"/>
      <c r="N22" s="1"/>
      <c r="O22" s="15">
        <f t="shared" si="33"/>
        <v>1</v>
      </c>
      <c r="P22" s="16">
        <f t="shared" si="34"/>
        <v>0</v>
      </c>
      <c r="Q22" s="22"/>
      <c r="R22" s="1">
        <f t="shared" si="35"/>
        <v>0</v>
      </c>
      <c r="S22" s="1">
        <v>2</v>
      </c>
      <c r="T22" s="1">
        <v>2</v>
      </c>
      <c r="U22" s="1"/>
      <c r="V22" s="1"/>
      <c r="W22" s="1"/>
      <c r="X22" s="1"/>
      <c r="Y22" s="15">
        <f t="shared" si="36"/>
        <v>1</v>
      </c>
      <c r="Z22" s="16">
        <f t="shared" si="37"/>
        <v>0</v>
      </c>
      <c r="AA22" s="22">
        <v>1</v>
      </c>
      <c r="AB22" s="1">
        <f t="shared" si="38"/>
        <v>0</v>
      </c>
      <c r="AC22" s="1">
        <v>3</v>
      </c>
      <c r="AD22" s="1">
        <v>1</v>
      </c>
      <c r="AE22" s="1"/>
      <c r="AF22" s="1"/>
      <c r="AG22" s="1"/>
      <c r="AH22" s="1">
        <v>2</v>
      </c>
      <c r="AI22" s="15">
        <f t="shared" si="39"/>
        <v>0.33333333333333331</v>
      </c>
      <c r="AJ22" s="16">
        <f t="shared" si="40"/>
        <v>0</v>
      </c>
      <c r="AK22" s="22"/>
      <c r="AL22" s="1">
        <f t="shared" si="41"/>
        <v>0</v>
      </c>
      <c r="AM22" s="1">
        <v>3</v>
      </c>
      <c r="AN22" s="1"/>
      <c r="AO22" s="1"/>
      <c r="AP22" s="1"/>
      <c r="AQ22" s="1">
        <v>3</v>
      </c>
      <c r="AR22" s="1"/>
      <c r="AS22" s="15">
        <f t="shared" si="42"/>
        <v>1</v>
      </c>
      <c r="AT22" s="16">
        <f t="shared" si="43"/>
        <v>1</v>
      </c>
      <c r="AU22" s="22"/>
      <c r="AV22" s="1">
        <f t="shared" si="44"/>
        <v>0</v>
      </c>
      <c r="AW22" s="1">
        <v>3</v>
      </c>
      <c r="AX22" s="1"/>
      <c r="AY22" s="1"/>
      <c r="AZ22" s="1"/>
      <c r="BA22" s="1">
        <v>3</v>
      </c>
      <c r="BB22" s="1"/>
      <c r="BC22" s="15">
        <f t="shared" si="45"/>
        <v>1</v>
      </c>
      <c r="BD22" s="16">
        <f t="shared" si="46"/>
        <v>1</v>
      </c>
      <c r="BE22" s="22"/>
      <c r="BF22" s="1">
        <f t="shared" si="47"/>
        <v>0</v>
      </c>
      <c r="BG22" s="1">
        <v>3</v>
      </c>
      <c r="BH22" s="1"/>
      <c r="BI22" s="1"/>
      <c r="BJ22" s="1"/>
      <c r="BK22" s="1">
        <v>3</v>
      </c>
      <c r="BL22" s="1"/>
      <c r="BM22" s="15">
        <f t="shared" si="48"/>
        <v>1</v>
      </c>
      <c r="BN22" s="16">
        <f t="shared" si="49"/>
        <v>1</v>
      </c>
      <c r="BO22" s="22"/>
      <c r="BP22" s="1">
        <f t="shared" si="50"/>
        <v>0</v>
      </c>
      <c r="BQ22" s="1">
        <v>3</v>
      </c>
      <c r="BR22" s="1"/>
      <c r="BS22" s="1"/>
      <c r="BT22" s="1"/>
      <c r="BU22" s="1">
        <v>3</v>
      </c>
      <c r="BV22" s="1"/>
      <c r="BW22" s="15">
        <f t="shared" si="51"/>
        <v>1</v>
      </c>
      <c r="BX22" s="16">
        <f t="shared" si="52"/>
        <v>1</v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s">
        <v>85</v>
      </c>
      <c r="C23" s="2">
        <f t="shared" si="31"/>
        <v>2</v>
      </c>
      <c r="D23" s="2"/>
      <c r="E23" s="2"/>
      <c r="F23" s="8">
        <v>2</v>
      </c>
      <c r="G23" s="22"/>
      <c r="H23" s="1">
        <f t="shared" si="32"/>
        <v>0</v>
      </c>
      <c r="I23" s="1">
        <v>2</v>
      </c>
      <c r="J23" s="1">
        <v>1</v>
      </c>
      <c r="K23" s="1"/>
      <c r="L23" s="1"/>
      <c r="M23" s="1"/>
      <c r="N23" s="1">
        <v>1</v>
      </c>
      <c r="O23" s="15">
        <f t="shared" si="33"/>
        <v>0.5</v>
      </c>
      <c r="P23" s="16">
        <f t="shared" si="34"/>
        <v>0</v>
      </c>
      <c r="Q23" s="22"/>
      <c r="R23" s="1">
        <f t="shared" si="35"/>
        <v>0</v>
      </c>
      <c r="S23" s="1">
        <v>2</v>
      </c>
      <c r="T23" s="1">
        <v>1</v>
      </c>
      <c r="U23" s="1"/>
      <c r="V23" s="1"/>
      <c r="W23" s="1"/>
      <c r="X23" s="1">
        <v>1</v>
      </c>
      <c r="Y23" s="15">
        <f t="shared" si="36"/>
        <v>0.5</v>
      </c>
      <c r="Z23" s="16">
        <f t="shared" si="37"/>
        <v>0</v>
      </c>
      <c r="AA23" s="22"/>
      <c r="AB23" s="1">
        <f t="shared" si="38"/>
        <v>0</v>
      </c>
      <c r="AC23" s="1">
        <v>2</v>
      </c>
      <c r="AD23" s="1">
        <v>1</v>
      </c>
      <c r="AE23" s="1"/>
      <c r="AF23" s="1"/>
      <c r="AG23" s="1"/>
      <c r="AH23" s="1">
        <v>1</v>
      </c>
      <c r="AI23" s="15">
        <f t="shared" si="39"/>
        <v>0.5</v>
      </c>
      <c r="AJ23" s="16">
        <f t="shared" si="40"/>
        <v>0</v>
      </c>
      <c r="AK23" s="22"/>
      <c r="AL23" s="1">
        <f t="shared" si="41"/>
        <v>0</v>
      </c>
      <c r="AM23" s="1">
        <v>2</v>
      </c>
      <c r="AN23" s="1"/>
      <c r="AO23" s="1"/>
      <c r="AP23" s="1"/>
      <c r="AQ23" s="1">
        <v>1</v>
      </c>
      <c r="AR23" s="1">
        <v>1</v>
      </c>
      <c r="AS23" s="15">
        <f t="shared" si="42"/>
        <v>0.5</v>
      </c>
      <c r="AT23" s="16">
        <f t="shared" si="43"/>
        <v>0.5</v>
      </c>
      <c r="AU23" s="22"/>
      <c r="AV23" s="1">
        <f t="shared" si="44"/>
        <v>0</v>
      </c>
      <c r="AW23" s="1">
        <v>2</v>
      </c>
      <c r="AX23" s="1"/>
      <c r="AY23" s="1"/>
      <c r="AZ23" s="1"/>
      <c r="BA23" s="1">
        <v>1</v>
      </c>
      <c r="BB23" s="1">
        <v>1</v>
      </c>
      <c r="BC23" s="15">
        <f t="shared" si="45"/>
        <v>0.5</v>
      </c>
      <c r="BD23" s="16">
        <f t="shared" si="46"/>
        <v>0.5</v>
      </c>
      <c r="BE23" s="22"/>
      <c r="BF23" s="1">
        <f t="shared" si="47"/>
        <v>0</v>
      </c>
      <c r="BG23" s="1">
        <v>2</v>
      </c>
      <c r="BH23" s="1"/>
      <c r="BI23" s="1"/>
      <c r="BJ23" s="1"/>
      <c r="BK23" s="1">
        <v>1</v>
      </c>
      <c r="BL23" s="1">
        <v>1</v>
      </c>
      <c r="BM23" s="15">
        <f t="shared" si="48"/>
        <v>0.5</v>
      </c>
      <c r="BN23" s="16">
        <f t="shared" si="49"/>
        <v>0.5</v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1</v>
      </c>
      <c r="D24" s="2"/>
      <c r="E24" s="2"/>
      <c r="F24" s="8">
        <v>1</v>
      </c>
      <c r="G24" s="22"/>
      <c r="H24" s="1">
        <f t="shared" si="32"/>
        <v>0</v>
      </c>
      <c r="I24" s="1">
        <v>1</v>
      </c>
      <c r="J24" s="1">
        <v>1</v>
      </c>
      <c r="K24" s="1"/>
      <c r="L24" s="1"/>
      <c r="M24" s="1"/>
      <c r="N24" s="1"/>
      <c r="O24" s="15">
        <f t="shared" si="33"/>
        <v>1</v>
      </c>
      <c r="P24" s="16">
        <f t="shared" si="34"/>
        <v>0</v>
      </c>
      <c r="Q24" s="22"/>
      <c r="R24" s="1">
        <f t="shared" si="35"/>
        <v>0</v>
      </c>
      <c r="S24" s="1">
        <v>1</v>
      </c>
      <c r="T24" s="1">
        <v>1</v>
      </c>
      <c r="U24" s="1"/>
      <c r="V24" s="1"/>
      <c r="W24" s="1"/>
      <c r="X24" s="1"/>
      <c r="Y24" s="15">
        <f t="shared" si="36"/>
        <v>1</v>
      </c>
      <c r="Z24" s="16">
        <f t="shared" si="37"/>
        <v>0</v>
      </c>
      <c r="AA24" s="22"/>
      <c r="AB24" s="1">
        <f t="shared" si="38"/>
        <v>0</v>
      </c>
      <c r="AC24" s="1">
        <v>1</v>
      </c>
      <c r="AD24" s="1"/>
      <c r="AE24" s="1"/>
      <c r="AF24" s="1"/>
      <c r="AG24" s="1">
        <v>1</v>
      </c>
      <c r="AH24" s="1"/>
      <c r="AI24" s="15">
        <f t="shared" si="39"/>
        <v>1</v>
      </c>
      <c r="AJ24" s="16">
        <f t="shared" si="40"/>
        <v>1</v>
      </c>
      <c r="AK24" s="22">
        <v>1</v>
      </c>
      <c r="AL24" s="1">
        <f t="shared" si="41"/>
        <v>0</v>
      </c>
      <c r="AM24" s="1">
        <v>2</v>
      </c>
      <c r="AN24" s="1">
        <v>1</v>
      </c>
      <c r="AO24" s="1"/>
      <c r="AP24" s="1"/>
      <c r="AQ24" s="1">
        <v>1</v>
      </c>
      <c r="AR24" s="1"/>
      <c r="AS24" s="15">
        <f t="shared" si="42"/>
        <v>1</v>
      </c>
      <c r="AT24" s="16">
        <f t="shared" si="43"/>
        <v>0.5</v>
      </c>
      <c r="AU24" s="22"/>
      <c r="AV24" s="1">
        <f t="shared" si="44"/>
        <v>0</v>
      </c>
      <c r="AW24" s="1">
        <v>2</v>
      </c>
      <c r="AX24" s="1"/>
      <c r="AY24" s="1"/>
      <c r="AZ24" s="1"/>
      <c r="BA24" s="1">
        <v>2</v>
      </c>
      <c r="BB24" s="1"/>
      <c r="BC24" s="15">
        <f t="shared" si="45"/>
        <v>1</v>
      </c>
      <c r="BD24" s="16">
        <f t="shared" si="46"/>
        <v>1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2</v>
      </c>
      <c r="D25" s="2"/>
      <c r="E25" s="2"/>
      <c r="F25" s="8">
        <v>2</v>
      </c>
      <c r="G25" s="22">
        <v>1</v>
      </c>
      <c r="H25" s="1">
        <f t="shared" si="32"/>
        <v>0</v>
      </c>
      <c r="I25" s="1">
        <v>3</v>
      </c>
      <c r="J25" s="1">
        <v>3</v>
      </c>
      <c r="K25" s="1"/>
      <c r="L25" s="1"/>
      <c r="M25" s="1"/>
      <c r="N25" s="1"/>
      <c r="O25" s="15">
        <f t="shared" si="33"/>
        <v>1</v>
      </c>
      <c r="P25" s="16">
        <f t="shared" si="34"/>
        <v>0</v>
      </c>
      <c r="Q25" s="22"/>
      <c r="R25" s="1">
        <f t="shared" si="35"/>
        <v>0</v>
      </c>
      <c r="S25" s="1">
        <v>3</v>
      </c>
      <c r="T25" s="1">
        <v>3</v>
      </c>
      <c r="U25" s="1"/>
      <c r="V25" s="1"/>
      <c r="W25" s="1"/>
      <c r="X25" s="1"/>
      <c r="Y25" s="15">
        <f t="shared" si="36"/>
        <v>1</v>
      </c>
      <c r="Z25" s="16">
        <f t="shared" si="37"/>
        <v>0</v>
      </c>
      <c r="AA25" s="22">
        <v>1</v>
      </c>
      <c r="AB25" s="1">
        <f t="shared" si="38"/>
        <v>0</v>
      </c>
      <c r="AC25" s="1">
        <v>4</v>
      </c>
      <c r="AD25" s="1">
        <v>3</v>
      </c>
      <c r="AE25" s="1"/>
      <c r="AF25" s="1"/>
      <c r="AG25" s="1">
        <v>1</v>
      </c>
      <c r="AH25" s="1"/>
      <c r="AI25" s="15">
        <f t="shared" si="39"/>
        <v>1</v>
      </c>
      <c r="AJ25" s="16">
        <f t="shared" si="40"/>
        <v>0.25</v>
      </c>
      <c r="AK25" s="22"/>
      <c r="AL25" s="1">
        <f t="shared" si="41"/>
        <v>1</v>
      </c>
      <c r="AM25" s="1">
        <v>3</v>
      </c>
      <c r="AN25" s="1"/>
      <c r="AO25" s="1"/>
      <c r="AP25" s="1">
        <v>1</v>
      </c>
      <c r="AQ25" s="1">
        <v>2</v>
      </c>
      <c r="AR25" s="1"/>
      <c r="AS25" s="15">
        <f t="shared" si="42"/>
        <v>1</v>
      </c>
      <c r="AT25" s="16">
        <f t="shared" si="43"/>
        <v>0.66666666666666663</v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e">
        <f>#REF!</f>
        <v>#REF!</v>
      </c>
      <c r="C26" s="2">
        <f t="shared" si="31"/>
        <v>0</v>
      </c>
      <c r="D26" s="2"/>
      <c r="E26" s="2"/>
      <c r="F26" s="8"/>
      <c r="G26" s="22">
        <v>2</v>
      </c>
      <c r="H26" s="1">
        <f t="shared" si="32"/>
        <v>0</v>
      </c>
      <c r="I26" s="1">
        <v>2</v>
      </c>
      <c r="J26" s="1">
        <v>2</v>
      </c>
      <c r="K26" s="1"/>
      <c r="L26" s="1"/>
      <c r="M26" s="1"/>
      <c r="N26" s="1"/>
      <c r="O26" s="17">
        <f t="shared" si="33"/>
        <v>1</v>
      </c>
      <c r="P26" s="18">
        <f t="shared" si="34"/>
        <v>0</v>
      </c>
      <c r="Q26" s="22"/>
      <c r="R26" s="1">
        <f t="shared" si="35"/>
        <v>0</v>
      </c>
      <c r="S26" s="1">
        <v>2</v>
      </c>
      <c r="T26" s="1">
        <v>1</v>
      </c>
      <c r="U26" s="1"/>
      <c r="V26" s="1"/>
      <c r="W26" s="1"/>
      <c r="X26" s="1">
        <v>1</v>
      </c>
      <c r="Y26" s="17">
        <f t="shared" si="36"/>
        <v>0.5</v>
      </c>
      <c r="Z26" s="18">
        <f t="shared" si="37"/>
        <v>0</v>
      </c>
      <c r="AA26" s="22"/>
      <c r="AB26" s="1">
        <f t="shared" si="38"/>
        <v>0</v>
      </c>
      <c r="AC26" s="1">
        <v>2</v>
      </c>
      <c r="AD26" s="1"/>
      <c r="AE26" s="1"/>
      <c r="AF26" s="1"/>
      <c r="AG26" s="1">
        <v>1</v>
      </c>
      <c r="AH26" s="1">
        <v>1</v>
      </c>
      <c r="AI26" s="17">
        <f t="shared" si="39"/>
        <v>0.5</v>
      </c>
      <c r="AJ26" s="18">
        <f t="shared" si="40"/>
        <v>0.5</v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4</v>
      </c>
      <c r="D27" s="2"/>
      <c r="E27" s="2"/>
      <c r="F27" s="8">
        <v>4</v>
      </c>
      <c r="G27" s="22"/>
      <c r="H27" s="1">
        <f t="shared" si="32"/>
        <v>0</v>
      </c>
      <c r="I27" s="1">
        <v>4</v>
      </c>
      <c r="J27" s="1">
        <v>3</v>
      </c>
      <c r="K27" s="1"/>
      <c r="L27" s="1">
        <v>1</v>
      </c>
      <c r="M27" s="1"/>
      <c r="N27" s="1"/>
      <c r="O27" s="17">
        <f t="shared" si="33"/>
        <v>1</v>
      </c>
      <c r="P27" s="18">
        <f t="shared" si="34"/>
        <v>0</v>
      </c>
      <c r="Q27" s="22">
        <v>2</v>
      </c>
      <c r="R27" s="1">
        <f t="shared" si="35"/>
        <v>0</v>
      </c>
      <c r="S27" s="1">
        <v>6</v>
      </c>
      <c r="T27" s="1">
        <v>4</v>
      </c>
      <c r="U27" s="1"/>
      <c r="V27" s="1">
        <v>1</v>
      </c>
      <c r="W27" s="1">
        <v>1</v>
      </c>
      <c r="X27" s="1"/>
      <c r="Y27" s="17">
        <f t="shared" si="36"/>
        <v>1</v>
      </c>
      <c r="Z27" s="18">
        <f t="shared" si="37"/>
        <v>0.16666666666666666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s">
        <v>90</v>
      </c>
      <c r="C28" s="2">
        <f t="shared" si="31"/>
        <v>2</v>
      </c>
      <c r="D28" s="2"/>
      <c r="E28" s="2"/>
      <c r="F28" s="9">
        <v>2</v>
      </c>
      <c r="G28" s="23"/>
      <c r="H28" s="24">
        <f t="shared" si="32"/>
        <v>0</v>
      </c>
      <c r="I28" s="24">
        <v>2</v>
      </c>
      <c r="J28" s="24">
        <v>2</v>
      </c>
      <c r="K28" s="10"/>
      <c r="L28" s="10"/>
      <c r="M28" s="10"/>
      <c r="N28" s="10"/>
      <c r="O28" s="19">
        <f t="shared" si="33"/>
        <v>1</v>
      </c>
      <c r="P28" s="20">
        <f t="shared" si="34"/>
        <v>0</v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pageSetUpPr fitToPage="1"/>
  </sheetPr>
  <dimension ref="A1:DB28"/>
  <sheetViews>
    <sheetView showGridLines="0" zoomScale="85" zoomScaleNormal="85" workbookViewId="0"/>
  </sheetViews>
  <sheetFormatPr defaultRowHeight="12.75"/>
  <cols>
    <col min="1" max="1" width="3" customWidth="1"/>
    <col min="2" max="2" width="6.7109375" customWidth="1"/>
    <col min="3" max="3" width="4" bestFit="1" customWidth="1"/>
    <col min="4" max="5" width="3.28515625" bestFit="1" customWidth="1"/>
    <col min="6" max="6" width="4" bestFit="1" customWidth="1"/>
    <col min="7" max="66" width="5.7109375" customWidth="1"/>
    <col min="67" max="106" width="6.42578125" customWidth="1"/>
  </cols>
  <sheetData>
    <row r="1" spans="1:106">
      <c r="A1" s="14" t="s">
        <v>102</v>
      </c>
    </row>
    <row r="2" spans="1:106">
      <c r="B2" s="25" t="str">
        <f>"Freshmen Retention - "&amp;$A$1</f>
        <v>Freshmen Retention - Undecided</v>
      </c>
    </row>
    <row r="3" spans="1:106" ht="14.25" customHeight="1">
      <c r="B3" s="97" t="s">
        <v>1</v>
      </c>
      <c r="C3" s="99" t="s">
        <v>2</v>
      </c>
      <c r="D3" s="99" t="s">
        <v>3</v>
      </c>
      <c r="E3" s="99" t="s">
        <v>4</v>
      </c>
      <c r="F3" s="7"/>
      <c r="G3" s="101" t="s">
        <v>6</v>
      </c>
      <c r="H3" s="107"/>
      <c r="I3" s="107"/>
      <c r="J3" s="107"/>
      <c r="K3" s="107"/>
      <c r="L3" s="107"/>
      <c r="M3" s="107"/>
      <c r="N3" s="107"/>
      <c r="O3" s="107"/>
      <c r="P3" s="108"/>
      <c r="Q3" s="101" t="s">
        <v>7</v>
      </c>
      <c r="R3" s="107"/>
      <c r="S3" s="107"/>
      <c r="T3" s="107"/>
      <c r="U3" s="107"/>
      <c r="V3" s="107"/>
      <c r="W3" s="107"/>
      <c r="X3" s="107"/>
      <c r="Y3" s="107"/>
      <c r="Z3" s="108"/>
      <c r="AA3" s="101" t="s">
        <v>8</v>
      </c>
      <c r="AB3" s="107"/>
      <c r="AC3" s="107"/>
      <c r="AD3" s="107"/>
      <c r="AE3" s="107"/>
      <c r="AF3" s="107"/>
      <c r="AG3" s="107"/>
      <c r="AH3" s="107"/>
      <c r="AI3" s="107"/>
      <c r="AJ3" s="108"/>
      <c r="AK3" s="101" t="s">
        <v>9</v>
      </c>
      <c r="AL3" s="107"/>
      <c r="AM3" s="107"/>
      <c r="AN3" s="107"/>
      <c r="AO3" s="107"/>
      <c r="AP3" s="107"/>
      <c r="AQ3" s="107"/>
      <c r="AR3" s="107"/>
      <c r="AS3" s="107"/>
      <c r="AT3" s="108"/>
      <c r="AU3" s="101" t="s">
        <v>10</v>
      </c>
      <c r="AV3" s="107"/>
      <c r="AW3" s="107"/>
      <c r="AX3" s="107"/>
      <c r="AY3" s="107"/>
      <c r="AZ3" s="107"/>
      <c r="BA3" s="107"/>
      <c r="BB3" s="107"/>
      <c r="BC3" s="107"/>
      <c r="BD3" s="108"/>
      <c r="BE3" s="101" t="s">
        <v>11</v>
      </c>
      <c r="BF3" s="107"/>
      <c r="BG3" s="107"/>
      <c r="BH3" s="107"/>
      <c r="BI3" s="107"/>
      <c r="BJ3" s="107"/>
      <c r="BK3" s="107"/>
      <c r="BL3" s="107"/>
      <c r="BM3" s="107"/>
      <c r="BN3" s="108"/>
      <c r="BO3" s="101" t="s">
        <v>12</v>
      </c>
      <c r="BP3" s="107"/>
      <c r="BQ3" s="107"/>
      <c r="BR3" s="107"/>
      <c r="BS3" s="107"/>
      <c r="BT3" s="107"/>
      <c r="BU3" s="107"/>
      <c r="BV3" s="107"/>
      <c r="BW3" s="107"/>
      <c r="BX3" s="108"/>
      <c r="BY3" s="101" t="s">
        <v>75</v>
      </c>
      <c r="BZ3" s="107"/>
      <c r="CA3" s="107"/>
      <c r="CB3" s="107"/>
      <c r="CC3" s="107"/>
      <c r="CD3" s="107"/>
      <c r="CE3" s="107"/>
      <c r="CF3" s="107"/>
      <c r="CG3" s="107"/>
      <c r="CH3" s="108"/>
      <c r="CI3" s="101" t="s">
        <v>76</v>
      </c>
      <c r="CJ3" s="107"/>
      <c r="CK3" s="107"/>
      <c r="CL3" s="107"/>
      <c r="CM3" s="107"/>
      <c r="CN3" s="107"/>
      <c r="CO3" s="107"/>
      <c r="CP3" s="107"/>
      <c r="CQ3" s="107"/>
      <c r="CR3" s="108"/>
      <c r="CS3" s="101" t="s">
        <v>77</v>
      </c>
      <c r="CT3" s="107"/>
      <c r="CU3" s="107"/>
      <c r="CV3" s="107"/>
      <c r="CW3" s="107"/>
      <c r="CX3" s="107"/>
      <c r="CY3" s="107"/>
      <c r="CZ3" s="107"/>
      <c r="DA3" s="107"/>
      <c r="DB3" s="108"/>
    </row>
    <row r="4" spans="1:106" ht="108" customHeight="1">
      <c r="B4" s="98"/>
      <c r="C4" s="100"/>
      <c r="D4" s="100"/>
      <c r="E4" s="100"/>
      <c r="F4" s="13" t="s">
        <v>5</v>
      </c>
      <c r="G4" s="11" t="s">
        <v>78</v>
      </c>
      <c r="H4" s="11" t="s">
        <v>79</v>
      </c>
      <c r="I4" s="11" t="s">
        <v>80</v>
      </c>
      <c r="J4" s="11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12" t="s">
        <v>19</v>
      </c>
      <c r="Q4" s="11" t="s">
        <v>78</v>
      </c>
      <c r="R4" s="11" t="s">
        <v>79</v>
      </c>
      <c r="S4" s="11" t="s">
        <v>80</v>
      </c>
      <c r="T4" s="11" t="s">
        <v>13</v>
      </c>
      <c r="U4" s="6" t="s">
        <v>14</v>
      </c>
      <c r="V4" s="6" t="s">
        <v>15</v>
      </c>
      <c r="W4" s="6" t="s">
        <v>16</v>
      </c>
      <c r="X4" s="6" t="s">
        <v>17</v>
      </c>
      <c r="Y4" s="6" t="s">
        <v>18</v>
      </c>
      <c r="Z4" s="12" t="s">
        <v>19</v>
      </c>
      <c r="AA4" s="11" t="s">
        <v>78</v>
      </c>
      <c r="AB4" s="11" t="s">
        <v>79</v>
      </c>
      <c r="AC4" s="11" t="s">
        <v>80</v>
      </c>
      <c r="AD4" s="11" t="s">
        <v>13</v>
      </c>
      <c r="AE4" s="6" t="s">
        <v>14</v>
      </c>
      <c r="AF4" s="6" t="s">
        <v>15</v>
      </c>
      <c r="AG4" s="6" t="s">
        <v>16</v>
      </c>
      <c r="AH4" s="6" t="s">
        <v>17</v>
      </c>
      <c r="AI4" s="6" t="s">
        <v>18</v>
      </c>
      <c r="AJ4" s="12" t="s">
        <v>19</v>
      </c>
      <c r="AK4" s="11" t="s">
        <v>78</v>
      </c>
      <c r="AL4" s="11" t="s">
        <v>79</v>
      </c>
      <c r="AM4" s="11" t="s">
        <v>80</v>
      </c>
      <c r="AN4" s="11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12" t="s">
        <v>19</v>
      </c>
      <c r="AU4" s="11" t="s">
        <v>78</v>
      </c>
      <c r="AV4" s="11" t="s">
        <v>79</v>
      </c>
      <c r="AW4" s="11" t="s">
        <v>80</v>
      </c>
      <c r="AX4" s="11" t="s">
        <v>13</v>
      </c>
      <c r="AY4" s="6" t="s">
        <v>14</v>
      </c>
      <c r="AZ4" s="6" t="s">
        <v>15</v>
      </c>
      <c r="BA4" s="6" t="s">
        <v>16</v>
      </c>
      <c r="BB4" s="6" t="s">
        <v>17</v>
      </c>
      <c r="BC4" s="6" t="s">
        <v>18</v>
      </c>
      <c r="BD4" s="12" t="s">
        <v>19</v>
      </c>
      <c r="BE4" s="11" t="s">
        <v>78</v>
      </c>
      <c r="BF4" s="11" t="s">
        <v>79</v>
      </c>
      <c r="BG4" s="11" t="s">
        <v>80</v>
      </c>
      <c r="BH4" s="11" t="s">
        <v>13</v>
      </c>
      <c r="BI4" s="6" t="s">
        <v>14</v>
      </c>
      <c r="BJ4" s="6" t="s">
        <v>15</v>
      </c>
      <c r="BK4" s="6" t="s">
        <v>16</v>
      </c>
      <c r="BL4" s="6" t="s">
        <v>17</v>
      </c>
      <c r="BM4" s="6" t="s">
        <v>18</v>
      </c>
      <c r="BN4" s="12" t="s">
        <v>19</v>
      </c>
      <c r="BO4" s="11" t="s">
        <v>78</v>
      </c>
      <c r="BP4" s="11" t="s">
        <v>79</v>
      </c>
      <c r="BQ4" s="11" t="s">
        <v>80</v>
      </c>
      <c r="BR4" s="11" t="s">
        <v>13</v>
      </c>
      <c r="BS4" s="6" t="s">
        <v>14</v>
      </c>
      <c r="BT4" s="6" t="s">
        <v>15</v>
      </c>
      <c r="BU4" s="6" t="s">
        <v>16</v>
      </c>
      <c r="BV4" s="6" t="s">
        <v>17</v>
      </c>
      <c r="BW4" s="6" t="s">
        <v>18</v>
      </c>
      <c r="BX4" s="12" t="s">
        <v>19</v>
      </c>
      <c r="BY4" s="11" t="s">
        <v>78</v>
      </c>
      <c r="BZ4" s="11" t="s">
        <v>79</v>
      </c>
      <c r="CA4" s="11" t="s">
        <v>80</v>
      </c>
      <c r="CB4" s="11" t="s">
        <v>13</v>
      </c>
      <c r="CC4" s="6" t="s">
        <v>14</v>
      </c>
      <c r="CD4" s="6" t="s">
        <v>15</v>
      </c>
      <c r="CE4" s="6" t="s">
        <v>16</v>
      </c>
      <c r="CF4" s="6" t="s">
        <v>17</v>
      </c>
      <c r="CG4" s="6" t="s">
        <v>18</v>
      </c>
      <c r="CH4" s="12" t="s">
        <v>19</v>
      </c>
      <c r="CI4" s="11" t="s">
        <v>78</v>
      </c>
      <c r="CJ4" s="11" t="s">
        <v>79</v>
      </c>
      <c r="CK4" s="11" t="s">
        <v>80</v>
      </c>
      <c r="CL4" s="11" t="s">
        <v>13</v>
      </c>
      <c r="CM4" s="6" t="s">
        <v>14</v>
      </c>
      <c r="CN4" s="6" t="s">
        <v>15</v>
      </c>
      <c r="CO4" s="6" t="s">
        <v>16</v>
      </c>
      <c r="CP4" s="6" t="s">
        <v>17</v>
      </c>
      <c r="CQ4" s="6" t="s">
        <v>18</v>
      </c>
      <c r="CR4" s="12" t="s">
        <v>19</v>
      </c>
      <c r="CS4" s="11" t="s">
        <v>78</v>
      </c>
      <c r="CT4" s="11" t="s">
        <v>79</v>
      </c>
      <c r="CU4" s="11" t="s">
        <v>80</v>
      </c>
      <c r="CV4" s="11" t="s">
        <v>13</v>
      </c>
      <c r="CW4" s="6" t="s">
        <v>14</v>
      </c>
      <c r="CX4" s="6" t="s">
        <v>15</v>
      </c>
      <c r="CY4" s="6" t="s">
        <v>16</v>
      </c>
      <c r="CZ4" s="6" t="s">
        <v>17</v>
      </c>
      <c r="DA4" s="6" t="s">
        <v>18</v>
      </c>
      <c r="DB4" s="12" t="s">
        <v>19</v>
      </c>
    </row>
    <row r="5" spans="1:106">
      <c r="B5" s="4" t="s">
        <v>81</v>
      </c>
      <c r="C5" s="3">
        <f t="shared" ref="C5:C14" si="0">F5+D5+E5</f>
        <v>25</v>
      </c>
      <c r="D5" s="3">
        <v>1</v>
      </c>
      <c r="E5" s="3"/>
      <c r="F5" s="8">
        <v>24</v>
      </c>
      <c r="G5" s="21"/>
      <c r="H5" s="1">
        <f>IF(ISNUMBER(I5),F5-I5+G5,"")</f>
        <v>11</v>
      </c>
      <c r="I5" s="1">
        <v>13</v>
      </c>
      <c r="J5" s="1">
        <v>11</v>
      </c>
      <c r="K5" s="4"/>
      <c r="L5" s="4"/>
      <c r="M5" s="4"/>
      <c r="N5" s="5">
        <v>2</v>
      </c>
      <c r="O5" s="15">
        <f>IF(I5="","",((J5+K5+L5+M5)/I5))</f>
        <v>0.84615384615384615</v>
      </c>
      <c r="P5" s="16">
        <f>IF(I5="","",(M5/I5))</f>
        <v>0</v>
      </c>
      <c r="Q5" s="21"/>
      <c r="R5" s="1">
        <f t="shared" ref="R5:R14" si="1">IF(ISNUMBER(S5),I5-S5+Q5,"")</f>
        <v>4</v>
      </c>
      <c r="S5" s="1">
        <v>9</v>
      </c>
      <c r="T5" s="1">
        <v>5</v>
      </c>
      <c r="U5" s="4"/>
      <c r="V5" s="4"/>
      <c r="W5" s="4"/>
      <c r="X5" s="5">
        <v>4</v>
      </c>
      <c r="Y5" s="15">
        <f t="shared" ref="Y5:Y14" si="2">IF(S5="","",((T5+U5+V5+W5)/S5))</f>
        <v>0.55555555555555558</v>
      </c>
      <c r="Z5" s="16">
        <f t="shared" ref="Z5:Z14" si="3">IF(S5="","",(W5/S5))</f>
        <v>0</v>
      </c>
      <c r="AA5" s="21"/>
      <c r="AB5" s="1">
        <f t="shared" ref="AB5:AB14" si="4">IF(ISNUMBER(AC5),S5-AC5+AA5,"")</f>
        <v>5</v>
      </c>
      <c r="AC5" s="1">
        <v>4</v>
      </c>
      <c r="AD5" s="1"/>
      <c r="AE5" s="4"/>
      <c r="AF5" s="4"/>
      <c r="AG5" s="4"/>
      <c r="AH5" s="5">
        <v>4</v>
      </c>
      <c r="AI5" s="15">
        <f t="shared" ref="AI5:AI14" si="5">IF(AC5="","",((AD5+AE5+AF5+AG5)/AC5))</f>
        <v>0</v>
      </c>
      <c r="AJ5" s="16">
        <f t="shared" ref="AJ5:AJ14" si="6">IF(AC5="","",(AG5/AC5))</f>
        <v>0</v>
      </c>
      <c r="AK5" s="21"/>
      <c r="AL5" s="1">
        <f t="shared" ref="AL5:AL14" si="7">IF(ISNUMBER(AM5),AC5-AM5+AK5,"")</f>
        <v>0</v>
      </c>
      <c r="AM5" s="1">
        <v>4</v>
      </c>
      <c r="AN5" s="1"/>
      <c r="AO5" s="4"/>
      <c r="AP5" s="4"/>
      <c r="AQ5" s="4"/>
      <c r="AR5" s="5">
        <v>4</v>
      </c>
      <c r="AS5" s="15">
        <f t="shared" ref="AS5:AS14" si="8">IF(AM5="","",((AN5+AO5+AP5+AQ5)/AM5))</f>
        <v>0</v>
      </c>
      <c r="AT5" s="16">
        <f t="shared" ref="AT5:AT14" si="9">IF(AM5="","",(AQ5/AM5))</f>
        <v>0</v>
      </c>
      <c r="AU5" s="21"/>
      <c r="AV5" s="1">
        <f t="shared" ref="AV5:AV14" si="10">IF(ISNUMBER(AW5),AM5-AW5+AU5,"")</f>
        <v>0</v>
      </c>
      <c r="AW5" s="1">
        <v>4</v>
      </c>
      <c r="AX5" s="1"/>
      <c r="AY5" s="4"/>
      <c r="AZ5" s="4"/>
      <c r="BA5" s="4"/>
      <c r="BB5" s="5">
        <v>4</v>
      </c>
      <c r="BC5" s="15">
        <f t="shared" ref="BC5:BC14" si="11">IF(AW5="","",((AX5+AY5+AZ5+BA5)/AW5))</f>
        <v>0</v>
      </c>
      <c r="BD5" s="16">
        <f t="shared" ref="BD5:BD14" si="12">IF(AW5="","",(BA5/AW5))</f>
        <v>0</v>
      </c>
      <c r="BE5" s="21"/>
      <c r="BF5" s="1">
        <f t="shared" ref="BF5:BF14" si="13">IF(ISNUMBER(BG5),AW5-BG5+BE5,"")</f>
        <v>0</v>
      </c>
      <c r="BG5" s="1">
        <v>4</v>
      </c>
      <c r="BH5" s="1"/>
      <c r="BI5" s="4"/>
      <c r="BJ5" s="4"/>
      <c r="BK5" s="4"/>
      <c r="BL5" s="5">
        <v>4</v>
      </c>
      <c r="BM5" s="15">
        <f t="shared" ref="BM5:BM14" si="14">IF(BG5="","",((BH5+BI5+BJ5+BK5)/BG5))</f>
        <v>0</v>
      </c>
      <c r="BN5" s="16">
        <f t="shared" ref="BN5:BN14" si="15">IF(BG5="","",(BK5/BG5))</f>
        <v>0</v>
      </c>
      <c r="BO5" s="21"/>
      <c r="BP5" s="1">
        <f t="shared" ref="BP5:BP14" si="16">IF(ISNUMBER(BQ5),BG5-BQ5+BO5,"")</f>
        <v>0</v>
      </c>
      <c r="BQ5" s="1">
        <v>4</v>
      </c>
      <c r="BR5" s="1"/>
      <c r="BS5" s="4"/>
      <c r="BT5" s="4"/>
      <c r="BU5" s="4"/>
      <c r="BV5" s="5">
        <v>4</v>
      </c>
      <c r="BW5" s="15">
        <f t="shared" ref="BW5:BW14" si="17">IF(BQ5="","",((BR5+BS5+BT5+BU5)/BQ5))</f>
        <v>0</v>
      </c>
      <c r="BX5" s="16">
        <f t="shared" ref="BX5:BX14" si="18">IF(BQ5="","",(BU5/BQ5))</f>
        <v>0</v>
      </c>
      <c r="BY5" s="21"/>
      <c r="BZ5" s="1">
        <f t="shared" ref="BZ5:BZ14" si="19">IF(ISNUMBER(CA5),BQ5-CA5+BY5,"")</f>
        <v>0</v>
      </c>
      <c r="CA5" s="1">
        <v>4</v>
      </c>
      <c r="CB5" s="1"/>
      <c r="CC5" s="4"/>
      <c r="CD5" s="4"/>
      <c r="CE5" s="4"/>
      <c r="CF5" s="5">
        <v>4</v>
      </c>
      <c r="CG5" s="15">
        <f t="shared" ref="CG5:CG14" si="20">IF(CA5="","",((CB5+CC5+CD5+CE5)/CA5))</f>
        <v>0</v>
      </c>
      <c r="CH5" s="16">
        <f t="shared" ref="CH5:CH14" si="21">IF(CA5="","",(CE5/CA5))</f>
        <v>0</v>
      </c>
      <c r="CI5" s="21"/>
      <c r="CJ5" s="1">
        <f t="shared" ref="CJ5:CJ14" si="22">IF(ISNUMBER(CK5),CA5-CK5+CI5,"")</f>
        <v>0</v>
      </c>
      <c r="CK5" s="1">
        <v>4</v>
      </c>
      <c r="CL5" s="1"/>
      <c r="CM5" s="4"/>
      <c r="CN5" s="4"/>
      <c r="CO5" s="4"/>
      <c r="CP5" s="5">
        <v>4</v>
      </c>
      <c r="CQ5" s="15">
        <f t="shared" ref="CQ5:CQ14" si="23">IF(CK5="","",((CL5+CM5+CN5+CO5)/CK5))</f>
        <v>0</v>
      </c>
      <c r="CR5" s="16">
        <f t="shared" ref="CR5:CR14" si="24">IF(CK5="","",(CO5/CK5))</f>
        <v>0</v>
      </c>
      <c r="CS5" s="21"/>
      <c r="CT5" s="1">
        <f t="shared" ref="CT5:CT14" si="25">IF(ISNUMBER(CU5),CK5-CU5+CS5,"")</f>
        <v>0</v>
      </c>
      <c r="CU5" s="1">
        <v>4</v>
      </c>
      <c r="CV5" s="1"/>
      <c r="CW5" s="4"/>
      <c r="CX5" s="4"/>
      <c r="CY5" s="4"/>
      <c r="CZ5" s="5">
        <v>4</v>
      </c>
      <c r="DA5" s="15">
        <f t="shared" ref="DA5:DA14" si="26">IF(CU5="","",((CV5+CW5+CX5+CY5)/CU5))</f>
        <v>0</v>
      </c>
      <c r="DB5" s="16">
        <f t="shared" ref="DB5:DB14" si="27">IF(CU5="","",(CY5/CU5))</f>
        <v>0</v>
      </c>
    </row>
    <row r="6" spans="1:106">
      <c r="B6" s="4" t="s">
        <v>82</v>
      </c>
      <c r="C6" s="2">
        <f t="shared" si="0"/>
        <v>23</v>
      </c>
      <c r="D6" s="2"/>
      <c r="E6" s="2"/>
      <c r="F6" s="8">
        <v>23</v>
      </c>
      <c r="G6" s="22"/>
      <c r="H6" s="1">
        <f t="shared" ref="H6:H14" si="28">IF(ISNUMBER(I6),F6-I6+G6,"")</f>
        <v>6</v>
      </c>
      <c r="I6" s="1">
        <v>17</v>
      </c>
      <c r="J6" s="1">
        <v>12</v>
      </c>
      <c r="K6" s="1"/>
      <c r="L6" s="1"/>
      <c r="M6" s="1"/>
      <c r="N6" s="1">
        <v>5</v>
      </c>
      <c r="O6" s="15">
        <f t="shared" ref="O6:O14" si="29">IF(I6="","",((J6+K6+L6+M6)/I6))</f>
        <v>0.70588235294117652</v>
      </c>
      <c r="P6" s="16">
        <f t="shared" ref="P6:P14" si="30">IF(I6="","",(M6/I6))</f>
        <v>0</v>
      </c>
      <c r="Q6" s="22"/>
      <c r="R6" s="1">
        <f t="shared" si="1"/>
        <v>6</v>
      </c>
      <c r="S6" s="1">
        <v>11</v>
      </c>
      <c r="T6" s="1">
        <v>4</v>
      </c>
      <c r="U6" s="1"/>
      <c r="V6" s="1"/>
      <c r="W6" s="1"/>
      <c r="X6" s="1">
        <v>7</v>
      </c>
      <c r="Y6" s="15">
        <f t="shared" si="2"/>
        <v>0.36363636363636365</v>
      </c>
      <c r="Z6" s="16">
        <f t="shared" si="3"/>
        <v>0</v>
      </c>
      <c r="AA6" s="22"/>
      <c r="AB6" s="1">
        <f t="shared" si="4"/>
        <v>3</v>
      </c>
      <c r="AC6" s="1">
        <v>8</v>
      </c>
      <c r="AD6" s="1"/>
      <c r="AE6" s="1"/>
      <c r="AF6" s="1"/>
      <c r="AG6" s="1"/>
      <c r="AH6" s="1">
        <v>8</v>
      </c>
      <c r="AI6" s="15">
        <f t="shared" si="5"/>
        <v>0</v>
      </c>
      <c r="AJ6" s="16">
        <f t="shared" si="6"/>
        <v>0</v>
      </c>
      <c r="AK6" s="22"/>
      <c r="AL6" s="1">
        <f t="shared" si="7"/>
        <v>0</v>
      </c>
      <c r="AM6" s="1">
        <v>8</v>
      </c>
      <c r="AN6" s="1"/>
      <c r="AO6" s="1"/>
      <c r="AP6" s="1"/>
      <c r="AQ6" s="1"/>
      <c r="AR6" s="1">
        <v>8</v>
      </c>
      <c r="AS6" s="15">
        <f t="shared" si="8"/>
        <v>0</v>
      </c>
      <c r="AT6" s="16">
        <f t="shared" si="9"/>
        <v>0</v>
      </c>
      <c r="AU6" s="22"/>
      <c r="AV6" s="1">
        <f t="shared" si="10"/>
        <v>-1</v>
      </c>
      <c r="AW6" s="1">
        <v>9</v>
      </c>
      <c r="AX6" s="1"/>
      <c r="AY6" s="1"/>
      <c r="AZ6" s="1"/>
      <c r="BA6" s="1"/>
      <c r="BB6" s="1">
        <v>9</v>
      </c>
      <c r="BC6" s="15">
        <f t="shared" si="11"/>
        <v>0</v>
      </c>
      <c r="BD6" s="16">
        <f t="shared" si="12"/>
        <v>0</v>
      </c>
      <c r="BE6" s="22"/>
      <c r="BF6" s="1">
        <f t="shared" si="13"/>
        <v>0</v>
      </c>
      <c r="BG6" s="1">
        <v>9</v>
      </c>
      <c r="BH6" s="1"/>
      <c r="BI6" s="1"/>
      <c r="BJ6" s="1"/>
      <c r="BK6" s="1"/>
      <c r="BL6" s="1">
        <v>9</v>
      </c>
      <c r="BM6" s="15">
        <f t="shared" si="14"/>
        <v>0</v>
      </c>
      <c r="BN6" s="16">
        <f t="shared" si="15"/>
        <v>0</v>
      </c>
      <c r="BO6" s="22"/>
      <c r="BP6" s="1">
        <f t="shared" si="16"/>
        <v>0</v>
      </c>
      <c r="BQ6" s="1">
        <v>9</v>
      </c>
      <c r="BR6" s="1"/>
      <c r="BS6" s="1"/>
      <c r="BT6" s="1"/>
      <c r="BU6" s="1"/>
      <c r="BV6" s="1">
        <v>9</v>
      </c>
      <c r="BW6" s="15">
        <f t="shared" si="17"/>
        <v>0</v>
      </c>
      <c r="BX6" s="16">
        <f t="shared" si="18"/>
        <v>0</v>
      </c>
      <c r="BY6" s="22"/>
      <c r="BZ6" s="1">
        <f t="shared" si="19"/>
        <v>0</v>
      </c>
      <c r="CA6" s="1">
        <v>9</v>
      </c>
      <c r="CB6" s="1"/>
      <c r="CC6" s="1"/>
      <c r="CD6" s="1"/>
      <c r="CE6" s="1"/>
      <c r="CF6" s="1">
        <v>9</v>
      </c>
      <c r="CG6" s="15">
        <f t="shared" si="20"/>
        <v>0</v>
      </c>
      <c r="CH6" s="16">
        <f t="shared" si="21"/>
        <v>0</v>
      </c>
      <c r="CI6" s="22"/>
      <c r="CJ6" s="1">
        <f t="shared" si="22"/>
        <v>0</v>
      </c>
      <c r="CK6" s="1">
        <v>9</v>
      </c>
      <c r="CL6" s="1"/>
      <c r="CM6" s="1"/>
      <c r="CN6" s="1"/>
      <c r="CO6" s="1"/>
      <c r="CP6" s="1">
        <v>9</v>
      </c>
      <c r="CQ6" s="15">
        <f t="shared" si="23"/>
        <v>0</v>
      </c>
      <c r="CR6" s="16">
        <f t="shared" si="24"/>
        <v>0</v>
      </c>
      <c r="CS6" s="22"/>
      <c r="CT6" s="1" t="str">
        <f t="shared" si="25"/>
        <v/>
      </c>
      <c r="CU6" s="1"/>
      <c r="CV6" s="1"/>
      <c r="CW6" s="1"/>
      <c r="CX6" s="1"/>
      <c r="CY6" s="1"/>
      <c r="CZ6" s="1"/>
      <c r="DA6" s="15" t="str">
        <f t="shared" si="26"/>
        <v/>
      </c>
      <c r="DB6" s="16" t="str">
        <f t="shared" si="27"/>
        <v/>
      </c>
    </row>
    <row r="7" spans="1:106">
      <c r="B7" s="4" t="s">
        <v>83</v>
      </c>
      <c r="C7" s="2">
        <f t="shared" si="0"/>
        <v>11</v>
      </c>
      <c r="D7" s="2"/>
      <c r="E7" s="2"/>
      <c r="F7" s="8">
        <v>11</v>
      </c>
      <c r="G7" s="22"/>
      <c r="H7" s="1">
        <f t="shared" si="28"/>
        <v>3</v>
      </c>
      <c r="I7" s="1">
        <v>8</v>
      </c>
      <c r="J7" s="1">
        <v>6</v>
      </c>
      <c r="K7" s="1"/>
      <c r="L7" s="1"/>
      <c r="M7" s="1"/>
      <c r="N7" s="1">
        <v>2</v>
      </c>
      <c r="O7" s="15">
        <f t="shared" si="29"/>
        <v>0.75</v>
      </c>
      <c r="P7" s="16">
        <f t="shared" si="30"/>
        <v>0</v>
      </c>
      <c r="Q7" s="22"/>
      <c r="R7" s="1">
        <f t="shared" si="1"/>
        <v>5</v>
      </c>
      <c r="S7" s="1">
        <v>3</v>
      </c>
      <c r="T7" s="1">
        <v>1</v>
      </c>
      <c r="U7" s="1"/>
      <c r="V7" s="1"/>
      <c r="W7" s="1"/>
      <c r="X7" s="1">
        <v>2</v>
      </c>
      <c r="Y7" s="15">
        <f t="shared" si="2"/>
        <v>0.33333333333333331</v>
      </c>
      <c r="Z7" s="16">
        <f t="shared" si="3"/>
        <v>0</v>
      </c>
      <c r="AA7" s="22"/>
      <c r="AB7" s="1">
        <f t="shared" si="4"/>
        <v>1</v>
      </c>
      <c r="AC7" s="1">
        <v>2</v>
      </c>
      <c r="AD7" s="1"/>
      <c r="AE7" s="1"/>
      <c r="AF7" s="1"/>
      <c r="AG7" s="1"/>
      <c r="AH7" s="1">
        <v>2</v>
      </c>
      <c r="AI7" s="15">
        <f t="shared" si="5"/>
        <v>0</v>
      </c>
      <c r="AJ7" s="16">
        <f t="shared" si="6"/>
        <v>0</v>
      </c>
      <c r="AK7" s="22"/>
      <c r="AL7" s="1">
        <f t="shared" si="7"/>
        <v>-1</v>
      </c>
      <c r="AM7" s="1">
        <v>3</v>
      </c>
      <c r="AN7" s="1"/>
      <c r="AO7" s="1"/>
      <c r="AP7" s="1"/>
      <c r="AQ7" s="1"/>
      <c r="AR7" s="1">
        <v>3</v>
      </c>
      <c r="AS7" s="15">
        <f t="shared" si="8"/>
        <v>0</v>
      </c>
      <c r="AT7" s="16">
        <f t="shared" si="9"/>
        <v>0</v>
      </c>
      <c r="AU7" s="22"/>
      <c r="AV7" s="1">
        <f t="shared" si="10"/>
        <v>0</v>
      </c>
      <c r="AW7" s="1">
        <v>3</v>
      </c>
      <c r="AX7" s="1"/>
      <c r="AY7" s="1"/>
      <c r="AZ7" s="1"/>
      <c r="BA7" s="1"/>
      <c r="BB7" s="1">
        <v>3</v>
      </c>
      <c r="BC7" s="15">
        <f t="shared" si="11"/>
        <v>0</v>
      </c>
      <c r="BD7" s="16">
        <f t="shared" si="12"/>
        <v>0</v>
      </c>
      <c r="BE7" s="22"/>
      <c r="BF7" s="1">
        <f t="shared" si="13"/>
        <v>0</v>
      </c>
      <c r="BG7" s="1">
        <v>3</v>
      </c>
      <c r="BH7" s="1"/>
      <c r="BI7" s="1"/>
      <c r="BJ7" s="1"/>
      <c r="BK7" s="1"/>
      <c r="BL7" s="1">
        <v>3</v>
      </c>
      <c r="BM7" s="15">
        <f t="shared" si="14"/>
        <v>0</v>
      </c>
      <c r="BN7" s="16">
        <f t="shared" si="15"/>
        <v>0</v>
      </c>
      <c r="BO7" s="22"/>
      <c r="BP7" s="1">
        <f t="shared" si="16"/>
        <v>0</v>
      </c>
      <c r="BQ7" s="1">
        <v>3</v>
      </c>
      <c r="BR7" s="1"/>
      <c r="BS7" s="1"/>
      <c r="BT7" s="1"/>
      <c r="BU7" s="1"/>
      <c r="BV7" s="1">
        <v>3</v>
      </c>
      <c r="BW7" s="15">
        <f t="shared" si="17"/>
        <v>0</v>
      </c>
      <c r="BX7" s="16">
        <f t="shared" si="18"/>
        <v>0</v>
      </c>
      <c r="BY7" s="22"/>
      <c r="BZ7" s="1">
        <f t="shared" si="19"/>
        <v>0</v>
      </c>
      <c r="CA7" s="1">
        <v>3</v>
      </c>
      <c r="CB7" s="1"/>
      <c r="CC7" s="1"/>
      <c r="CD7" s="1"/>
      <c r="CE7" s="1"/>
      <c r="CF7" s="1">
        <v>3</v>
      </c>
      <c r="CG7" s="15">
        <f t="shared" si="20"/>
        <v>0</v>
      </c>
      <c r="CH7" s="16">
        <f t="shared" si="21"/>
        <v>0</v>
      </c>
      <c r="CI7" s="22"/>
      <c r="CJ7" s="1" t="str">
        <f t="shared" si="22"/>
        <v/>
      </c>
      <c r="CK7" s="1"/>
      <c r="CL7" s="1"/>
      <c r="CM7" s="1"/>
      <c r="CN7" s="1"/>
      <c r="CO7" s="1"/>
      <c r="CP7" s="1"/>
      <c r="CQ7" s="15" t="str">
        <f t="shared" si="23"/>
        <v/>
      </c>
      <c r="CR7" s="16" t="str">
        <f t="shared" si="24"/>
        <v/>
      </c>
      <c r="CS7" s="22"/>
      <c r="CT7" s="1" t="str">
        <f t="shared" si="25"/>
        <v/>
      </c>
      <c r="CU7" s="1"/>
      <c r="CV7" s="1"/>
      <c r="CW7" s="1"/>
      <c r="CX7" s="1"/>
      <c r="CY7" s="1"/>
      <c r="CZ7" s="1"/>
      <c r="DA7" s="15" t="str">
        <f t="shared" si="26"/>
        <v/>
      </c>
      <c r="DB7" s="16" t="str">
        <f t="shared" si="27"/>
        <v/>
      </c>
    </row>
    <row r="8" spans="1:106">
      <c r="B8" s="4" t="s">
        <v>84</v>
      </c>
      <c r="C8" s="2">
        <f t="shared" si="0"/>
        <v>14</v>
      </c>
      <c r="D8" s="2"/>
      <c r="E8" s="2"/>
      <c r="F8" s="8">
        <v>14</v>
      </c>
      <c r="G8" s="22"/>
      <c r="H8" s="1">
        <f t="shared" si="28"/>
        <v>8</v>
      </c>
      <c r="I8" s="1">
        <v>6</v>
      </c>
      <c r="J8" s="1">
        <v>4</v>
      </c>
      <c r="K8" s="1"/>
      <c r="L8" s="1"/>
      <c r="M8" s="1"/>
      <c r="N8" s="1">
        <v>2</v>
      </c>
      <c r="O8" s="15">
        <f t="shared" si="29"/>
        <v>0.66666666666666663</v>
      </c>
      <c r="P8" s="16">
        <f t="shared" si="30"/>
        <v>0</v>
      </c>
      <c r="Q8" s="22"/>
      <c r="R8" s="1">
        <f t="shared" si="1"/>
        <v>3</v>
      </c>
      <c r="S8" s="1">
        <v>3</v>
      </c>
      <c r="T8" s="1"/>
      <c r="U8" s="1"/>
      <c r="V8" s="1"/>
      <c r="W8" s="1"/>
      <c r="X8" s="1">
        <v>3</v>
      </c>
      <c r="Y8" s="15">
        <f t="shared" si="2"/>
        <v>0</v>
      </c>
      <c r="Z8" s="16">
        <f t="shared" si="3"/>
        <v>0</v>
      </c>
      <c r="AA8" s="22"/>
      <c r="AB8" s="1">
        <f t="shared" si="4"/>
        <v>1</v>
      </c>
      <c r="AC8" s="1">
        <v>2</v>
      </c>
      <c r="AD8" s="1"/>
      <c r="AE8" s="1"/>
      <c r="AF8" s="1"/>
      <c r="AG8" s="1"/>
      <c r="AH8" s="1">
        <v>2</v>
      </c>
      <c r="AI8" s="15">
        <f t="shared" si="5"/>
        <v>0</v>
      </c>
      <c r="AJ8" s="16">
        <f t="shared" si="6"/>
        <v>0</v>
      </c>
      <c r="AK8" s="22">
        <v>1</v>
      </c>
      <c r="AL8" s="1">
        <f t="shared" si="7"/>
        <v>0</v>
      </c>
      <c r="AM8" s="1">
        <v>3</v>
      </c>
      <c r="AN8" s="1"/>
      <c r="AO8" s="1">
        <v>1</v>
      </c>
      <c r="AP8" s="1"/>
      <c r="AQ8" s="1"/>
      <c r="AR8" s="1">
        <v>2</v>
      </c>
      <c r="AS8" s="15">
        <f t="shared" si="8"/>
        <v>0.33333333333333331</v>
      </c>
      <c r="AT8" s="16">
        <f t="shared" si="9"/>
        <v>0</v>
      </c>
      <c r="AU8" s="22"/>
      <c r="AV8" s="1">
        <f t="shared" si="10"/>
        <v>0</v>
      </c>
      <c r="AW8" s="1">
        <v>3</v>
      </c>
      <c r="AX8" s="1"/>
      <c r="AY8" s="1"/>
      <c r="AZ8" s="1"/>
      <c r="BA8" s="1"/>
      <c r="BB8" s="1">
        <v>3</v>
      </c>
      <c r="BC8" s="15">
        <f t="shared" si="11"/>
        <v>0</v>
      </c>
      <c r="BD8" s="16">
        <f t="shared" si="12"/>
        <v>0</v>
      </c>
      <c r="BE8" s="22"/>
      <c r="BF8" s="1">
        <f t="shared" si="13"/>
        <v>0</v>
      </c>
      <c r="BG8" s="1">
        <v>3</v>
      </c>
      <c r="BH8" s="1"/>
      <c r="BI8" s="1"/>
      <c r="BJ8" s="1"/>
      <c r="BK8" s="1"/>
      <c r="BL8" s="1">
        <v>3</v>
      </c>
      <c r="BM8" s="15">
        <f t="shared" si="14"/>
        <v>0</v>
      </c>
      <c r="BN8" s="16">
        <f t="shared" si="15"/>
        <v>0</v>
      </c>
      <c r="BO8" s="22"/>
      <c r="BP8" s="1">
        <f t="shared" si="16"/>
        <v>0</v>
      </c>
      <c r="BQ8" s="1">
        <v>3</v>
      </c>
      <c r="BR8" s="1"/>
      <c r="BS8" s="1"/>
      <c r="BT8" s="1"/>
      <c r="BU8" s="1"/>
      <c r="BV8" s="1">
        <v>3</v>
      </c>
      <c r="BW8" s="15">
        <f t="shared" si="17"/>
        <v>0</v>
      </c>
      <c r="BX8" s="16">
        <f t="shared" si="18"/>
        <v>0</v>
      </c>
      <c r="BY8" s="22"/>
      <c r="BZ8" s="1" t="str">
        <f t="shared" si="19"/>
        <v/>
      </c>
      <c r="CA8" s="1"/>
      <c r="CB8" s="1"/>
      <c r="CC8" s="1"/>
      <c r="CD8" s="1"/>
      <c r="CE8" s="1"/>
      <c r="CF8" s="1"/>
      <c r="CG8" s="15" t="str">
        <f t="shared" si="20"/>
        <v/>
      </c>
      <c r="CH8" s="16" t="str">
        <f t="shared" si="21"/>
        <v/>
      </c>
      <c r="CI8" s="22"/>
      <c r="CJ8" s="1" t="str">
        <f t="shared" si="22"/>
        <v/>
      </c>
      <c r="CK8" s="1"/>
      <c r="CL8" s="1"/>
      <c r="CM8" s="1"/>
      <c r="CN8" s="1"/>
      <c r="CO8" s="1"/>
      <c r="CP8" s="1"/>
      <c r="CQ8" s="15" t="str">
        <f t="shared" si="23"/>
        <v/>
      </c>
      <c r="CR8" s="16" t="str">
        <f t="shared" si="24"/>
        <v/>
      </c>
      <c r="CS8" s="22"/>
      <c r="CT8" s="1" t="str">
        <f t="shared" si="25"/>
        <v/>
      </c>
      <c r="CU8" s="1"/>
      <c r="CV8" s="1"/>
      <c r="CW8" s="1"/>
      <c r="CX8" s="1"/>
      <c r="CY8" s="1"/>
      <c r="CZ8" s="1"/>
      <c r="DA8" s="15" t="str">
        <f t="shared" si="26"/>
        <v/>
      </c>
      <c r="DB8" s="16" t="str">
        <f t="shared" si="27"/>
        <v/>
      </c>
    </row>
    <row r="9" spans="1:106">
      <c r="B9" s="4" t="s">
        <v>85</v>
      </c>
      <c r="C9" s="2">
        <f t="shared" si="0"/>
        <v>22</v>
      </c>
      <c r="D9" s="2"/>
      <c r="E9" s="2"/>
      <c r="F9" s="8">
        <v>22</v>
      </c>
      <c r="G9" s="22">
        <v>1</v>
      </c>
      <c r="H9" s="1">
        <f t="shared" si="28"/>
        <v>12</v>
      </c>
      <c r="I9" s="1">
        <v>11</v>
      </c>
      <c r="J9" s="1">
        <v>4</v>
      </c>
      <c r="K9" s="1"/>
      <c r="L9" s="1">
        <v>1</v>
      </c>
      <c r="M9" s="1"/>
      <c r="N9" s="1">
        <v>6</v>
      </c>
      <c r="O9" s="15">
        <f t="shared" si="29"/>
        <v>0.45454545454545453</v>
      </c>
      <c r="P9" s="16">
        <f t="shared" si="30"/>
        <v>0</v>
      </c>
      <c r="Q9" s="22">
        <v>2</v>
      </c>
      <c r="R9" s="1">
        <f t="shared" si="1"/>
        <v>1</v>
      </c>
      <c r="S9" s="1">
        <v>12</v>
      </c>
      <c r="T9" s="1">
        <v>3</v>
      </c>
      <c r="U9" s="1"/>
      <c r="V9" s="1"/>
      <c r="W9" s="1"/>
      <c r="X9" s="1">
        <v>9</v>
      </c>
      <c r="Y9" s="15">
        <f t="shared" si="2"/>
        <v>0.25</v>
      </c>
      <c r="Z9" s="16">
        <f t="shared" si="3"/>
        <v>0</v>
      </c>
      <c r="AA9" s="22"/>
      <c r="AB9" s="1">
        <f t="shared" si="4"/>
        <v>1</v>
      </c>
      <c r="AC9" s="1">
        <v>11</v>
      </c>
      <c r="AD9" s="1">
        <v>2</v>
      </c>
      <c r="AE9" s="1"/>
      <c r="AF9" s="1"/>
      <c r="AG9" s="1"/>
      <c r="AH9" s="1">
        <v>9</v>
      </c>
      <c r="AI9" s="15">
        <f t="shared" si="5"/>
        <v>0.18181818181818182</v>
      </c>
      <c r="AJ9" s="16">
        <f t="shared" si="6"/>
        <v>0</v>
      </c>
      <c r="AK9" s="22"/>
      <c r="AL9" s="1">
        <f t="shared" si="7"/>
        <v>2</v>
      </c>
      <c r="AM9" s="1">
        <v>9</v>
      </c>
      <c r="AN9" s="1"/>
      <c r="AO9" s="1"/>
      <c r="AP9" s="1"/>
      <c r="AQ9" s="1"/>
      <c r="AR9" s="1">
        <v>9</v>
      </c>
      <c r="AS9" s="15">
        <f t="shared" si="8"/>
        <v>0</v>
      </c>
      <c r="AT9" s="16">
        <f t="shared" si="9"/>
        <v>0</v>
      </c>
      <c r="AU9" s="22"/>
      <c r="AV9" s="1">
        <f t="shared" si="10"/>
        <v>0</v>
      </c>
      <c r="AW9" s="1">
        <v>9</v>
      </c>
      <c r="AX9" s="1"/>
      <c r="AY9" s="1"/>
      <c r="AZ9" s="1"/>
      <c r="BA9" s="1"/>
      <c r="BB9" s="1">
        <v>9</v>
      </c>
      <c r="BC9" s="15">
        <f t="shared" si="11"/>
        <v>0</v>
      </c>
      <c r="BD9" s="16">
        <f t="shared" si="12"/>
        <v>0</v>
      </c>
      <c r="BE9" s="22"/>
      <c r="BF9" s="1">
        <f t="shared" si="13"/>
        <v>0</v>
      </c>
      <c r="BG9" s="1">
        <v>9</v>
      </c>
      <c r="BH9" s="1"/>
      <c r="BI9" s="1"/>
      <c r="BJ9" s="1"/>
      <c r="BK9" s="1"/>
      <c r="BL9" s="1">
        <v>9</v>
      </c>
      <c r="BM9" s="15">
        <f t="shared" si="14"/>
        <v>0</v>
      </c>
      <c r="BN9" s="16">
        <f t="shared" si="15"/>
        <v>0</v>
      </c>
      <c r="BO9" s="22"/>
      <c r="BP9" s="1" t="str">
        <f t="shared" si="16"/>
        <v/>
      </c>
      <c r="BQ9" s="1"/>
      <c r="BR9" s="1"/>
      <c r="BS9" s="1"/>
      <c r="BT9" s="1"/>
      <c r="BU9" s="1"/>
      <c r="BV9" s="1"/>
      <c r="BW9" s="15" t="str">
        <f t="shared" si="17"/>
        <v/>
      </c>
      <c r="BX9" s="16" t="str">
        <f t="shared" si="18"/>
        <v/>
      </c>
      <c r="BY9" s="22"/>
      <c r="BZ9" s="1" t="str">
        <f t="shared" si="19"/>
        <v/>
      </c>
      <c r="CA9" s="1"/>
      <c r="CB9" s="1"/>
      <c r="CC9" s="1"/>
      <c r="CD9" s="1"/>
      <c r="CE9" s="1"/>
      <c r="CF9" s="1"/>
      <c r="CG9" s="15" t="str">
        <f t="shared" si="20"/>
        <v/>
      </c>
      <c r="CH9" s="16" t="str">
        <f t="shared" si="21"/>
        <v/>
      </c>
      <c r="CI9" s="22"/>
      <c r="CJ9" s="1" t="str">
        <f t="shared" si="22"/>
        <v/>
      </c>
      <c r="CK9" s="1"/>
      <c r="CL9" s="1"/>
      <c r="CM9" s="1"/>
      <c r="CN9" s="1"/>
      <c r="CO9" s="1"/>
      <c r="CP9" s="1"/>
      <c r="CQ9" s="15" t="str">
        <f t="shared" si="23"/>
        <v/>
      </c>
      <c r="CR9" s="16" t="str">
        <f t="shared" si="24"/>
        <v/>
      </c>
      <c r="CS9" s="22"/>
      <c r="CT9" s="1" t="str">
        <f t="shared" si="25"/>
        <v/>
      </c>
      <c r="CU9" s="1"/>
      <c r="CV9" s="1"/>
      <c r="CW9" s="1"/>
      <c r="CX9" s="1"/>
      <c r="CY9" s="1"/>
      <c r="CZ9" s="1"/>
      <c r="DA9" s="15" t="str">
        <f t="shared" si="26"/>
        <v/>
      </c>
      <c r="DB9" s="16" t="str">
        <f t="shared" si="27"/>
        <v/>
      </c>
    </row>
    <row r="10" spans="1:106">
      <c r="B10" s="4" t="s">
        <v>86</v>
      </c>
      <c r="C10" s="2">
        <f t="shared" si="0"/>
        <v>29</v>
      </c>
      <c r="D10" s="2"/>
      <c r="E10" s="2"/>
      <c r="F10" s="8">
        <v>29</v>
      </c>
      <c r="G10" s="22">
        <v>2</v>
      </c>
      <c r="H10" s="1">
        <f t="shared" si="28"/>
        <v>12</v>
      </c>
      <c r="I10" s="1">
        <v>19</v>
      </c>
      <c r="J10" s="1">
        <v>14</v>
      </c>
      <c r="K10" s="1"/>
      <c r="L10" s="1">
        <v>2</v>
      </c>
      <c r="M10" s="1"/>
      <c r="N10" s="1">
        <v>3</v>
      </c>
      <c r="O10" s="15">
        <f t="shared" si="29"/>
        <v>0.84210526315789469</v>
      </c>
      <c r="P10" s="16">
        <f t="shared" si="30"/>
        <v>0</v>
      </c>
      <c r="Q10" s="22">
        <v>1</v>
      </c>
      <c r="R10" s="1">
        <f t="shared" si="1"/>
        <v>8</v>
      </c>
      <c r="S10" s="1">
        <v>12</v>
      </c>
      <c r="T10" s="1">
        <v>2</v>
      </c>
      <c r="U10" s="1"/>
      <c r="V10" s="1">
        <v>5</v>
      </c>
      <c r="W10" s="1"/>
      <c r="X10" s="1">
        <v>5</v>
      </c>
      <c r="Y10" s="15">
        <f t="shared" si="2"/>
        <v>0.58333333333333337</v>
      </c>
      <c r="Z10" s="16">
        <f t="shared" si="3"/>
        <v>0</v>
      </c>
      <c r="AA10" s="22"/>
      <c r="AB10" s="1">
        <f t="shared" si="4"/>
        <v>1</v>
      </c>
      <c r="AC10" s="1">
        <v>11</v>
      </c>
      <c r="AD10" s="1"/>
      <c r="AE10" s="1"/>
      <c r="AF10" s="1">
        <v>1</v>
      </c>
      <c r="AG10" s="1"/>
      <c r="AH10" s="1">
        <v>10</v>
      </c>
      <c r="AI10" s="15">
        <f t="shared" si="5"/>
        <v>9.0909090909090912E-2</v>
      </c>
      <c r="AJ10" s="16">
        <f t="shared" si="6"/>
        <v>0</v>
      </c>
      <c r="AK10" s="22"/>
      <c r="AL10" s="1">
        <f t="shared" si="7"/>
        <v>1</v>
      </c>
      <c r="AM10" s="1">
        <v>10</v>
      </c>
      <c r="AN10" s="1"/>
      <c r="AO10" s="1"/>
      <c r="AP10" s="1"/>
      <c r="AQ10" s="1"/>
      <c r="AR10" s="1">
        <v>10</v>
      </c>
      <c r="AS10" s="15">
        <f t="shared" si="8"/>
        <v>0</v>
      </c>
      <c r="AT10" s="16">
        <f t="shared" si="9"/>
        <v>0</v>
      </c>
      <c r="AU10" s="22"/>
      <c r="AV10" s="1">
        <f t="shared" si="10"/>
        <v>0</v>
      </c>
      <c r="AW10" s="1">
        <v>10</v>
      </c>
      <c r="AX10" s="1"/>
      <c r="AY10" s="1"/>
      <c r="AZ10" s="1"/>
      <c r="BA10" s="1"/>
      <c r="BB10" s="1">
        <v>10</v>
      </c>
      <c r="BC10" s="15">
        <f t="shared" si="11"/>
        <v>0</v>
      </c>
      <c r="BD10" s="16">
        <f t="shared" si="12"/>
        <v>0</v>
      </c>
      <c r="BE10" s="22"/>
      <c r="BF10" s="1" t="str">
        <f t="shared" si="13"/>
        <v/>
      </c>
      <c r="BG10" s="1"/>
      <c r="BH10" s="1"/>
      <c r="BI10" s="1"/>
      <c r="BJ10" s="1"/>
      <c r="BK10" s="1"/>
      <c r="BL10" s="1"/>
      <c r="BM10" s="15" t="str">
        <f t="shared" si="14"/>
        <v/>
      </c>
      <c r="BN10" s="16" t="str">
        <f t="shared" si="15"/>
        <v/>
      </c>
      <c r="BO10" s="22"/>
      <c r="BP10" s="1" t="str">
        <f t="shared" si="16"/>
        <v/>
      </c>
      <c r="BQ10" s="1"/>
      <c r="BR10" s="1"/>
      <c r="BS10" s="1"/>
      <c r="BT10" s="1"/>
      <c r="BU10" s="1"/>
      <c r="BV10" s="1"/>
      <c r="BW10" s="15" t="str">
        <f t="shared" si="17"/>
        <v/>
      </c>
      <c r="BX10" s="16" t="str">
        <f t="shared" si="18"/>
        <v/>
      </c>
      <c r="BY10" s="22"/>
      <c r="BZ10" s="1" t="str">
        <f t="shared" si="19"/>
        <v/>
      </c>
      <c r="CA10" s="1"/>
      <c r="CB10" s="1"/>
      <c r="CC10" s="1"/>
      <c r="CD10" s="1"/>
      <c r="CE10" s="1"/>
      <c r="CF10" s="1"/>
      <c r="CG10" s="15" t="str">
        <f t="shared" si="20"/>
        <v/>
      </c>
      <c r="CH10" s="16" t="str">
        <f t="shared" si="21"/>
        <v/>
      </c>
      <c r="CI10" s="22"/>
      <c r="CJ10" s="1" t="str">
        <f t="shared" si="22"/>
        <v/>
      </c>
      <c r="CK10" s="1"/>
      <c r="CL10" s="1"/>
      <c r="CM10" s="1"/>
      <c r="CN10" s="1"/>
      <c r="CO10" s="1"/>
      <c r="CP10" s="1"/>
      <c r="CQ10" s="15" t="str">
        <f t="shared" si="23"/>
        <v/>
      </c>
      <c r="CR10" s="16" t="str">
        <f t="shared" si="24"/>
        <v/>
      </c>
      <c r="CS10" s="22"/>
      <c r="CT10" s="1" t="str">
        <f t="shared" si="25"/>
        <v/>
      </c>
      <c r="CU10" s="1"/>
      <c r="CV10" s="1"/>
      <c r="CW10" s="1"/>
      <c r="CX10" s="1"/>
      <c r="CY10" s="1"/>
      <c r="CZ10" s="1"/>
      <c r="DA10" s="15" t="str">
        <f t="shared" si="26"/>
        <v/>
      </c>
      <c r="DB10" s="16" t="str">
        <f t="shared" si="27"/>
        <v/>
      </c>
    </row>
    <row r="11" spans="1:106">
      <c r="B11" s="4" t="s">
        <v>87</v>
      </c>
      <c r="C11" s="2">
        <f t="shared" si="0"/>
        <v>32</v>
      </c>
      <c r="D11" s="2"/>
      <c r="E11" s="2"/>
      <c r="F11" s="8">
        <v>32</v>
      </c>
      <c r="G11" s="22"/>
      <c r="H11" s="1">
        <f t="shared" si="28"/>
        <v>18</v>
      </c>
      <c r="I11" s="1">
        <v>14</v>
      </c>
      <c r="J11" s="1">
        <v>8</v>
      </c>
      <c r="K11" s="1"/>
      <c r="L11" s="1">
        <v>2</v>
      </c>
      <c r="M11" s="1"/>
      <c r="N11" s="1">
        <v>4</v>
      </c>
      <c r="O11" s="15">
        <f t="shared" si="29"/>
        <v>0.7142857142857143</v>
      </c>
      <c r="P11" s="16">
        <f t="shared" si="30"/>
        <v>0</v>
      </c>
      <c r="Q11" s="22">
        <v>2</v>
      </c>
      <c r="R11" s="1">
        <f t="shared" si="1"/>
        <v>7</v>
      </c>
      <c r="S11" s="1">
        <v>9</v>
      </c>
      <c r="T11" s="1">
        <v>3</v>
      </c>
      <c r="U11" s="1"/>
      <c r="V11" s="1"/>
      <c r="W11" s="1"/>
      <c r="X11" s="1">
        <v>6</v>
      </c>
      <c r="Y11" s="15">
        <f t="shared" si="2"/>
        <v>0.33333333333333331</v>
      </c>
      <c r="Z11" s="16">
        <f t="shared" si="3"/>
        <v>0</v>
      </c>
      <c r="AA11" s="22"/>
      <c r="AB11" s="1">
        <f t="shared" si="4"/>
        <v>1</v>
      </c>
      <c r="AC11" s="1">
        <v>8</v>
      </c>
      <c r="AD11" s="1"/>
      <c r="AE11" s="1"/>
      <c r="AF11" s="1"/>
      <c r="AG11" s="1"/>
      <c r="AH11" s="1">
        <v>8</v>
      </c>
      <c r="AI11" s="15">
        <f t="shared" si="5"/>
        <v>0</v>
      </c>
      <c r="AJ11" s="16">
        <f t="shared" si="6"/>
        <v>0</v>
      </c>
      <c r="AK11" s="22"/>
      <c r="AL11" s="1">
        <f t="shared" si="7"/>
        <v>0</v>
      </c>
      <c r="AM11" s="1">
        <v>8</v>
      </c>
      <c r="AN11" s="1"/>
      <c r="AO11" s="1"/>
      <c r="AP11" s="1"/>
      <c r="AQ11" s="1"/>
      <c r="AR11" s="1">
        <v>8</v>
      </c>
      <c r="AS11" s="15">
        <f t="shared" si="8"/>
        <v>0</v>
      </c>
      <c r="AT11" s="16">
        <f t="shared" si="9"/>
        <v>0</v>
      </c>
      <c r="AU11" s="22"/>
      <c r="AV11" s="1" t="str">
        <f t="shared" si="10"/>
        <v/>
      </c>
      <c r="AW11" s="1"/>
      <c r="AX11" s="1"/>
      <c r="AY11" s="1"/>
      <c r="AZ11" s="1"/>
      <c r="BA11" s="1"/>
      <c r="BB11" s="1"/>
      <c r="BC11" s="15" t="str">
        <f t="shared" si="11"/>
        <v/>
      </c>
      <c r="BD11" s="16" t="str">
        <f t="shared" si="12"/>
        <v/>
      </c>
      <c r="BE11" s="22"/>
      <c r="BF11" s="1" t="str">
        <f t="shared" si="13"/>
        <v/>
      </c>
      <c r="BG11" s="1"/>
      <c r="BH11" s="1"/>
      <c r="BI11" s="1"/>
      <c r="BJ11" s="1"/>
      <c r="BK11" s="1"/>
      <c r="BL11" s="1"/>
      <c r="BM11" s="15" t="str">
        <f t="shared" si="14"/>
        <v/>
      </c>
      <c r="BN11" s="16" t="str">
        <f t="shared" si="15"/>
        <v/>
      </c>
      <c r="BO11" s="22"/>
      <c r="BP11" s="1" t="str">
        <f t="shared" si="16"/>
        <v/>
      </c>
      <c r="BQ11" s="1"/>
      <c r="BR11" s="1"/>
      <c r="BS11" s="1"/>
      <c r="BT11" s="1"/>
      <c r="BU11" s="1"/>
      <c r="BV11" s="1"/>
      <c r="BW11" s="15" t="str">
        <f t="shared" si="17"/>
        <v/>
      </c>
      <c r="BX11" s="16" t="str">
        <f t="shared" si="18"/>
        <v/>
      </c>
      <c r="BY11" s="22"/>
      <c r="BZ11" s="1" t="str">
        <f t="shared" si="19"/>
        <v/>
      </c>
      <c r="CA11" s="1"/>
      <c r="CB11" s="1"/>
      <c r="CC11" s="1"/>
      <c r="CD11" s="1"/>
      <c r="CE11" s="1"/>
      <c r="CF11" s="1"/>
      <c r="CG11" s="15" t="str">
        <f t="shared" si="20"/>
        <v/>
      </c>
      <c r="CH11" s="16" t="str">
        <f t="shared" si="21"/>
        <v/>
      </c>
      <c r="CI11" s="22"/>
      <c r="CJ11" s="1" t="str">
        <f t="shared" si="22"/>
        <v/>
      </c>
      <c r="CK11" s="1"/>
      <c r="CL11" s="1"/>
      <c r="CM11" s="1"/>
      <c r="CN11" s="1"/>
      <c r="CO11" s="1"/>
      <c r="CP11" s="1"/>
      <c r="CQ11" s="15" t="str">
        <f t="shared" si="23"/>
        <v/>
      </c>
      <c r="CR11" s="16" t="str">
        <f t="shared" si="24"/>
        <v/>
      </c>
      <c r="CS11" s="22"/>
      <c r="CT11" s="1" t="str">
        <f t="shared" si="25"/>
        <v/>
      </c>
      <c r="CU11" s="1"/>
      <c r="CV11" s="1"/>
      <c r="CW11" s="1"/>
      <c r="CX11" s="1"/>
      <c r="CY11" s="1"/>
      <c r="CZ11" s="1"/>
      <c r="DA11" s="15" t="str">
        <f t="shared" si="26"/>
        <v/>
      </c>
      <c r="DB11" s="16" t="str">
        <f t="shared" si="27"/>
        <v/>
      </c>
    </row>
    <row r="12" spans="1:106">
      <c r="B12" s="4" t="s">
        <v>88</v>
      </c>
      <c r="C12" s="2">
        <f t="shared" si="0"/>
        <v>15</v>
      </c>
      <c r="D12" s="2"/>
      <c r="E12" s="2"/>
      <c r="F12" s="8">
        <v>15</v>
      </c>
      <c r="G12" s="22">
        <v>1</v>
      </c>
      <c r="H12" s="1">
        <f t="shared" si="28"/>
        <v>12</v>
      </c>
      <c r="I12" s="1">
        <v>4</v>
      </c>
      <c r="J12" s="1">
        <v>4</v>
      </c>
      <c r="K12" s="1"/>
      <c r="L12" s="1"/>
      <c r="M12" s="1"/>
      <c r="N12" s="1"/>
      <c r="O12" s="17">
        <f t="shared" si="29"/>
        <v>1</v>
      </c>
      <c r="P12" s="18">
        <f t="shared" si="30"/>
        <v>0</v>
      </c>
      <c r="Q12" s="22"/>
      <c r="R12" s="1" t="str">
        <f t="shared" si="1"/>
        <v/>
      </c>
      <c r="S12" s="1"/>
      <c r="T12" s="1"/>
      <c r="U12" s="1"/>
      <c r="V12" s="1"/>
      <c r="W12" s="1"/>
      <c r="X12" s="1"/>
      <c r="Y12" s="17" t="str">
        <f t="shared" si="2"/>
        <v/>
      </c>
      <c r="Z12" s="18" t="str">
        <f t="shared" si="3"/>
        <v/>
      </c>
      <c r="AA12" s="22"/>
      <c r="AB12" s="1" t="str">
        <f t="shared" si="4"/>
        <v/>
      </c>
      <c r="AC12" s="1"/>
      <c r="AD12" s="1"/>
      <c r="AE12" s="1"/>
      <c r="AF12" s="1"/>
      <c r="AG12" s="1"/>
      <c r="AH12" s="1"/>
      <c r="AI12" s="17" t="str">
        <f t="shared" si="5"/>
        <v/>
      </c>
      <c r="AJ12" s="18" t="str">
        <f t="shared" si="6"/>
        <v/>
      </c>
      <c r="AK12" s="22"/>
      <c r="AL12" s="1" t="str">
        <f t="shared" si="7"/>
        <v/>
      </c>
      <c r="AM12" s="1"/>
      <c r="AN12" s="1"/>
      <c r="AO12" s="1"/>
      <c r="AP12" s="1"/>
      <c r="AQ12" s="1"/>
      <c r="AR12" s="1"/>
      <c r="AS12" s="17" t="str">
        <f t="shared" si="8"/>
        <v/>
      </c>
      <c r="AT12" s="18" t="str">
        <f t="shared" si="9"/>
        <v/>
      </c>
      <c r="AU12" s="22"/>
      <c r="AV12" s="1" t="str">
        <f t="shared" si="10"/>
        <v/>
      </c>
      <c r="AW12" s="1"/>
      <c r="AX12" s="1"/>
      <c r="AY12" s="1"/>
      <c r="AZ12" s="1"/>
      <c r="BA12" s="1"/>
      <c r="BB12" s="1"/>
      <c r="BC12" s="17" t="str">
        <f t="shared" si="11"/>
        <v/>
      </c>
      <c r="BD12" s="18" t="str">
        <f t="shared" si="12"/>
        <v/>
      </c>
      <c r="BE12" s="22"/>
      <c r="BF12" s="1" t="str">
        <f t="shared" si="13"/>
        <v/>
      </c>
      <c r="BG12" s="1"/>
      <c r="BH12" s="1"/>
      <c r="BI12" s="1"/>
      <c r="BJ12" s="1"/>
      <c r="BK12" s="1"/>
      <c r="BL12" s="1"/>
      <c r="BM12" s="17" t="str">
        <f t="shared" si="14"/>
        <v/>
      </c>
      <c r="BN12" s="18" t="str">
        <f t="shared" si="15"/>
        <v/>
      </c>
      <c r="BO12" s="22"/>
      <c r="BP12" s="1" t="str">
        <f t="shared" si="16"/>
        <v/>
      </c>
      <c r="BQ12" s="1"/>
      <c r="BR12" s="1"/>
      <c r="BS12" s="1"/>
      <c r="BT12" s="1"/>
      <c r="BU12" s="1"/>
      <c r="BV12" s="1"/>
      <c r="BW12" s="17" t="str">
        <f t="shared" si="17"/>
        <v/>
      </c>
      <c r="BX12" s="18" t="str">
        <f t="shared" si="18"/>
        <v/>
      </c>
      <c r="BY12" s="22"/>
      <c r="BZ12" s="1" t="str">
        <f t="shared" si="19"/>
        <v/>
      </c>
      <c r="CA12" s="1"/>
      <c r="CB12" s="1"/>
      <c r="CC12" s="1"/>
      <c r="CD12" s="1"/>
      <c r="CE12" s="1"/>
      <c r="CF12" s="1"/>
      <c r="CG12" s="17" t="str">
        <f t="shared" si="20"/>
        <v/>
      </c>
      <c r="CH12" s="18" t="str">
        <f t="shared" si="21"/>
        <v/>
      </c>
      <c r="CI12" s="22"/>
      <c r="CJ12" s="1" t="str">
        <f t="shared" si="22"/>
        <v/>
      </c>
      <c r="CK12" s="1"/>
      <c r="CL12" s="1"/>
      <c r="CM12" s="1"/>
      <c r="CN12" s="1"/>
      <c r="CO12" s="1"/>
      <c r="CP12" s="1"/>
      <c r="CQ12" s="17" t="str">
        <f t="shared" si="23"/>
        <v/>
      </c>
      <c r="CR12" s="18" t="str">
        <f t="shared" si="24"/>
        <v/>
      </c>
      <c r="CS12" s="22"/>
      <c r="CT12" s="1" t="str">
        <f t="shared" si="25"/>
        <v/>
      </c>
      <c r="CU12" s="1"/>
      <c r="CV12" s="1"/>
      <c r="CW12" s="1"/>
      <c r="CX12" s="1"/>
      <c r="CY12" s="1"/>
      <c r="CZ12" s="1"/>
      <c r="DA12" s="17" t="str">
        <f t="shared" si="26"/>
        <v/>
      </c>
      <c r="DB12" s="18" t="str">
        <f t="shared" si="27"/>
        <v/>
      </c>
    </row>
    <row r="13" spans="1:106">
      <c r="B13" s="4" t="s">
        <v>89</v>
      </c>
      <c r="C13" s="2">
        <f t="shared" si="0"/>
        <v>69</v>
      </c>
      <c r="D13" s="2"/>
      <c r="E13" s="2"/>
      <c r="F13" s="8">
        <v>69</v>
      </c>
      <c r="G13" s="22"/>
      <c r="H13" s="1">
        <f t="shared" si="28"/>
        <v>0</v>
      </c>
      <c r="I13" s="1">
        <v>69</v>
      </c>
      <c r="J13" s="1">
        <v>60</v>
      </c>
      <c r="K13" s="1"/>
      <c r="L13" s="1">
        <v>2</v>
      </c>
      <c r="M13" s="1"/>
      <c r="N13" s="1">
        <v>7</v>
      </c>
      <c r="O13" s="17">
        <f t="shared" si="29"/>
        <v>0.89855072463768115</v>
      </c>
      <c r="P13" s="18">
        <f t="shared" si="30"/>
        <v>0</v>
      </c>
      <c r="Q13" s="22"/>
      <c r="R13" s="1">
        <f t="shared" si="1"/>
        <v>47</v>
      </c>
      <c r="S13" s="1">
        <v>22</v>
      </c>
      <c r="T13" s="1">
        <v>9</v>
      </c>
      <c r="U13" s="1"/>
      <c r="V13" s="1">
        <v>2</v>
      </c>
      <c r="W13" s="1"/>
      <c r="X13" s="1">
        <v>11</v>
      </c>
      <c r="Y13" s="17">
        <f t="shared" si="2"/>
        <v>0.5</v>
      </c>
      <c r="Z13" s="18">
        <f t="shared" si="3"/>
        <v>0</v>
      </c>
      <c r="AA13" s="22"/>
      <c r="AB13" s="1" t="str">
        <f t="shared" si="4"/>
        <v/>
      </c>
      <c r="AC13" s="1"/>
      <c r="AD13" s="1"/>
      <c r="AE13" s="1"/>
      <c r="AF13" s="1"/>
      <c r="AG13" s="1"/>
      <c r="AH13" s="1"/>
      <c r="AI13" s="17" t="str">
        <f t="shared" si="5"/>
        <v/>
      </c>
      <c r="AJ13" s="18" t="str">
        <f t="shared" si="6"/>
        <v/>
      </c>
      <c r="AK13" s="22"/>
      <c r="AL13" s="1" t="str">
        <f t="shared" si="7"/>
        <v/>
      </c>
      <c r="AM13" s="1"/>
      <c r="AN13" s="1"/>
      <c r="AO13" s="1"/>
      <c r="AP13" s="1"/>
      <c r="AQ13" s="1"/>
      <c r="AR13" s="1"/>
      <c r="AS13" s="17" t="str">
        <f t="shared" si="8"/>
        <v/>
      </c>
      <c r="AT13" s="18" t="str">
        <f t="shared" si="9"/>
        <v/>
      </c>
      <c r="AU13" s="22"/>
      <c r="AV13" s="1" t="str">
        <f t="shared" si="10"/>
        <v/>
      </c>
      <c r="AW13" s="1"/>
      <c r="AX13" s="1"/>
      <c r="AY13" s="1"/>
      <c r="AZ13" s="1"/>
      <c r="BA13" s="1"/>
      <c r="BB13" s="1"/>
      <c r="BC13" s="17" t="str">
        <f t="shared" si="11"/>
        <v/>
      </c>
      <c r="BD13" s="18" t="str">
        <f t="shared" si="12"/>
        <v/>
      </c>
      <c r="BE13" s="22"/>
      <c r="BF13" s="1" t="str">
        <f t="shared" si="13"/>
        <v/>
      </c>
      <c r="BG13" s="1"/>
      <c r="BH13" s="1"/>
      <c r="BI13" s="1"/>
      <c r="BJ13" s="1"/>
      <c r="BK13" s="1"/>
      <c r="BL13" s="1"/>
      <c r="BM13" s="17" t="str">
        <f t="shared" si="14"/>
        <v/>
      </c>
      <c r="BN13" s="18" t="str">
        <f t="shared" si="15"/>
        <v/>
      </c>
      <c r="BO13" s="22"/>
      <c r="BP13" s="1" t="str">
        <f t="shared" si="16"/>
        <v/>
      </c>
      <c r="BQ13" s="1"/>
      <c r="BR13" s="1"/>
      <c r="BS13" s="1"/>
      <c r="BT13" s="1"/>
      <c r="BU13" s="1"/>
      <c r="BV13" s="1"/>
      <c r="BW13" s="17" t="str">
        <f t="shared" si="17"/>
        <v/>
      </c>
      <c r="BX13" s="18" t="str">
        <f t="shared" si="18"/>
        <v/>
      </c>
      <c r="BY13" s="22"/>
      <c r="BZ13" s="1" t="str">
        <f t="shared" si="19"/>
        <v/>
      </c>
      <c r="CA13" s="1"/>
      <c r="CB13" s="1"/>
      <c r="CC13" s="1"/>
      <c r="CD13" s="1"/>
      <c r="CE13" s="1"/>
      <c r="CF13" s="1"/>
      <c r="CG13" s="17" t="str">
        <f t="shared" si="20"/>
        <v/>
      </c>
      <c r="CH13" s="18" t="str">
        <f t="shared" si="21"/>
        <v/>
      </c>
      <c r="CI13" s="22"/>
      <c r="CJ13" s="1" t="str">
        <f t="shared" si="22"/>
        <v/>
      </c>
      <c r="CK13" s="1"/>
      <c r="CL13" s="1"/>
      <c r="CM13" s="1"/>
      <c r="CN13" s="1"/>
      <c r="CO13" s="1"/>
      <c r="CP13" s="1"/>
      <c r="CQ13" s="17" t="str">
        <f t="shared" si="23"/>
        <v/>
      </c>
      <c r="CR13" s="18" t="str">
        <f t="shared" si="24"/>
        <v/>
      </c>
      <c r="CS13" s="22"/>
      <c r="CT13" s="1" t="str">
        <f t="shared" si="25"/>
        <v/>
      </c>
      <c r="CU13" s="1"/>
      <c r="CV13" s="1"/>
      <c r="CW13" s="1"/>
      <c r="CX13" s="1"/>
      <c r="CY13" s="1"/>
      <c r="CZ13" s="1"/>
      <c r="DA13" s="17" t="str">
        <f t="shared" si="26"/>
        <v/>
      </c>
      <c r="DB13" s="18" t="str">
        <f t="shared" si="27"/>
        <v/>
      </c>
    </row>
    <row r="14" spans="1:106">
      <c r="B14" s="4" t="s">
        <v>90</v>
      </c>
      <c r="C14" s="2">
        <f t="shared" si="0"/>
        <v>13</v>
      </c>
      <c r="D14" s="2"/>
      <c r="E14" s="2"/>
      <c r="F14" s="9">
        <v>13</v>
      </c>
      <c r="G14" s="23">
        <v>2</v>
      </c>
      <c r="H14" s="24">
        <f t="shared" si="28"/>
        <v>10</v>
      </c>
      <c r="I14" s="24">
        <v>5</v>
      </c>
      <c r="J14" s="24">
        <v>4</v>
      </c>
      <c r="K14" s="10"/>
      <c r="L14" s="10">
        <v>1</v>
      </c>
      <c r="M14" s="10"/>
      <c r="N14" s="10"/>
      <c r="O14" s="19">
        <f t="shared" si="29"/>
        <v>1</v>
      </c>
      <c r="P14" s="20">
        <f t="shared" si="30"/>
        <v>0</v>
      </c>
      <c r="Q14" s="23"/>
      <c r="R14" s="24" t="str">
        <f t="shared" si="1"/>
        <v/>
      </c>
      <c r="S14" s="24"/>
      <c r="T14" s="24"/>
      <c r="U14" s="10"/>
      <c r="V14" s="10"/>
      <c r="W14" s="10"/>
      <c r="X14" s="10"/>
      <c r="Y14" s="19" t="str">
        <f t="shared" si="2"/>
        <v/>
      </c>
      <c r="Z14" s="20" t="str">
        <f t="shared" si="3"/>
        <v/>
      </c>
      <c r="AA14" s="23"/>
      <c r="AB14" s="24" t="str">
        <f t="shared" si="4"/>
        <v/>
      </c>
      <c r="AC14" s="24"/>
      <c r="AD14" s="24"/>
      <c r="AE14" s="10"/>
      <c r="AF14" s="10"/>
      <c r="AG14" s="10"/>
      <c r="AH14" s="10"/>
      <c r="AI14" s="19" t="str">
        <f t="shared" si="5"/>
        <v/>
      </c>
      <c r="AJ14" s="20" t="str">
        <f t="shared" si="6"/>
        <v/>
      </c>
      <c r="AK14" s="23"/>
      <c r="AL14" s="24" t="str">
        <f t="shared" si="7"/>
        <v/>
      </c>
      <c r="AM14" s="24"/>
      <c r="AN14" s="24"/>
      <c r="AO14" s="10"/>
      <c r="AP14" s="10"/>
      <c r="AQ14" s="10"/>
      <c r="AR14" s="10"/>
      <c r="AS14" s="19" t="str">
        <f t="shared" si="8"/>
        <v/>
      </c>
      <c r="AT14" s="20" t="str">
        <f t="shared" si="9"/>
        <v/>
      </c>
      <c r="AU14" s="23"/>
      <c r="AV14" s="24" t="str">
        <f t="shared" si="10"/>
        <v/>
      </c>
      <c r="AW14" s="24"/>
      <c r="AX14" s="24"/>
      <c r="AY14" s="10"/>
      <c r="AZ14" s="10"/>
      <c r="BA14" s="10"/>
      <c r="BB14" s="10"/>
      <c r="BC14" s="19" t="str">
        <f t="shared" si="11"/>
        <v/>
      </c>
      <c r="BD14" s="20" t="str">
        <f t="shared" si="12"/>
        <v/>
      </c>
      <c r="BE14" s="23"/>
      <c r="BF14" s="24" t="str">
        <f t="shared" si="13"/>
        <v/>
      </c>
      <c r="BG14" s="24"/>
      <c r="BH14" s="24"/>
      <c r="BI14" s="10"/>
      <c r="BJ14" s="10"/>
      <c r="BK14" s="10"/>
      <c r="BL14" s="10"/>
      <c r="BM14" s="19" t="str">
        <f t="shared" si="14"/>
        <v/>
      </c>
      <c r="BN14" s="20" t="str">
        <f t="shared" si="15"/>
        <v/>
      </c>
      <c r="BO14" s="23"/>
      <c r="BP14" s="24" t="str">
        <f t="shared" si="16"/>
        <v/>
      </c>
      <c r="BQ14" s="24"/>
      <c r="BR14" s="24"/>
      <c r="BS14" s="10"/>
      <c r="BT14" s="10"/>
      <c r="BU14" s="10"/>
      <c r="BV14" s="10"/>
      <c r="BW14" s="19" t="str">
        <f t="shared" si="17"/>
        <v/>
      </c>
      <c r="BX14" s="20" t="str">
        <f t="shared" si="18"/>
        <v/>
      </c>
      <c r="BY14" s="23"/>
      <c r="BZ14" s="24" t="str">
        <f t="shared" si="19"/>
        <v/>
      </c>
      <c r="CA14" s="24"/>
      <c r="CB14" s="24"/>
      <c r="CC14" s="10"/>
      <c r="CD14" s="10"/>
      <c r="CE14" s="10"/>
      <c r="CF14" s="10"/>
      <c r="CG14" s="19" t="str">
        <f t="shared" si="20"/>
        <v/>
      </c>
      <c r="CH14" s="20" t="str">
        <f t="shared" si="21"/>
        <v/>
      </c>
      <c r="CI14" s="23"/>
      <c r="CJ14" s="24" t="str">
        <f t="shared" si="22"/>
        <v/>
      </c>
      <c r="CK14" s="24"/>
      <c r="CL14" s="24"/>
      <c r="CM14" s="10"/>
      <c r="CN14" s="10"/>
      <c r="CO14" s="10"/>
      <c r="CP14" s="10"/>
      <c r="CQ14" s="19" t="str">
        <f t="shared" si="23"/>
        <v/>
      </c>
      <c r="CR14" s="20" t="str">
        <f t="shared" si="24"/>
        <v/>
      </c>
      <c r="CS14" s="23"/>
      <c r="CT14" s="24" t="str">
        <f t="shared" si="25"/>
        <v/>
      </c>
      <c r="CU14" s="24"/>
      <c r="CV14" s="24"/>
      <c r="CW14" s="10"/>
      <c r="CX14" s="10"/>
      <c r="CY14" s="10"/>
      <c r="CZ14" s="10"/>
      <c r="DA14" s="19" t="str">
        <f t="shared" si="26"/>
        <v/>
      </c>
      <c r="DB14" s="20" t="str">
        <f t="shared" si="27"/>
        <v/>
      </c>
    </row>
    <row r="16" spans="1:106">
      <c r="B16" t="str">
        <f>"Transfer Retention - "&amp;$A$1</f>
        <v>Transfer Retention - Undecided</v>
      </c>
    </row>
    <row r="17" spans="2:106">
      <c r="B17" s="97" t="s">
        <v>1</v>
      </c>
      <c r="C17" s="99" t="s">
        <v>2</v>
      </c>
      <c r="D17" s="99" t="s">
        <v>3</v>
      </c>
      <c r="E17" s="99" t="s">
        <v>4</v>
      </c>
      <c r="F17" s="7"/>
      <c r="G17" s="101" t="s">
        <v>6</v>
      </c>
      <c r="H17" s="107"/>
      <c r="I17" s="107"/>
      <c r="J17" s="107"/>
      <c r="K17" s="107"/>
      <c r="L17" s="107"/>
      <c r="M17" s="107"/>
      <c r="N17" s="107"/>
      <c r="O17" s="107"/>
      <c r="P17" s="108"/>
      <c r="Q17" s="101" t="s">
        <v>7</v>
      </c>
      <c r="R17" s="107"/>
      <c r="S17" s="107"/>
      <c r="T17" s="107"/>
      <c r="U17" s="107"/>
      <c r="V17" s="107"/>
      <c r="W17" s="107"/>
      <c r="X17" s="107"/>
      <c r="Y17" s="107"/>
      <c r="Z17" s="108"/>
      <c r="AA17" s="101" t="s">
        <v>8</v>
      </c>
      <c r="AB17" s="107"/>
      <c r="AC17" s="107"/>
      <c r="AD17" s="107"/>
      <c r="AE17" s="107"/>
      <c r="AF17" s="107"/>
      <c r="AG17" s="107"/>
      <c r="AH17" s="107"/>
      <c r="AI17" s="107"/>
      <c r="AJ17" s="108"/>
      <c r="AK17" s="101" t="s">
        <v>9</v>
      </c>
      <c r="AL17" s="107"/>
      <c r="AM17" s="107"/>
      <c r="AN17" s="107"/>
      <c r="AO17" s="107"/>
      <c r="AP17" s="107"/>
      <c r="AQ17" s="107"/>
      <c r="AR17" s="107"/>
      <c r="AS17" s="107"/>
      <c r="AT17" s="108"/>
      <c r="AU17" s="101" t="s">
        <v>10</v>
      </c>
      <c r="AV17" s="107"/>
      <c r="AW17" s="107"/>
      <c r="AX17" s="107"/>
      <c r="AY17" s="107"/>
      <c r="AZ17" s="107"/>
      <c r="BA17" s="107"/>
      <c r="BB17" s="107"/>
      <c r="BC17" s="107"/>
      <c r="BD17" s="108"/>
      <c r="BE17" s="101" t="s">
        <v>11</v>
      </c>
      <c r="BF17" s="107"/>
      <c r="BG17" s="107"/>
      <c r="BH17" s="107"/>
      <c r="BI17" s="107"/>
      <c r="BJ17" s="107"/>
      <c r="BK17" s="107"/>
      <c r="BL17" s="107"/>
      <c r="BM17" s="107"/>
      <c r="BN17" s="108"/>
      <c r="BO17" s="101" t="s">
        <v>12</v>
      </c>
      <c r="BP17" s="107"/>
      <c r="BQ17" s="107"/>
      <c r="BR17" s="107"/>
      <c r="BS17" s="107"/>
      <c r="BT17" s="107"/>
      <c r="BU17" s="107"/>
      <c r="BV17" s="107"/>
      <c r="BW17" s="107"/>
      <c r="BX17" s="108"/>
      <c r="BY17" s="101" t="s">
        <v>75</v>
      </c>
      <c r="BZ17" s="107"/>
      <c r="CA17" s="107"/>
      <c r="CB17" s="107"/>
      <c r="CC17" s="107"/>
      <c r="CD17" s="107"/>
      <c r="CE17" s="107"/>
      <c r="CF17" s="107"/>
      <c r="CG17" s="107"/>
      <c r="CH17" s="108"/>
      <c r="CI17" s="101" t="s">
        <v>76</v>
      </c>
      <c r="CJ17" s="107"/>
      <c r="CK17" s="107"/>
      <c r="CL17" s="107"/>
      <c r="CM17" s="107"/>
      <c r="CN17" s="107"/>
      <c r="CO17" s="107"/>
      <c r="CP17" s="107"/>
      <c r="CQ17" s="107"/>
      <c r="CR17" s="108"/>
      <c r="CS17" s="101" t="s">
        <v>77</v>
      </c>
      <c r="CT17" s="107"/>
      <c r="CU17" s="107"/>
      <c r="CV17" s="107"/>
      <c r="CW17" s="107"/>
      <c r="CX17" s="107"/>
      <c r="CY17" s="107"/>
      <c r="CZ17" s="107"/>
      <c r="DA17" s="107"/>
      <c r="DB17" s="108"/>
    </row>
    <row r="18" spans="2:106" ht="108">
      <c r="B18" s="98"/>
      <c r="C18" s="100"/>
      <c r="D18" s="100"/>
      <c r="E18" s="100"/>
      <c r="F18" s="13" t="s">
        <v>5</v>
      </c>
      <c r="G18" s="11" t="s">
        <v>78</v>
      </c>
      <c r="H18" s="11" t="s">
        <v>79</v>
      </c>
      <c r="I18" s="11" t="s">
        <v>80</v>
      </c>
      <c r="J18" s="11" t="s">
        <v>13</v>
      </c>
      <c r="K18" s="6" t="s">
        <v>14</v>
      </c>
      <c r="L18" s="6" t="s">
        <v>15</v>
      </c>
      <c r="M18" s="6" t="s">
        <v>16</v>
      </c>
      <c r="N18" s="6" t="s">
        <v>17</v>
      </c>
      <c r="O18" s="6" t="s">
        <v>18</v>
      </c>
      <c r="P18" s="12" t="s">
        <v>19</v>
      </c>
      <c r="Q18" s="11" t="s">
        <v>78</v>
      </c>
      <c r="R18" s="11" t="s">
        <v>79</v>
      </c>
      <c r="S18" s="11" t="s">
        <v>80</v>
      </c>
      <c r="T18" s="11" t="s">
        <v>13</v>
      </c>
      <c r="U18" s="6" t="s">
        <v>14</v>
      </c>
      <c r="V18" s="6" t="s">
        <v>15</v>
      </c>
      <c r="W18" s="6" t="s">
        <v>16</v>
      </c>
      <c r="X18" s="6" t="s">
        <v>17</v>
      </c>
      <c r="Y18" s="6" t="s">
        <v>18</v>
      </c>
      <c r="Z18" s="12" t="s">
        <v>19</v>
      </c>
      <c r="AA18" s="11" t="s">
        <v>78</v>
      </c>
      <c r="AB18" s="11" t="s">
        <v>79</v>
      </c>
      <c r="AC18" s="11" t="s">
        <v>80</v>
      </c>
      <c r="AD18" s="11" t="s">
        <v>13</v>
      </c>
      <c r="AE18" s="6" t="s">
        <v>14</v>
      </c>
      <c r="AF18" s="6" t="s">
        <v>15</v>
      </c>
      <c r="AG18" s="6" t="s">
        <v>16</v>
      </c>
      <c r="AH18" s="6" t="s">
        <v>17</v>
      </c>
      <c r="AI18" s="6" t="s">
        <v>18</v>
      </c>
      <c r="AJ18" s="12" t="s">
        <v>19</v>
      </c>
      <c r="AK18" s="11" t="s">
        <v>78</v>
      </c>
      <c r="AL18" s="11" t="s">
        <v>79</v>
      </c>
      <c r="AM18" s="11" t="s">
        <v>80</v>
      </c>
      <c r="AN18" s="11" t="s">
        <v>13</v>
      </c>
      <c r="AO18" s="6" t="s">
        <v>14</v>
      </c>
      <c r="AP18" s="6" t="s">
        <v>15</v>
      </c>
      <c r="AQ18" s="6" t="s">
        <v>16</v>
      </c>
      <c r="AR18" s="6" t="s">
        <v>17</v>
      </c>
      <c r="AS18" s="6" t="s">
        <v>18</v>
      </c>
      <c r="AT18" s="12" t="s">
        <v>19</v>
      </c>
      <c r="AU18" s="11" t="s">
        <v>78</v>
      </c>
      <c r="AV18" s="11" t="s">
        <v>79</v>
      </c>
      <c r="AW18" s="11" t="s">
        <v>80</v>
      </c>
      <c r="AX18" s="11" t="s">
        <v>13</v>
      </c>
      <c r="AY18" s="6" t="s">
        <v>14</v>
      </c>
      <c r="AZ18" s="6" t="s">
        <v>15</v>
      </c>
      <c r="BA18" s="6" t="s">
        <v>16</v>
      </c>
      <c r="BB18" s="6" t="s">
        <v>17</v>
      </c>
      <c r="BC18" s="6" t="s">
        <v>18</v>
      </c>
      <c r="BD18" s="12" t="s">
        <v>19</v>
      </c>
      <c r="BE18" s="11" t="s">
        <v>78</v>
      </c>
      <c r="BF18" s="11" t="s">
        <v>79</v>
      </c>
      <c r="BG18" s="11" t="s">
        <v>80</v>
      </c>
      <c r="BH18" s="11" t="s">
        <v>13</v>
      </c>
      <c r="BI18" s="6" t="s">
        <v>14</v>
      </c>
      <c r="BJ18" s="6" t="s">
        <v>15</v>
      </c>
      <c r="BK18" s="6" t="s">
        <v>16</v>
      </c>
      <c r="BL18" s="6" t="s">
        <v>17</v>
      </c>
      <c r="BM18" s="6" t="s">
        <v>18</v>
      </c>
      <c r="BN18" s="12" t="s">
        <v>19</v>
      </c>
      <c r="BO18" s="11" t="s">
        <v>78</v>
      </c>
      <c r="BP18" s="11" t="s">
        <v>79</v>
      </c>
      <c r="BQ18" s="11" t="s">
        <v>80</v>
      </c>
      <c r="BR18" s="11" t="s">
        <v>13</v>
      </c>
      <c r="BS18" s="6" t="s">
        <v>14</v>
      </c>
      <c r="BT18" s="6" t="s">
        <v>15</v>
      </c>
      <c r="BU18" s="6" t="s">
        <v>16</v>
      </c>
      <c r="BV18" s="6" t="s">
        <v>17</v>
      </c>
      <c r="BW18" s="6" t="s">
        <v>18</v>
      </c>
      <c r="BX18" s="12" t="s">
        <v>19</v>
      </c>
      <c r="BY18" s="11" t="s">
        <v>78</v>
      </c>
      <c r="BZ18" s="11" t="s">
        <v>79</v>
      </c>
      <c r="CA18" s="11" t="s">
        <v>80</v>
      </c>
      <c r="CB18" s="11" t="s">
        <v>13</v>
      </c>
      <c r="CC18" s="6" t="s">
        <v>14</v>
      </c>
      <c r="CD18" s="6" t="s">
        <v>15</v>
      </c>
      <c r="CE18" s="6" t="s">
        <v>16</v>
      </c>
      <c r="CF18" s="6" t="s">
        <v>17</v>
      </c>
      <c r="CG18" s="6" t="s">
        <v>18</v>
      </c>
      <c r="CH18" s="12" t="s">
        <v>19</v>
      </c>
      <c r="CI18" s="11" t="s">
        <v>78</v>
      </c>
      <c r="CJ18" s="11" t="s">
        <v>79</v>
      </c>
      <c r="CK18" s="11" t="s">
        <v>80</v>
      </c>
      <c r="CL18" s="11" t="s">
        <v>13</v>
      </c>
      <c r="CM18" s="6" t="s">
        <v>14</v>
      </c>
      <c r="CN18" s="6" t="s">
        <v>15</v>
      </c>
      <c r="CO18" s="6" t="s">
        <v>16</v>
      </c>
      <c r="CP18" s="6" t="s">
        <v>17</v>
      </c>
      <c r="CQ18" s="6" t="s">
        <v>18</v>
      </c>
      <c r="CR18" s="12" t="s">
        <v>19</v>
      </c>
      <c r="CS18" s="11" t="s">
        <v>78</v>
      </c>
      <c r="CT18" s="11" t="s">
        <v>79</v>
      </c>
      <c r="CU18" s="11" t="s">
        <v>80</v>
      </c>
      <c r="CV18" s="11" t="s">
        <v>13</v>
      </c>
      <c r="CW18" s="6" t="s">
        <v>14</v>
      </c>
      <c r="CX18" s="6" t="s">
        <v>15</v>
      </c>
      <c r="CY18" s="6" t="s">
        <v>16</v>
      </c>
      <c r="CZ18" s="6" t="s">
        <v>17</v>
      </c>
      <c r="DA18" s="6" t="s">
        <v>18</v>
      </c>
      <c r="DB18" s="12" t="s">
        <v>19</v>
      </c>
    </row>
    <row r="19" spans="2:106">
      <c r="B19" s="4" t="e">
        <f>#REF!</f>
        <v>#REF!</v>
      </c>
      <c r="C19" s="3">
        <f t="shared" ref="C19:C28" si="31">F19+D19+E19</f>
        <v>0</v>
      </c>
      <c r="D19" s="3"/>
      <c r="E19" s="3"/>
      <c r="F19" s="8"/>
      <c r="G19" s="21"/>
      <c r="H19" s="1" t="str">
        <f t="shared" ref="H19:H28" si="32">IF(ISNUMBER(I19),F19-I19+G19,"")</f>
        <v/>
      </c>
      <c r="I19" s="1"/>
      <c r="J19" s="1"/>
      <c r="K19" s="4"/>
      <c r="L19" s="4"/>
      <c r="M19" s="4"/>
      <c r="N19" s="5"/>
      <c r="O19" s="15" t="str">
        <f t="shared" ref="O19:O28" si="33">IF(I19="","",((J19+K19+L19+M19)/I19))</f>
        <v/>
      </c>
      <c r="P19" s="16" t="str">
        <f t="shared" ref="P19:P28" si="34">IF(I19="","",(M19/I19))</f>
        <v/>
      </c>
      <c r="Q19" s="21"/>
      <c r="R19" s="1" t="str">
        <f t="shared" ref="R19:R28" si="35">IF(ISNUMBER(S19),I19-S19+Q19,"")</f>
        <v/>
      </c>
      <c r="S19" s="1"/>
      <c r="T19" s="1"/>
      <c r="U19" s="4"/>
      <c r="V19" s="4"/>
      <c r="W19" s="4"/>
      <c r="X19" s="5"/>
      <c r="Y19" s="15" t="str">
        <f t="shared" ref="Y19:Y28" si="36">IF(S19="","",((T19+U19+V19+W19)/S19))</f>
        <v/>
      </c>
      <c r="Z19" s="16" t="str">
        <f t="shared" ref="Z19:Z28" si="37">IF(S19="","",(W19/S19))</f>
        <v/>
      </c>
      <c r="AA19" s="21"/>
      <c r="AB19" s="1" t="str">
        <f t="shared" ref="AB19:AB28" si="38">IF(ISNUMBER(AC19),S19-AC19+AA19,"")</f>
        <v/>
      </c>
      <c r="AC19" s="1"/>
      <c r="AD19" s="1"/>
      <c r="AE19" s="4"/>
      <c r="AF19" s="4"/>
      <c r="AG19" s="4"/>
      <c r="AH19" s="5"/>
      <c r="AI19" s="15" t="str">
        <f t="shared" ref="AI19:AI28" si="39">IF(AC19="","",((AD19+AE19+AF19+AG19)/AC19))</f>
        <v/>
      </c>
      <c r="AJ19" s="16" t="str">
        <f t="shared" ref="AJ19:AJ28" si="40">IF(AC19="","",(AG19/AC19))</f>
        <v/>
      </c>
      <c r="AK19" s="21"/>
      <c r="AL19" s="1" t="str">
        <f t="shared" ref="AL19:AL28" si="41">IF(ISNUMBER(AM19),AC19-AM19+AK19,"")</f>
        <v/>
      </c>
      <c r="AM19" s="1"/>
      <c r="AN19" s="1"/>
      <c r="AO19" s="4"/>
      <c r="AP19" s="4"/>
      <c r="AQ19" s="4"/>
      <c r="AR19" s="5"/>
      <c r="AS19" s="15" t="str">
        <f t="shared" ref="AS19:AS28" si="42">IF(AM19="","",((AN19+AO19+AP19+AQ19)/AM19))</f>
        <v/>
      </c>
      <c r="AT19" s="16" t="str">
        <f t="shared" ref="AT19:AT28" si="43">IF(AM19="","",(AQ19/AM19))</f>
        <v/>
      </c>
      <c r="AU19" s="21"/>
      <c r="AV19" s="1" t="str">
        <f t="shared" ref="AV19:AV28" si="44">IF(ISNUMBER(AW19),AM19-AW19+AU19,"")</f>
        <v/>
      </c>
      <c r="AW19" s="1"/>
      <c r="AX19" s="1"/>
      <c r="AY19" s="4"/>
      <c r="AZ19" s="4"/>
      <c r="BA19" s="4"/>
      <c r="BB19" s="5"/>
      <c r="BC19" s="15" t="str">
        <f t="shared" ref="BC19:BC28" si="45">IF(AW19="","",((AX19+AY19+AZ19+BA19)/AW19))</f>
        <v/>
      </c>
      <c r="BD19" s="16" t="str">
        <f t="shared" ref="BD19:BD28" si="46">IF(AW19="","",(BA19/AW19))</f>
        <v/>
      </c>
      <c r="BE19" s="21"/>
      <c r="BF19" s="1" t="str">
        <f t="shared" ref="BF19:BF28" si="47">IF(ISNUMBER(BG19),AW19-BG19+BE19,"")</f>
        <v/>
      </c>
      <c r="BG19" s="1"/>
      <c r="BH19" s="1"/>
      <c r="BI19" s="4"/>
      <c r="BJ19" s="4"/>
      <c r="BK19" s="4"/>
      <c r="BL19" s="5"/>
      <c r="BM19" s="15" t="str">
        <f t="shared" ref="BM19:BM28" si="48">IF(BG19="","",((BH19+BI19+BJ19+BK19)/BG19))</f>
        <v/>
      </c>
      <c r="BN19" s="16" t="str">
        <f t="shared" ref="BN19:BN28" si="49">IF(BG19="","",(BK19/BG19))</f>
        <v/>
      </c>
      <c r="BO19" s="21"/>
      <c r="BP19" s="1" t="str">
        <f t="shared" ref="BP19:BP28" si="50">IF(ISNUMBER(BQ19),BG19-BQ19+BO19,"")</f>
        <v/>
      </c>
      <c r="BQ19" s="1"/>
      <c r="BR19" s="1"/>
      <c r="BS19" s="4"/>
      <c r="BT19" s="4"/>
      <c r="BU19" s="4"/>
      <c r="BV19" s="5"/>
      <c r="BW19" s="15" t="str">
        <f t="shared" ref="BW19:BW28" si="51">IF(BQ19="","",((BR19+BS19+BT19+BU19)/BQ19))</f>
        <v/>
      </c>
      <c r="BX19" s="16" t="str">
        <f t="shared" ref="BX19:BX28" si="52">IF(BQ19="","",(BU19/BQ19))</f>
        <v/>
      </c>
      <c r="BY19" s="21"/>
      <c r="BZ19" s="1" t="str">
        <f t="shared" ref="BZ19:BZ28" si="53">IF(ISNUMBER(CA19),BQ19-CA19+BY19,"")</f>
        <v/>
      </c>
      <c r="CA19" s="1"/>
      <c r="CB19" s="1"/>
      <c r="CC19" s="4"/>
      <c r="CD19" s="4"/>
      <c r="CE19" s="4"/>
      <c r="CF19" s="5"/>
      <c r="CG19" s="15" t="str">
        <f t="shared" ref="CG19:CG28" si="54">IF(CA19="","",((CB19+CC19+CD19+CE19)/CA19))</f>
        <v/>
      </c>
      <c r="CH19" s="16" t="str">
        <f t="shared" ref="CH19:CH28" si="55">IF(CA19="","",(CE19/CA19))</f>
        <v/>
      </c>
      <c r="CI19" s="21"/>
      <c r="CJ19" s="1" t="str">
        <f t="shared" ref="CJ19:CJ28" si="56">IF(ISNUMBER(CK19),CA19-CK19+CI19,"")</f>
        <v/>
      </c>
      <c r="CK19" s="1"/>
      <c r="CL19" s="1"/>
      <c r="CM19" s="4"/>
      <c r="CN19" s="4"/>
      <c r="CO19" s="4"/>
      <c r="CP19" s="5"/>
      <c r="CQ19" s="15" t="str">
        <f t="shared" ref="CQ19:CQ28" si="57">IF(CK19="","",((CL19+CM19+CN19+CO19)/CK19))</f>
        <v/>
      </c>
      <c r="CR19" s="16" t="str">
        <f t="shared" ref="CR19:CR28" si="58">IF(CK19="","",(CO19/CK19))</f>
        <v/>
      </c>
      <c r="CS19" s="21"/>
      <c r="CT19" s="1" t="str">
        <f t="shared" ref="CT19:CT28" si="59">IF(ISNUMBER(CU19),CK19-CU19+CS19,"")</f>
        <v/>
      </c>
      <c r="CU19" s="1"/>
      <c r="CV19" s="1"/>
      <c r="CW19" s="4"/>
      <c r="CX19" s="4"/>
      <c r="CY19" s="4"/>
      <c r="CZ19" s="5"/>
      <c r="DA19" s="15" t="str">
        <f t="shared" ref="DA19:DA28" si="60">IF(CU19="","",((CV19+CW19+CX19+CY19)/CU19))</f>
        <v/>
      </c>
      <c r="DB19" s="16" t="str">
        <f t="shared" ref="DB19:DB28" si="61">IF(CU19="","",(CY19/CU19))</f>
        <v/>
      </c>
    </row>
    <row r="20" spans="2:106">
      <c r="B20" s="4" t="e">
        <f>#REF!</f>
        <v>#REF!</v>
      </c>
      <c r="C20" s="2">
        <f t="shared" si="31"/>
        <v>0</v>
      </c>
      <c r="D20" s="2"/>
      <c r="E20" s="2"/>
      <c r="F20" s="8"/>
      <c r="G20" s="22"/>
      <c r="H20" s="1" t="str">
        <f t="shared" si="32"/>
        <v/>
      </c>
      <c r="I20" s="1"/>
      <c r="J20" s="1"/>
      <c r="K20" s="1"/>
      <c r="L20" s="1"/>
      <c r="M20" s="1"/>
      <c r="N20" s="1"/>
      <c r="O20" s="15" t="str">
        <f t="shared" si="33"/>
        <v/>
      </c>
      <c r="P20" s="16" t="str">
        <f t="shared" si="34"/>
        <v/>
      </c>
      <c r="Q20" s="22"/>
      <c r="R20" s="1" t="str">
        <f t="shared" si="35"/>
        <v/>
      </c>
      <c r="S20" s="1"/>
      <c r="T20" s="1"/>
      <c r="U20" s="1"/>
      <c r="V20" s="1"/>
      <c r="W20" s="1"/>
      <c r="X20" s="1"/>
      <c r="Y20" s="15" t="str">
        <f t="shared" si="36"/>
        <v/>
      </c>
      <c r="Z20" s="16" t="str">
        <f t="shared" si="37"/>
        <v/>
      </c>
      <c r="AA20" s="22"/>
      <c r="AB20" s="1" t="str">
        <f t="shared" si="38"/>
        <v/>
      </c>
      <c r="AC20" s="1"/>
      <c r="AD20" s="1"/>
      <c r="AE20" s="1"/>
      <c r="AF20" s="1"/>
      <c r="AG20" s="1"/>
      <c r="AH20" s="1"/>
      <c r="AI20" s="15" t="str">
        <f t="shared" si="39"/>
        <v/>
      </c>
      <c r="AJ20" s="16" t="str">
        <f t="shared" si="40"/>
        <v/>
      </c>
      <c r="AK20" s="22"/>
      <c r="AL20" s="1" t="str">
        <f t="shared" si="41"/>
        <v/>
      </c>
      <c r="AM20" s="1"/>
      <c r="AN20" s="1"/>
      <c r="AO20" s="1"/>
      <c r="AP20" s="1"/>
      <c r="AQ20" s="1"/>
      <c r="AR20" s="1"/>
      <c r="AS20" s="15" t="str">
        <f t="shared" si="42"/>
        <v/>
      </c>
      <c r="AT20" s="16" t="str">
        <f t="shared" si="43"/>
        <v/>
      </c>
      <c r="AU20" s="22"/>
      <c r="AV20" s="1" t="str">
        <f t="shared" si="44"/>
        <v/>
      </c>
      <c r="AW20" s="1"/>
      <c r="AX20" s="1"/>
      <c r="AY20" s="1"/>
      <c r="AZ20" s="1"/>
      <c r="BA20" s="1"/>
      <c r="BB20" s="1"/>
      <c r="BC20" s="15" t="str">
        <f t="shared" si="45"/>
        <v/>
      </c>
      <c r="BD20" s="16" t="str">
        <f t="shared" si="46"/>
        <v/>
      </c>
      <c r="BE20" s="22"/>
      <c r="BF20" s="1" t="str">
        <f t="shared" si="47"/>
        <v/>
      </c>
      <c r="BG20" s="1"/>
      <c r="BH20" s="1"/>
      <c r="BI20" s="1"/>
      <c r="BJ20" s="1"/>
      <c r="BK20" s="1"/>
      <c r="BL20" s="1"/>
      <c r="BM20" s="15" t="str">
        <f t="shared" si="48"/>
        <v/>
      </c>
      <c r="BN20" s="16" t="str">
        <f t="shared" si="49"/>
        <v/>
      </c>
      <c r="BO20" s="22"/>
      <c r="BP20" s="1" t="str">
        <f t="shared" si="50"/>
        <v/>
      </c>
      <c r="BQ20" s="1"/>
      <c r="BR20" s="1"/>
      <c r="BS20" s="1"/>
      <c r="BT20" s="1"/>
      <c r="BU20" s="1"/>
      <c r="BV20" s="1"/>
      <c r="BW20" s="15" t="str">
        <f t="shared" si="51"/>
        <v/>
      </c>
      <c r="BX20" s="16" t="str">
        <f t="shared" si="52"/>
        <v/>
      </c>
      <c r="BY20" s="22"/>
      <c r="BZ20" s="1" t="str">
        <f t="shared" si="53"/>
        <v/>
      </c>
      <c r="CA20" s="1"/>
      <c r="CB20" s="1"/>
      <c r="CC20" s="1"/>
      <c r="CD20" s="1"/>
      <c r="CE20" s="1"/>
      <c r="CF20" s="1"/>
      <c r="CG20" s="15" t="str">
        <f t="shared" si="54"/>
        <v/>
      </c>
      <c r="CH20" s="16" t="str">
        <f t="shared" si="55"/>
        <v/>
      </c>
      <c r="CI20" s="22"/>
      <c r="CJ20" s="1" t="str">
        <f t="shared" si="56"/>
        <v/>
      </c>
      <c r="CK20" s="1"/>
      <c r="CL20" s="1"/>
      <c r="CM20" s="1"/>
      <c r="CN20" s="1"/>
      <c r="CO20" s="1"/>
      <c r="CP20" s="1"/>
      <c r="CQ20" s="15" t="str">
        <f t="shared" si="57"/>
        <v/>
      </c>
      <c r="CR20" s="16" t="str">
        <f t="shared" si="58"/>
        <v/>
      </c>
      <c r="CS20" s="22"/>
      <c r="CT20" s="1" t="str">
        <f t="shared" si="59"/>
        <v/>
      </c>
      <c r="CU20" s="1"/>
      <c r="CV20" s="1"/>
      <c r="CW20" s="1"/>
      <c r="CX20" s="1"/>
      <c r="CY20" s="1"/>
      <c r="CZ20" s="1"/>
      <c r="DA20" s="15" t="str">
        <f t="shared" si="60"/>
        <v/>
      </c>
      <c r="DB20" s="16" t="str">
        <f t="shared" si="61"/>
        <v/>
      </c>
    </row>
    <row r="21" spans="2:106">
      <c r="B21" s="4" t="e">
        <f>#REF!</f>
        <v>#REF!</v>
      </c>
      <c r="C21" s="2">
        <f t="shared" si="31"/>
        <v>0</v>
      </c>
      <c r="D21" s="2"/>
      <c r="E21" s="2"/>
      <c r="F21" s="8"/>
      <c r="G21" s="22"/>
      <c r="H21" s="1" t="str">
        <f t="shared" si="32"/>
        <v/>
      </c>
      <c r="I21" s="1"/>
      <c r="J21" s="1"/>
      <c r="K21" s="1"/>
      <c r="L21" s="1"/>
      <c r="M21" s="1"/>
      <c r="N21" s="1"/>
      <c r="O21" s="15" t="str">
        <f t="shared" si="33"/>
        <v/>
      </c>
      <c r="P21" s="16" t="str">
        <f t="shared" si="34"/>
        <v/>
      </c>
      <c r="Q21" s="22"/>
      <c r="R21" s="1" t="str">
        <f t="shared" si="35"/>
        <v/>
      </c>
      <c r="S21" s="1"/>
      <c r="T21" s="1"/>
      <c r="U21" s="1"/>
      <c r="V21" s="1"/>
      <c r="W21" s="1"/>
      <c r="X21" s="1"/>
      <c r="Y21" s="15" t="str">
        <f t="shared" si="36"/>
        <v/>
      </c>
      <c r="Z21" s="16" t="str">
        <f t="shared" si="37"/>
        <v/>
      </c>
      <c r="AA21" s="22"/>
      <c r="AB21" s="1" t="str">
        <f t="shared" si="38"/>
        <v/>
      </c>
      <c r="AC21" s="1"/>
      <c r="AD21" s="1"/>
      <c r="AE21" s="1"/>
      <c r="AF21" s="1"/>
      <c r="AG21" s="1"/>
      <c r="AH21" s="1"/>
      <c r="AI21" s="15" t="str">
        <f t="shared" si="39"/>
        <v/>
      </c>
      <c r="AJ21" s="16" t="str">
        <f t="shared" si="40"/>
        <v/>
      </c>
      <c r="AK21" s="22"/>
      <c r="AL21" s="1" t="str">
        <f t="shared" si="41"/>
        <v/>
      </c>
      <c r="AM21" s="1"/>
      <c r="AN21" s="1"/>
      <c r="AO21" s="1"/>
      <c r="AP21" s="1"/>
      <c r="AQ21" s="1"/>
      <c r="AR21" s="1"/>
      <c r="AS21" s="15" t="str">
        <f t="shared" si="42"/>
        <v/>
      </c>
      <c r="AT21" s="16" t="str">
        <f t="shared" si="43"/>
        <v/>
      </c>
      <c r="AU21" s="22"/>
      <c r="AV21" s="1" t="str">
        <f t="shared" si="44"/>
        <v/>
      </c>
      <c r="AW21" s="1"/>
      <c r="AX21" s="1"/>
      <c r="AY21" s="1"/>
      <c r="AZ21" s="1"/>
      <c r="BA21" s="1"/>
      <c r="BB21" s="1"/>
      <c r="BC21" s="15" t="str">
        <f t="shared" si="45"/>
        <v/>
      </c>
      <c r="BD21" s="16" t="str">
        <f t="shared" si="46"/>
        <v/>
      </c>
      <c r="BE21" s="22"/>
      <c r="BF21" s="1" t="str">
        <f t="shared" si="47"/>
        <v/>
      </c>
      <c r="BG21" s="1"/>
      <c r="BH21" s="1"/>
      <c r="BI21" s="1"/>
      <c r="BJ21" s="1"/>
      <c r="BK21" s="1"/>
      <c r="BL21" s="1"/>
      <c r="BM21" s="15" t="str">
        <f t="shared" si="48"/>
        <v/>
      </c>
      <c r="BN21" s="16" t="str">
        <f t="shared" si="49"/>
        <v/>
      </c>
      <c r="BO21" s="22"/>
      <c r="BP21" s="1" t="str">
        <f t="shared" si="50"/>
        <v/>
      </c>
      <c r="BQ21" s="1"/>
      <c r="BR21" s="1"/>
      <c r="BS21" s="1"/>
      <c r="BT21" s="1"/>
      <c r="BU21" s="1"/>
      <c r="BV21" s="1"/>
      <c r="BW21" s="15" t="str">
        <f t="shared" si="51"/>
        <v/>
      </c>
      <c r="BX21" s="16" t="str">
        <f t="shared" si="52"/>
        <v/>
      </c>
      <c r="BY21" s="22"/>
      <c r="BZ21" s="1" t="str">
        <f t="shared" si="53"/>
        <v/>
      </c>
      <c r="CA21" s="1"/>
      <c r="CB21" s="1"/>
      <c r="CC21" s="1"/>
      <c r="CD21" s="1"/>
      <c r="CE21" s="1"/>
      <c r="CF21" s="1"/>
      <c r="CG21" s="15" t="str">
        <f t="shared" si="54"/>
        <v/>
      </c>
      <c r="CH21" s="16" t="str">
        <f t="shared" si="55"/>
        <v/>
      </c>
      <c r="CI21" s="22"/>
      <c r="CJ21" s="1" t="str">
        <f t="shared" si="56"/>
        <v/>
      </c>
      <c r="CK21" s="1"/>
      <c r="CL21" s="1"/>
      <c r="CM21" s="1"/>
      <c r="CN21" s="1"/>
      <c r="CO21" s="1"/>
      <c r="CP21" s="1"/>
      <c r="CQ21" s="15" t="str">
        <f t="shared" si="57"/>
        <v/>
      </c>
      <c r="CR21" s="16" t="str">
        <f t="shared" si="58"/>
        <v/>
      </c>
      <c r="CS21" s="22"/>
      <c r="CT21" s="1" t="str">
        <f t="shared" si="59"/>
        <v/>
      </c>
      <c r="CU21" s="1"/>
      <c r="CV21" s="1"/>
      <c r="CW21" s="1"/>
      <c r="CX21" s="1"/>
      <c r="CY21" s="1"/>
      <c r="CZ21" s="1"/>
      <c r="DA21" s="15" t="str">
        <f t="shared" si="60"/>
        <v/>
      </c>
      <c r="DB21" s="16" t="str">
        <f t="shared" si="61"/>
        <v/>
      </c>
    </row>
    <row r="22" spans="2:106">
      <c r="B22" s="4" t="e">
        <f>#REF!</f>
        <v>#REF!</v>
      </c>
      <c r="C22" s="2">
        <f t="shared" si="31"/>
        <v>0</v>
      </c>
      <c r="D22" s="2"/>
      <c r="E22" s="2"/>
      <c r="F22" s="8"/>
      <c r="G22" s="22"/>
      <c r="H22" s="1" t="str">
        <f t="shared" si="32"/>
        <v/>
      </c>
      <c r="I22" s="1"/>
      <c r="J22" s="1"/>
      <c r="K22" s="1"/>
      <c r="L22" s="1"/>
      <c r="M22" s="1"/>
      <c r="N22" s="1"/>
      <c r="O22" s="15" t="str">
        <f t="shared" si="33"/>
        <v/>
      </c>
      <c r="P22" s="16" t="str">
        <f t="shared" si="34"/>
        <v/>
      </c>
      <c r="Q22" s="22"/>
      <c r="R22" s="1" t="str">
        <f t="shared" si="35"/>
        <v/>
      </c>
      <c r="S22" s="1"/>
      <c r="T22" s="1"/>
      <c r="U22" s="1"/>
      <c r="V22" s="1"/>
      <c r="W22" s="1"/>
      <c r="X22" s="1"/>
      <c r="Y22" s="15" t="str">
        <f t="shared" si="36"/>
        <v/>
      </c>
      <c r="Z22" s="16" t="str">
        <f t="shared" si="37"/>
        <v/>
      </c>
      <c r="AA22" s="22"/>
      <c r="AB22" s="1" t="str">
        <f t="shared" si="38"/>
        <v/>
      </c>
      <c r="AC22" s="1"/>
      <c r="AD22" s="1"/>
      <c r="AE22" s="1"/>
      <c r="AF22" s="1"/>
      <c r="AG22" s="1"/>
      <c r="AH22" s="1"/>
      <c r="AI22" s="15" t="str">
        <f t="shared" si="39"/>
        <v/>
      </c>
      <c r="AJ22" s="16" t="str">
        <f t="shared" si="40"/>
        <v/>
      </c>
      <c r="AK22" s="22"/>
      <c r="AL22" s="1" t="str">
        <f t="shared" si="41"/>
        <v/>
      </c>
      <c r="AM22" s="1"/>
      <c r="AN22" s="1"/>
      <c r="AO22" s="1"/>
      <c r="AP22" s="1"/>
      <c r="AQ22" s="1"/>
      <c r="AR22" s="1"/>
      <c r="AS22" s="15" t="str">
        <f t="shared" si="42"/>
        <v/>
      </c>
      <c r="AT22" s="16" t="str">
        <f t="shared" si="43"/>
        <v/>
      </c>
      <c r="AU22" s="22"/>
      <c r="AV22" s="1" t="str">
        <f t="shared" si="44"/>
        <v/>
      </c>
      <c r="AW22" s="1"/>
      <c r="AX22" s="1"/>
      <c r="AY22" s="1"/>
      <c r="AZ22" s="1"/>
      <c r="BA22" s="1"/>
      <c r="BB22" s="1"/>
      <c r="BC22" s="15" t="str">
        <f t="shared" si="45"/>
        <v/>
      </c>
      <c r="BD22" s="16" t="str">
        <f t="shared" si="46"/>
        <v/>
      </c>
      <c r="BE22" s="22"/>
      <c r="BF22" s="1" t="str">
        <f t="shared" si="47"/>
        <v/>
      </c>
      <c r="BG22" s="1"/>
      <c r="BH22" s="1"/>
      <c r="BI22" s="1"/>
      <c r="BJ22" s="1"/>
      <c r="BK22" s="1"/>
      <c r="BL22" s="1"/>
      <c r="BM22" s="15" t="str">
        <f t="shared" si="48"/>
        <v/>
      </c>
      <c r="BN22" s="16" t="str">
        <f t="shared" si="49"/>
        <v/>
      </c>
      <c r="BO22" s="22"/>
      <c r="BP22" s="1" t="str">
        <f t="shared" si="50"/>
        <v/>
      </c>
      <c r="BQ22" s="1"/>
      <c r="BR22" s="1"/>
      <c r="BS22" s="1"/>
      <c r="BT22" s="1"/>
      <c r="BU22" s="1"/>
      <c r="BV22" s="1"/>
      <c r="BW22" s="15" t="str">
        <f t="shared" si="51"/>
        <v/>
      </c>
      <c r="BX22" s="16" t="str">
        <f t="shared" si="52"/>
        <v/>
      </c>
      <c r="BY22" s="22"/>
      <c r="BZ22" s="1" t="str">
        <f t="shared" si="53"/>
        <v/>
      </c>
      <c r="CA22" s="1"/>
      <c r="CB22" s="1"/>
      <c r="CC22" s="1"/>
      <c r="CD22" s="1"/>
      <c r="CE22" s="1"/>
      <c r="CF22" s="1"/>
      <c r="CG22" s="15" t="str">
        <f t="shared" si="54"/>
        <v/>
      </c>
      <c r="CH22" s="16" t="str">
        <f t="shared" si="55"/>
        <v/>
      </c>
      <c r="CI22" s="22"/>
      <c r="CJ22" s="1" t="str">
        <f t="shared" si="56"/>
        <v/>
      </c>
      <c r="CK22" s="1"/>
      <c r="CL22" s="1"/>
      <c r="CM22" s="1"/>
      <c r="CN22" s="1"/>
      <c r="CO22" s="1"/>
      <c r="CP22" s="1"/>
      <c r="CQ22" s="15" t="str">
        <f t="shared" si="57"/>
        <v/>
      </c>
      <c r="CR22" s="16" t="str">
        <f t="shared" si="58"/>
        <v/>
      </c>
      <c r="CS22" s="22"/>
      <c r="CT22" s="1" t="str">
        <f t="shared" si="59"/>
        <v/>
      </c>
      <c r="CU22" s="1"/>
      <c r="CV22" s="1"/>
      <c r="CW22" s="1"/>
      <c r="CX22" s="1"/>
      <c r="CY22" s="1"/>
      <c r="CZ22" s="1"/>
      <c r="DA22" s="15" t="str">
        <f t="shared" si="60"/>
        <v/>
      </c>
      <c r="DB22" s="16" t="str">
        <f t="shared" si="61"/>
        <v/>
      </c>
    </row>
    <row r="23" spans="2:106">
      <c r="B23" s="4" t="e">
        <f>#REF!</f>
        <v>#REF!</v>
      </c>
      <c r="C23" s="2">
        <f t="shared" si="31"/>
        <v>0</v>
      </c>
      <c r="D23" s="2"/>
      <c r="E23" s="2"/>
      <c r="F23" s="8"/>
      <c r="G23" s="22"/>
      <c r="H23" s="1" t="str">
        <f t="shared" si="32"/>
        <v/>
      </c>
      <c r="I23" s="1"/>
      <c r="J23" s="1"/>
      <c r="K23" s="1"/>
      <c r="L23" s="1"/>
      <c r="M23" s="1"/>
      <c r="N23" s="1"/>
      <c r="O23" s="15" t="str">
        <f t="shared" si="33"/>
        <v/>
      </c>
      <c r="P23" s="16" t="str">
        <f t="shared" si="34"/>
        <v/>
      </c>
      <c r="Q23" s="22"/>
      <c r="R23" s="1" t="str">
        <f t="shared" si="35"/>
        <v/>
      </c>
      <c r="S23" s="1"/>
      <c r="T23" s="1"/>
      <c r="U23" s="1"/>
      <c r="V23" s="1"/>
      <c r="W23" s="1"/>
      <c r="X23" s="1"/>
      <c r="Y23" s="15" t="str">
        <f t="shared" si="36"/>
        <v/>
      </c>
      <c r="Z23" s="16" t="str">
        <f t="shared" si="37"/>
        <v/>
      </c>
      <c r="AA23" s="22"/>
      <c r="AB23" s="1" t="str">
        <f t="shared" si="38"/>
        <v/>
      </c>
      <c r="AC23" s="1"/>
      <c r="AD23" s="1"/>
      <c r="AE23" s="1"/>
      <c r="AF23" s="1"/>
      <c r="AG23" s="1"/>
      <c r="AH23" s="1"/>
      <c r="AI23" s="15" t="str">
        <f t="shared" si="39"/>
        <v/>
      </c>
      <c r="AJ23" s="16" t="str">
        <f t="shared" si="40"/>
        <v/>
      </c>
      <c r="AK23" s="22"/>
      <c r="AL23" s="1" t="str">
        <f t="shared" si="41"/>
        <v/>
      </c>
      <c r="AM23" s="1"/>
      <c r="AN23" s="1"/>
      <c r="AO23" s="1"/>
      <c r="AP23" s="1"/>
      <c r="AQ23" s="1"/>
      <c r="AR23" s="1"/>
      <c r="AS23" s="15" t="str">
        <f t="shared" si="42"/>
        <v/>
      </c>
      <c r="AT23" s="16" t="str">
        <f t="shared" si="43"/>
        <v/>
      </c>
      <c r="AU23" s="22"/>
      <c r="AV23" s="1" t="str">
        <f t="shared" si="44"/>
        <v/>
      </c>
      <c r="AW23" s="1"/>
      <c r="AX23" s="1"/>
      <c r="AY23" s="1"/>
      <c r="AZ23" s="1"/>
      <c r="BA23" s="1"/>
      <c r="BB23" s="1"/>
      <c r="BC23" s="15" t="str">
        <f t="shared" si="45"/>
        <v/>
      </c>
      <c r="BD23" s="16" t="str">
        <f t="shared" si="46"/>
        <v/>
      </c>
      <c r="BE23" s="22"/>
      <c r="BF23" s="1" t="str">
        <f t="shared" si="47"/>
        <v/>
      </c>
      <c r="BG23" s="1"/>
      <c r="BH23" s="1"/>
      <c r="BI23" s="1"/>
      <c r="BJ23" s="1"/>
      <c r="BK23" s="1"/>
      <c r="BL23" s="1"/>
      <c r="BM23" s="15" t="str">
        <f t="shared" si="48"/>
        <v/>
      </c>
      <c r="BN23" s="16" t="str">
        <f t="shared" si="49"/>
        <v/>
      </c>
      <c r="BO23" s="22"/>
      <c r="BP23" s="1" t="str">
        <f t="shared" si="50"/>
        <v/>
      </c>
      <c r="BQ23" s="1"/>
      <c r="BR23" s="1"/>
      <c r="BS23" s="1"/>
      <c r="BT23" s="1"/>
      <c r="BU23" s="1"/>
      <c r="BV23" s="1"/>
      <c r="BW23" s="15" t="str">
        <f t="shared" si="51"/>
        <v/>
      </c>
      <c r="BX23" s="16" t="str">
        <f t="shared" si="52"/>
        <v/>
      </c>
      <c r="BY23" s="22"/>
      <c r="BZ23" s="1" t="str">
        <f t="shared" si="53"/>
        <v/>
      </c>
      <c r="CA23" s="1"/>
      <c r="CB23" s="1"/>
      <c r="CC23" s="1"/>
      <c r="CD23" s="1"/>
      <c r="CE23" s="1"/>
      <c r="CF23" s="1"/>
      <c r="CG23" s="15" t="str">
        <f t="shared" si="54"/>
        <v/>
      </c>
      <c r="CH23" s="16" t="str">
        <f t="shared" si="55"/>
        <v/>
      </c>
      <c r="CI23" s="22"/>
      <c r="CJ23" s="1" t="str">
        <f t="shared" si="56"/>
        <v/>
      </c>
      <c r="CK23" s="1"/>
      <c r="CL23" s="1"/>
      <c r="CM23" s="1"/>
      <c r="CN23" s="1"/>
      <c r="CO23" s="1"/>
      <c r="CP23" s="1"/>
      <c r="CQ23" s="15" t="str">
        <f t="shared" si="57"/>
        <v/>
      </c>
      <c r="CR23" s="16" t="str">
        <f t="shared" si="58"/>
        <v/>
      </c>
      <c r="CS23" s="22"/>
      <c r="CT23" s="1" t="str">
        <f t="shared" si="59"/>
        <v/>
      </c>
      <c r="CU23" s="1"/>
      <c r="CV23" s="1"/>
      <c r="CW23" s="1"/>
      <c r="CX23" s="1"/>
      <c r="CY23" s="1"/>
      <c r="CZ23" s="1"/>
      <c r="DA23" s="15" t="str">
        <f t="shared" si="60"/>
        <v/>
      </c>
      <c r="DB23" s="16" t="str">
        <f t="shared" si="61"/>
        <v/>
      </c>
    </row>
    <row r="24" spans="2:106">
      <c r="B24" s="4" t="s">
        <v>86</v>
      </c>
      <c r="C24" s="2">
        <f t="shared" si="31"/>
        <v>1</v>
      </c>
      <c r="D24" s="2"/>
      <c r="E24" s="2"/>
      <c r="F24" s="8">
        <v>1</v>
      </c>
      <c r="G24" s="22"/>
      <c r="H24" s="1">
        <f t="shared" si="32"/>
        <v>0</v>
      </c>
      <c r="I24" s="1">
        <v>1</v>
      </c>
      <c r="J24" s="1">
        <v>1</v>
      </c>
      <c r="K24" s="1"/>
      <c r="L24" s="1"/>
      <c r="M24" s="1"/>
      <c r="N24" s="1"/>
      <c r="O24" s="15">
        <f t="shared" si="33"/>
        <v>1</v>
      </c>
      <c r="P24" s="16">
        <f t="shared" si="34"/>
        <v>0</v>
      </c>
      <c r="Q24" s="22"/>
      <c r="R24" s="1">
        <f t="shared" si="35"/>
        <v>0</v>
      </c>
      <c r="S24" s="1">
        <v>1</v>
      </c>
      <c r="T24" s="1">
        <v>1</v>
      </c>
      <c r="U24" s="1"/>
      <c r="V24" s="1"/>
      <c r="W24" s="1"/>
      <c r="X24" s="1"/>
      <c r="Y24" s="15">
        <f t="shared" si="36"/>
        <v>1</v>
      </c>
      <c r="Z24" s="16">
        <f t="shared" si="37"/>
        <v>0</v>
      </c>
      <c r="AA24" s="22"/>
      <c r="AB24" s="1">
        <f t="shared" si="38"/>
        <v>0</v>
      </c>
      <c r="AC24" s="1">
        <v>1</v>
      </c>
      <c r="AD24" s="1"/>
      <c r="AE24" s="1"/>
      <c r="AF24" s="1"/>
      <c r="AG24" s="1"/>
      <c r="AH24" s="1">
        <v>1</v>
      </c>
      <c r="AI24" s="15">
        <f t="shared" si="39"/>
        <v>0</v>
      </c>
      <c r="AJ24" s="16">
        <f t="shared" si="40"/>
        <v>0</v>
      </c>
      <c r="AK24" s="22"/>
      <c r="AL24" s="1">
        <f t="shared" si="41"/>
        <v>0</v>
      </c>
      <c r="AM24" s="1">
        <v>1</v>
      </c>
      <c r="AN24" s="1"/>
      <c r="AO24" s="1"/>
      <c r="AP24" s="1"/>
      <c r="AQ24" s="1"/>
      <c r="AR24" s="1">
        <v>1</v>
      </c>
      <c r="AS24" s="15">
        <f t="shared" si="42"/>
        <v>0</v>
      </c>
      <c r="AT24" s="16">
        <f t="shared" si="43"/>
        <v>0</v>
      </c>
      <c r="AU24" s="22"/>
      <c r="AV24" s="1">
        <f t="shared" si="44"/>
        <v>0</v>
      </c>
      <c r="AW24" s="1">
        <v>1</v>
      </c>
      <c r="AX24" s="1"/>
      <c r="AY24" s="1"/>
      <c r="AZ24" s="1"/>
      <c r="BA24" s="1"/>
      <c r="BB24" s="1">
        <v>1</v>
      </c>
      <c r="BC24" s="15">
        <f t="shared" si="45"/>
        <v>0</v>
      </c>
      <c r="BD24" s="16">
        <f t="shared" si="46"/>
        <v>0</v>
      </c>
      <c r="BE24" s="22"/>
      <c r="BF24" s="1" t="str">
        <f t="shared" si="47"/>
        <v/>
      </c>
      <c r="BG24" s="1"/>
      <c r="BH24" s="1"/>
      <c r="BI24" s="1"/>
      <c r="BJ24" s="1"/>
      <c r="BK24" s="1"/>
      <c r="BL24" s="1"/>
      <c r="BM24" s="15" t="str">
        <f t="shared" si="48"/>
        <v/>
      </c>
      <c r="BN24" s="16" t="str">
        <f t="shared" si="49"/>
        <v/>
      </c>
      <c r="BO24" s="22"/>
      <c r="BP24" s="1" t="str">
        <f t="shared" si="50"/>
        <v/>
      </c>
      <c r="BQ24" s="1"/>
      <c r="BR24" s="1"/>
      <c r="BS24" s="1"/>
      <c r="BT24" s="1"/>
      <c r="BU24" s="1"/>
      <c r="BV24" s="1"/>
      <c r="BW24" s="15" t="str">
        <f t="shared" si="51"/>
        <v/>
      </c>
      <c r="BX24" s="16" t="str">
        <f t="shared" si="52"/>
        <v/>
      </c>
      <c r="BY24" s="22"/>
      <c r="BZ24" s="1" t="str">
        <f t="shared" si="53"/>
        <v/>
      </c>
      <c r="CA24" s="1"/>
      <c r="CB24" s="1"/>
      <c r="CC24" s="1"/>
      <c r="CD24" s="1"/>
      <c r="CE24" s="1"/>
      <c r="CF24" s="1"/>
      <c r="CG24" s="15" t="str">
        <f t="shared" si="54"/>
        <v/>
      </c>
      <c r="CH24" s="16" t="str">
        <f t="shared" si="55"/>
        <v/>
      </c>
      <c r="CI24" s="22"/>
      <c r="CJ24" s="1" t="str">
        <f t="shared" si="56"/>
        <v/>
      </c>
      <c r="CK24" s="1"/>
      <c r="CL24" s="1"/>
      <c r="CM24" s="1"/>
      <c r="CN24" s="1"/>
      <c r="CO24" s="1"/>
      <c r="CP24" s="1"/>
      <c r="CQ24" s="15" t="str">
        <f t="shared" si="57"/>
        <v/>
      </c>
      <c r="CR24" s="16" t="str">
        <f t="shared" si="58"/>
        <v/>
      </c>
      <c r="CS24" s="22"/>
      <c r="CT24" s="1" t="str">
        <f t="shared" si="59"/>
        <v/>
      </c>
      <c r="CU24" s="1"/>
      <c r="CV24" s="1"/>
      <c r="CW24" s="1"/>
      <c r="CX24" s="1"/>
      <c r="CY24" s="1"/>
      <c r="CZ24" s="1"/>
      <c r="DA24" s="15" t="str">
        <f t="shared" si="60"/>
        <v/>
      </c>
      <c r="DB24" s="16" t="str">
        <f t="shared" si="61"/>
        <v/>
      </c>
    </row>
    <row r="25" spans="2:106">
      <c r="B25" s="4" t="s">
        <v>87</v>
      </c>
      <c r="C25" s="2">
        <f t="shared" si="31"/>
        <v>2</v>
      </c>
      <c r="D25" s="2"/>
      <c r="E25" s="2"/>
      <c r="F25" s="8">
        <v>2</v>
      </c>
      <c r="G25" s="22"/>
      <c r="H25" s="1">
        <f t="shared" si="32"/>
        <v>1</v>
      </c>
      <c r="I25" s="1">
        <v>1</v>
      </c>
      <c r="J25" s="1">
        <v>1</v>
      </c>
      <c r="K25" s="1"/>
      <c r="L25" s="1"/>
      <c r="M25" s="1"/>
      <c r="N25" s="1"/>
      <c r="O25" s="15">
        <f t="shared" si="33"/>
        <v>1</v>
      </c>
      <c r="P25" s="16">
        <f t="shared" si="34"/>
        <v>0</v>
      </c>
      <c r="Q25" s="22"/>
      <c r="R25" s="1">
        <f t="shared" si="35"/>
        <v>0</v>
      </c>
      <c r="S25" s="1">
        <v>1</v>
      </c>
      <c r="T25" s="1">
        <v>1</v>
      </c>
      <c r="U25" s="1"/>
      <c r="V25" s="1"/>
      <c r="W25" s="1"/>
      <c r="X25" s="1"/>
      <c r="Y25" s="15">
        <f t="shared" si="36"/>
        <v>1</v>
      </c>
      <c r="Z25" s="16">
        <f t="shared" si="37"/>
        <v>0</v>
      </c>
      <c r="AA25" s="22"/>
      <c r="AB25" s="1" t="str">
        <f t="shared" si="38"/>
        <v/>
      </c>
      <c r="AC25" s="1"/>
      <c r="AD25" s="1"/>
      <c r="AE25" s="1"/>
      <c r="AF25" s="1"/>
      <c r="AG25" s="1"/>
      <c r="AH25" s="1"/>
      <c r="AI25" s="15" t="str">
        <f t="shared" si="39"/>
        <v/>
      </c>
      <c r="AJ25" s="16" t="str">
        <f t="shared" si="40"/>
        <v/>
      </c>
      <c r="AK25" s="22"/>
      <c r="AL25" s="1" t="str">
        <f t="shared" si="41"/>
        <v/>
      </c>
      <c r="AM25" s="1"/>
      <c r="AN25" s="1"/>
      <c r="AO25" s="1"/>
      <c r="AP25" s="1"/>
      <c r="AQ25" s="1"/>
      <c r="AR25" s="1"/>
      <c r="AS25" s="15" t="str">
        <f t="shared" si="42"/>
        <v/>
      </c>
      <c r="AT25" s="16" t="str">
        <f t="shared" si="43"/>
        <v/>
      </c>
      <c r="AU25" s="22"/>
      <c r="AV25" s="1" t="str">
        <f t="shared" si="44"/>
        <v/>
      </c>
      <c r="AW25" s="1"/>
      <c r="AX25" s="1"/>
      <c r="AY25" s="1"/>
      <c r="AZ25" s="1"/>
      <c r="BA25" s="1"/>
      <c r="BB25" s="1"/>
      <c r="BC25" s="15" t="str">
        <f t="shared" si="45"/>
        <v/>
      </c>
      <c r="BD25" s="16" t="str">
        <f t="shared" si="46"/>
        <v/>
      </c>
      <c r="BE25" s="22"/>
      <c r="BF25" s="1" t="str">
        <f t="shared" si="47"/>
        <v/>
      </c>
      <c r="BG25" s="1"/>
      <c r="BH25" s="1"/>
      <c r="BI25" s="1"/>
      <c r="BJ25" s="1"/>
      <c r="BK25" s="1"/>
      <c r="BL25" s="1"/>
      <c r="BM25" s="15" t="str">
        <f t="shared" si="48"/>
        <v/>
      </c>
      <c r="BN25" s="16" t="str">
        <f t="shared" si="49"/>
        <v/>
      </c>
      <c r="BO25" s="22"/>
      <c r="BP25" s="1" t="str">
        <f t="shared" si="50"/>
        <v/>
      </c>
      <c r="BQ25" s="1"/>
      <c r="BR25" s="1"/>
      <c r="BS25" s="1"/>
      <c r="BT25" s="1"/>
      <c r="BU25" s="1"/>
      <c r="BV25" s="1"/>
      <c r="BW25" s="15" t="str">
        <f t="shared" si="51"/>
        <v/>
      </c>
      <c r="BX25" s="16" t="str">
        <f t="shared" si="52"/>
        <v/>
      </c>
      <c r="BY25" s="22"/>
      <c r="BZ25" s="1" t="str">
        <f t="shared" si="53"/>
        <v/>
      </c>
      <c r="CA25" s="1"/>
      <c r="CB25" s="1"/>
      <c r="CC25" s="1"/>
      <c r="CD25" s="1"/>
      <c r="CE25" s="1"/>
      <c r="CF25" s="1"/>
      <c r="CG25" s="15" t="str">
        <f t="shared" si="54"/>
        <v/>
      </c>
      <c r="CH25" s="16" t="str">
        <f t="shared" si="55"/>
        <v/>
      </c>
      <c r="CI25" s="22"/>
      <c r="CJ25" s="1" t="str">
        <f t="shared" si="56"/>
        <v/>
      </c>
      <c r="CK25" s="1"/>
      <c r="CL25" s="1"/>
      <c r="CM25" s="1"/>
      <c r="CN25" s="1"/>
      <c r="CO25" s="1"/>
      <c r="CP25" s="1"/>
      <c r="CQ25" s="15" t="str">
        <f t="shared" si="57"/>
        <v/>
      </c>
      <c r="CR25" s="16" t="str">
        <f t="shared" si="58"/>
        <v/>
      </c>
      <c r="CS25" s="22"/>
      <c r="CT25" s="1" t="str">
        <f t="shared" si="59"/>
        <v/>
      </c>
      <c r="CU25" s="1"/>
      <c r="CV25" s="1"/>
      <c r="CW25" s="1"/>
      <c r="CX25" s="1"/>
      <c r="CY25" s="1"/>
      <c r="CZ25" s="1"/>
      <c r="DA25" s="15" t="str">
        <f t="shared" si="60"/>
        <v/>
      </c>
      <c r="DB25" s="16" t="str">
        <f t="shared" si="61"/>
        <v/>
      </c>
    </row>
    <row r="26" spans="2:106">
      <c r="B26" s="4" t="e">
        <f>#REF!</f>
        <v>#REF!</v>
      </c>
      <c r="C26" s="2">
        <f t="shared" si="31"/>
        <v>0</v>
      </c>
      <c r="D26" s="2"/>
      <c r="E26" s="2"/>
      <c r="F26" s="8"/>
      <c r="G26" s="22"/>
      <c r="H26" s="1" t="str">
        <f t="shared" si="32"/>
        <v/>
      </c>
      <c r="I26" s="1"/>
      <c r="J26" s="1"/>
      <c r="K26" s="1"/>
      <c r="L26" s="1"/>
      <c r="M26" s="1"/>
      <c r="N26" s="1"/>
      <c r="O26" s="17" t="str">
        <f t="shared" si="33"/>
        <v/>
      </c>
      <c r="P26" s="18" t="str">
        <f t="shared" si="34"/>
        <v/>
      </c>
      <c r="Q26" s="22"/>
      <c r="R26" s="1" t="str">
        <f t="shared" si="35"/>
        <v/>
      </c>
      <c r="S26" s="1"/>
      <c r="T26" s="1"/>
      <c r="U26" s="1"/>
      <c r="V26" s="1"/>
      <c r="W26" s="1"/>
      <c r="X26" s="1"/>
      <c r="Y26" s="17" t="str">
        <f t="shared" si="36"/>
        <v/>
      </c>
      <c r="Z26" s="18" t="str">
        <f t="shared" si="37"/>
        <v/>
      </c>
      <c r="AA26" s="22"/>
      <c r="AB26" s="1" t="str">
        <f t="shared" si="38"/>
        <v/>
      </c>
      <c r="AC26" s="1"/>
      <c r="AD26" s="1"/>
      <c r="AE26" s="1"/>
      <c r="AF26" s="1"/>
      <c r="AG26" s="1"/>
      <c r="AH26" s="1"/>
      <c r="AI26" s="17" t="str">
        <f t="shared" si="39"/>
        <v/>
      </c>
      <c r="AJ26" s="18" t="str">
        <f t="shared" si="40"/>
        <v/>
      </c>
      <c r="AK26" s="22"/>
      <c r="AL26" s="1" t="str">
        <f t="shared" si="41"/>
        <v/>
      </c>
      <c r="AM26" s="1"/>
      <c r="AN26" s="1"/>
      <c r="AO26" s="1"/>
      <c r="AP26" s="1"/>
      <c r="AQ26" s="1"/>
      <c r="AR26" s="1"/>
      <c r="AS26" s="17" t="str">
        <f t="shared" si="42"/>
        <v/>
      </c>
      <c r="AT26" s="18" t="str">
        <f t="shared" si="43"/>
        <v/>
      </c>
      <c r="AU26" s="22"/>
      <c r="AV26" s="1" t="str">
        <f t="shared" si="44"/>
        <v/>
      </c>
      <c r="AW26" s="1"/>
      <c r="AX26" s="1"/>
      <c r="AY26" s="1"/>
      <c r="AZ26" s="1"/>
      <c r="BA26" s="1"/>
      <c r="BB26" s="1"/>
      <c r="BC26" s="17" t="str">
        <f t="shared" si="45"/>
        <v/>
      </c>
      <c r="BD26" s="18" t="str">
        <f t="shared" si="46"/>
        <v/>
      </c>
      <c r="BE26" s="22"/>
      <c r="BF26" s="1" t="str">
        <f t="shared" si="47"/>
        <v/>
      </c>
      <c r="BG26" s="1"/>
      <c r="BH26" s="1"/>
      <c r="BI26" s="1"/>
      <c r="BJ26" s="1"/>
      <c r="BK26" s="1"/>
      <c r="BL26" s="1"/>
      <c r="BM26" s="17" t="str">
        <f t="shared" si="48"/>
        <v/>
      </c>
      <c r="BN26" s="18" t="str">
        <f t="shared" si="49"/>
        <v/>
      </c>
      <c r="BO26" s="22"/>
      <c r="BP26" s="1" t="str">
        <f t="shared" si="50"/>
        <v/>
      </c>
      <c r="BQ26" s="1"/>
      <c r="BR26" s="1"/>
      <c r="BS26" s="1"/>
      <c r="BT26" s="1"/>
      <c r="BU26" s="1"/>
      <c r="BV26" s="1"/>
      <c r="BW26" s="17" t="str">
        <f t="shared" si="51"/>
        <v/>
      </c>
      <c r="BX26" s="18" t="str">
        <f t="shared" si="52"/>
        <v/>
      </c>
      <c r="BY26" s="22"/>
      <c r="BZ26" s="1" t="str">
        <f t="shared" si="53"/>
        <v/>
      </c>
      <c r="CA26" s="1"/>
      <c r="CB26" s="1"/>
      <c r="CC26" s="1"/>
      <c r="CD26" s="1"/>
      <c r="CE26" s="1"/>
      <c r="CF26" s="1"/>
      <c r="CG26" s="17" t="str">
        <f t="shared" si="54"/>
        <v/>
      </c>
      <c r="CH26" s="18" t="str">
        <f t="shared" si="55"/>
        <v/>
      </c>
      <c r="CI26" s="22"/>
      <c r="CJ26" s="1" t="str">
        <f t="shared" si="56"/>
        <v/>
      </c>
      <c r="CK26" s="1"/>
      <c r="CL26" s="1"/>
      <c r="CM26" s="1"/>
      <c r="CN26" s="1"/>
      <c r="CO26" s="1"/>
      <c r="CP26" s="1"/>
      <c r="CQ26" s="17" t="str">
        <f t="shared" si="57"/>
        <v/>
      </c>
      <c r="CR26" s="18" t="str">
        <f t="shared" si="58"/>
        <v/>
      </c>
      <c r="CS26" s="22"/>
      <c r="CT26" s="1" t="str">
        <f t="shared" si="59"/>
        <v/>
      </c>
      <c r="CU26" s="1"/>
      <c r="CV26" s="1"/>
      <c r="CW26" s="1"/>
      <c r="CX26" s="1"/>
      <c r="CY26" s="1"/>
      <c r="CZ26" s="1"/>
      <c r="DA26" s="17" t="str">
        <f t="shared" si="60"/>
        <v/>
      </c>
      <c r="DB26" s="18" t="str">
        <f t="shared" si="61"/>
        <v/>
      </c>
    </row>
    <row r="27" spans="2:106">
      <c r="B27" s="4" t="s">
        <v>89</v>
      </c>
      <c r="C27" s="2">
        <f t="shared" si="31"/>
        <v>4</v>
      </c>
      <c r="D27" s="2"/>
      <c r="E27" s="2"/>
      <c r="F27" s="8">
        <v>4</v>
      </c>
      <c r="G27" s="22"/>
      <c r="H27" s="1">
        <f t="shared" si="32"/>
        <v>0</v>
      </c>
      <c r="I27" s="1">
        <v>4</v>
      </c>
      <c r="J27" s="1">
        <v>2</v>
      </c>
      <c r="K27" s="1"/>
      <c r="L27" s="1"/>
      <c r="M27" s="1"/>
      <c r="N27" s="1">
        <v>2</v>
      </c>
      <c r="O27" s="17">
        <f t="shared" si="33"/>
        <v>0.5</v>
      </c>
      <c r="P27" s="18">
        <f t="shared" si="34"/>
        <v>0</v>
      </c>
      <c r="Q27" s="22">
        <v>1</v>
      </c>
      <c r="R27" s="1">
        <f t="shared" si="35"/>
        <v>2</v>
      </c>
      <c r="S27" s="1">
        <v>3</v>
      </c>
      <c r="T27" s="1">
        <v>1</v>
      </c>
      <c r="U27" s="1"/>
      <c r="V27" s="1"/>
      <c r="W27" s="1"/>
      <c r="X27" s="1">
        <v>2</v>
      </c>
      <c r="Y27" s="17">
        <f t="shared" si="36"/>
        <v>0.33333333333333331</v>
      </c>
      <c r="Z27" s="18">
        <f t="shared" si="37"/>
        <v>0</v>
      </c>
      <c r="AA27" s="22"/>
      <c r="AB27" s="1" t="str">
        <f t="shared" si="38"/>
        <v/>
      </c>
      <c r="AC27" s="1"/>
      <c r="AD27" s="1"/>
      <c r="AE27" s="1"/>
      <c r="AF27" s="1"/>
      <c r="AG27" s="1"/>
      <c r="AH27" s="1"/>
      <c r="AI27" s="17" t="str">
        <f t="shared" si="39"/>
        <v/>
      </c>
      <c r="AJ27" s="18" t="str">
        <f t="shared" si="40"/>
        <v/>
      </c>
      <c r="AK27" s="22"/>
      <c r="AL27" s="1" t="str">
        <f t="shared" si="41"/>
        <v/>
      </c>
      <c r="AM27" s="1"/>
      <c r="AN27" s="1"/>
      <c r="AO27" s="1"/>
      <c r="AP27" s="1"/>
      <c r="AQ27" s="1"/>
      <c r="AR27" s="1"/>
      <c r="AS27" s="17" t="str">
        <f t="shared" si="42"/>
        <v/>
      </c>
      <c r="AT27" s="18" t="str">
        <f t="shared" si="43"/>
        <v/>
      </c>
      <c r="AU27" s="22"/>
      <c r="AV27" s="1" t="str">
        <f t="shared" si="44"/>
        <v/>
      </c>
      <c r="AW27" s="1"/>
      <c r="AX27" s="1"/>
      <c r="AY27" s="1"/>
      <c r="AZ27" s="1"/>
      <c r="BA27" s="1"/>
      <c r="BB27" s="1"/>
      <c r="BC27" s="17" t="str">
        <f t="shared" si="45"/>
        <v/>
      </c>
      <c r="BD27" s="18" t="str">
        <f t="shared" si="46"/>
        <v/>
      </c>
      <c r="BE27" s="22"/>
      <c r="BF27" s="1" t="str">
        <f t="shared" si="47"/>
        <v/>
      </c>
      <c r="BG27" s="1"/>
      <c r="BH27" s="1"/>
      <c r="BI27" s="1"/>
      <c r="BJ27" s="1"/>
      <c r="BK27" s="1"/>
      <c r="BL27" s="1"/>
      <c r="BM27" s="17" t="str">
        <f t="shared" si="48"/>
        <v/>
      </c>
      <c r="BN27" s="18" t="str">
        <f t="shared" si="49"/>
        <v/>
      </c>
      <c r="BO27" s="22"/>
      <c r="BP27" s="1" t="str">
        <f t="shared" si="50"/>
        <v/>
      </c>
      <c r="BQ27" s="1"/>
      <c r="BR27" s="1"/>
      <c r="BS27" s="1"/>
      <c r="BT27" s="1"/>
      <c r="BU27" s="1"/>
      <c r="BV27" s="1"/>
      <c r="BW27" s="17" t="str">
        <f t="shared" si="51"/>
        <v/>
      </c>
      <c r="BX27" s="18" t="str">
        <f t="shared" si="52"/>
        <v/>
      </c>
      <c r="BY27" s="22"/>
      <c r="BZ27" s="1" t="str">
        <f t="shared" si="53"/>
        <v/>
      </c>
      <c r="CA27" s="1"/>
      <c r="CB27" s="1"/>
      <c r="CC27" s="1"/>
      <c r="CD27" s="1"/>
      <c r="CE27" s="1"/>
      <c r="CF27" s="1"/>
      <c r="CG27" s="17" t="str">
        <f t="shared" si="54"/>
        <v/>
      </c>
      <c r="CH27" s="18" t="str">
        <f t="shared" si="55"/>
        <v/>
      </c>
      <c r="CI27" s="22"/>
      <c r="CJ27" s="1" t="str">
        <f t="shared" si="56"/>
        <v/>
      </c>
      <c r="CK27" s="1"/>
      <c r="CL27" s="1"/>
      <c r="CM27" s="1"/>
      <c r="CN27" s="1"/>
      <c r="CO27" s="1"/>
      <c r="CP27" s="1"/>
      <c r="CQ27" s="17" t="str">
        <f t="shared" si="57"/>
        <v/>
      </c>
      <c r="CR27" s="18" t="str">
        <f t="shared" si="58"/>
        <v/>
      </c>
      <c r="CS27" s="22"/>
      <c r="CT27" s="1" t="str">
        <f t="shared" si="59"/>
        <v/>
      </c>
      <c r="CU27" s="1"/>
      <c r="CV27" s="1"/>
      <c r="CW27" s="1"/>
      <c r="CX27" s="1"/>
      <c r="CY27" s="1"/>
      <c r="CZ27" s="1"/>
      <c r="DA27" s="17" t="str">
        <f t="shared" si="60"/>
        <v/>
      </c>
      <c r="DB27" s="18" t="str">
        <f t="shared" si="61"/>
        <v/>
      </c>
    </row>
    <row r="28" spans="2:106">
      <c r="B28" s="4" t="e">
        <f>#REF!</f>
        <v>#REF!</v>
      </c>
      <c r="C28" s="2">
        <f t="shared" si="31"/>
        <v>0</v>
      </c>
      <c r="D28" s="2"/>
      <c r="E28" s="2"/>
      <c r="F28" s="9"/>
      <c r="G28" s="23"/>
      <c r="H28" s="24" t="str">
        <f t="shared" si="32"/>
        <v/>
      </c>
      <c r="I28" s="24"/>
      <c r="J28" s="24"/>
      <c r="K28" s="10"/>
      <c r="L28" s="10"/>
      <c r="M28" s="10"/>
      <c r="N28" s="10"/>
      <c r="O28" s="19" t="str">
        <f t="shared" si="33"/>
        <v/>
      </c>
      <c r="P28" s="20" t="str">
        <f t="shared" si="34"/>
        <v/>
      </c>
      <c r="Q28" s="23"/>
      <c r="R28" s="24" t="str">
        <f t="shared" si="35"/>
        <v/>
      </c>
      <c r="S28" s="24"/>
      <c r="T28" s="24"/>
      <c r="U28" s="10"/>
      <c r="V28" s="10"/>
      <c r="W28" s="10"/>
      <c r="X28" s="10"/>
      <c r="Y28" s="19" t="str">
        <f t="shared" si="36"/>
        <v/>
      </c>
      <c r="Z28" s="20" t="str">
        <f t="shared" si="37"/>
        <v/>
      </c>
      <c r="AA28" s="23"/>
      <c r="AB28" s="24" t="str">
        <f t="shared" si="38"/>
        <v/>
      </c>
      <c r="AC28" s="24"/>
      <c r="AD28" s="24"/>
      <c r="AE28" s="10"/>
      <c r="AF28" s="10"/>
      <c r="AG28" s="10"/>
      <c r="AH28" s="10"/>
      <c r="AI28" s="19" t="str">
        <f t="shared" si="39"/>
        <v/>
      </c>
      <c r="AJ28" s="20" t="str">
        <f t="shared" si="40"/>
        <v/>
      </c>
      <c r="AK28" s="23"/>
      <c r="AL28" s="24" t="str">
        <f t="shared" si="41"/>
        <v/>
      </c>
      <c r="AM28" s="24"/>
      <c r="AN28" s="24"/>
      <c r="AO28" s="10"/>
      <c r="AP28" s="10"/>
      <c r="AQ28" s="10"/>
      <c r="AR28" s="10"/>
      <c r="AS28" s="19" t="str">
        <f t="shared" si="42"/>
        <v/>
      </c>
      <c r="AT28" s="20" t="str">
        <f t="shared" si="43"/>
        <v/>
      </c>
      <c r="AU28" s="23"/>
      <c r="AV28" s="24" t="str">
        <f t="shared" si="44"/>
        <v/>
      </c>
      <c r="AW28" s="24"/>
      <c r="AX28" s="24"/>
      <c r="AY28" s="10"/>
      <c r="AZ28" s="10"/>
      <c r="BA28" s="10"/>
      <c r="BB28" s="10"/>
      <c r="BC28" s="19" t="str">
        <f t="shared" si="45"/>
        <v/>
      </c>
      <c r="BD28" s="20" t="str">
        <f t="shared" si="46"/>
        <v/>
      </c>
      <c r="BE28" s="23"/>
      <c r="BF28" s="24" t="str">
        <f t="shared" si="47"/>
        <v/>
      </c>
      <c r="BG28" s="24"/>
      <c r="BH28" s="24"/>
      <c r="BI28" s="10"/>
      <c r="BJ28" s="10"/>
      <c r="BK28" s="10"/>
      <c r="BL28" s="10"/>
      <c r="BM28" s="19" t="str">
        <f t="shared" si="48"/>
        <v/>
      </c>
      <c r="BN28" s="20" t="str">
        <f t="shared" si="49"/>
        <v/>
      </c>
      <c r="BO28" s="23"/>
      <c r="BP28" s="24" t="str">
        <f t="shared" si="50"/>
        <v/>
      </c>
      <c r="BQ28" s="24"/>
      <c r="BR28" s="24"/>
      <c r="BS28" s="10"/>
      <c r="BT28" s="10"/>
      <c r="BU28" s="10"/>
      <c r="BV28" s="10"/>
      <c r="BW28" s="19" t="str">
        <f t="shared" si="51"/>
        <v/>
      </c>
      <c r="BX28" s="20" t="str">
        <f t="shared" si="52"/>
        <v/>
      </c>
      <c r="BY28" s="23"/>
      <c r="BZ28" s="24" t="str">
        <f t="shared" si="53"/>
        <v/>
      </c>
      <c r="CA28" s="24"/>
      <c r="CB28" s="24"/>
      <c r="CC28" s="10"/>
      <c r="CD28" s="10"/>
      <c r="CE28" s="10"/>
      <c r="CF28" s="10"/>
      <c r="CG28" s="19" t="str">
        <f t="shared" si="54"/>
        <v/>
      </c>
      <c r="CH28" s="20" t="str">
        <f t="shared" si="55"/>
        <v/>
      </c>
      <c r="CI28" s="23"/>
      <c r="CJ28" s="24" t="str">
        <f t="shared" si="56"/>
        <v/>
      </c>
      <c r="CK28" s="24"/>
      <c r="CL28" s="24"/>
      <c r="CM28" s="10"/>
      <c r="CN28" s="10"/>
      <c r="CO28" s="10"/>
      <c r="CP28" s="10"/>
      <c r="CQ28" s="19" t="str">
        <f t="shared" si="57"/>
        <v/>
      </c>
      <c r="CR28" s="20" t="str">
        <f t="shared" si="58"/>
        <v/>
      </c>
      <c r="CS28" s="23"/>
      <c r="CT28" s="24" t="str">
        <f t="shared" si="59"/>
        <v/>
      </c>
      <c r="CU28" s="24"/>
      <c r="CV28" s="24"/>
      <c r="CW28" s="10"/>
      <c r="CX28" s="10"/>
      <c r="CY28" s="10"/>
      <c r="CZ28" s="10"/>
      <c r="DA28" s="19" t="str">
        <f t="shared" si="60"/>
        <v/>
      </c>
      <c r="DB28" s="20" t="str">
        <f t="shared" si="61"/>
        <v/>
      </c>
    </row>
  </sheetData>
  <mergeCells count="28">
    <mergeCell ref="CI17:CR17"/>
    <mergeCell ref="CS17:DB17"/>
    <mergeCell ref="BO3:BX3"/>
    <mergeCell ref="BY3:CH3"/>
    <mergeCell ref="CI3:CR3"/>
    <mergeCell ref="CS3:DB3"/>
    <mergeCell ref="BO17:BX17"/>
    <mergeCell ref="BY17:CH17"/>
    <mergeCell ref="B17:B18"/>
    <mergeCell ref="C17:C18"/>
    <mergeCell ref="D17:D18"/>
    <mergeCell ref="E17:E18"/>
    <mergeCell ref="G17:P17"/>
    <mergeCell ref="Q17:Z17"/>
    <mergeCell ref="AA17:AJ17"/>
    <mergeCell ref="AK17:AT17"/>
    <mergeCell ref="AU17:BD17"/>
    <mergeCell ref="BE17:BN17"/>
    <mergeCell ref="Q3:Z3"/>
    <mergeCell ref="AA3:AJ3"/>
    <mergeCell ref="AK3:AT3"/>
    <mergeCell ref="AU3:BD3"/>
    <mergeCell ref="BE3:BN3"/>
    <mergeCell ref="B3:B4"/>
    <mergeCell ref="C3:C4"/>
    <mergeCell ref="D3:D4"/>
    <mergeCell ref="E3:E4"/>
    <mergeCell ref="G3:P3"/>
  </mergeCells>
  <pageMargins left="0.75" right="0.75" top="1" bottom="1" header="0.5" footer="0.5"/>
  <pageSetup scale="65" fitToHeight="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89F90-70AD-4C46-96A1-C7FD4A94815F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35</v>
      </c>
    </row>
    <row r="2" spans="1:55">
      <c r="B2" s="25" t="str">
        <f>"Freshmen Retention - "&amp;$A$1</f>
        <v>Freshmen Retention - School of Applied Technology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30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2" t="s">
        <v>19</v>
      </c>
      <c r="U4" s="33" t="s">
        <v>13</v>
      </c>
      <c r="V4" s="31" t="s">
        <v>14</v>
      </c>
      <c r="W4" s="31" t="s">
        <v>15</v>
      </c>
      <c r="X4" s="31" t="s">
        <v>16</v>
      </c>
      <c r="Y4" s="31" t="s">
        <v>17</v>
      </c>
      <c r="Z4" s="31" t="s">
        <v>18</v>
      </c>
      <c r="AA4" s="34" t="s">
        <v>19</v>
      </c>
      <c r="AB4" s="30" t="s">
        <v>13</v>
      </c>
      <c r="AC4" s="31" t="s">
        <v>14</v>
      </c>
      <c r="AD4" s="31" t="s">
        <v>15</v>
      </c>
      <c r="AE4" s="31" t="s">
        <v>16</v>
      </c>
      <c r="AF4" s="31" t="s">
        <v>17</v>
      </c>
      <c r="AG4" s="31" t="s">
        <v>18</v>
      </c>
      <c r="AH4" s="32" t="s">
        <v>19</v>
      </c>
      <c r="AI4" s="33" t="s">
        <v>13</v>
      </c>
      <c r="AJ4" s="31" t="s">
        <v>14</v>
      </c>
      <c r="AK4" s="31" t="s">
        <v>15</v>
      </c>
      <c r="AL4" s="31" t="s">
        <v>16</v>
      </c>
      <c r="AM4" s="31" t="s">
        <v>17</v>
      </c>
      <c r="AN4" s="31" t="s">
        <v>18</v>
      </c>
      <c r="AO4" s="34" t="s">
        <v>19</v>
      </c>
      <c r="AP4" s="30" t="s">
        <v>13</v>
      </c>
      <c r="AQ4" s="31" t="s">
        <v>14</v>
      </c>
      <c r="AR4" s="31" t="s">
        <v>15</v>
      </c>
      <c r="AS4" s="31" t="s">
        <v>16</v>
      </c>
      <c r="AT4" s="31" t="s">
        <v>17</v>
      </c>
      <c r="AU4" s="31" t="s">
        <v>18</v>
      </c>
      <c r="AV4" s="31" t="s">
        <v>19</v>
      </c>
      <c r="AW4" s="30" t="s">
        <v>13</v>
      </c>
      <c r="AX4" s="31" t="s">
        <v>14</v>
      </c>
      <c r="AY4" s="31" t="s">
        <v>15</v>
      </c>
      <c r="AZ4" s="31" t="s">
        <v>16</v>
      </c>
      <c r="BA4" s="31" t="s">
        <v>17</v>
      </c>
      <c r="BB4" s="31" t="s">
        <v>18</v>
      </c>
      <c r="BC4" s="31" t="s">
        <v>19</v>
      </c>
    </row>
    <row r="5" spans="1:55">
      <c r="B5" s="55" t="s">
        <v>20</v>
      </c>
      <c r="C5" s="73">
        <v>25</v>
      </c>
      <c r="D5" s="56">
        <v>0</v>
      </c>
      <c r="E5" s="56">
        <v>0</v>
      </c>
      <c r="F5" s="56">
        <f t="shared" ref="F5:F13" si="0">C5-D5-E5</f>
        <v>25</v>
      </c>
      <c r="G5" s="73">
        <v>20</v>
      </c>
      <c r="H5" s="56"/>
      <c r="I5" s="73">
        <v>1</v>
      </c>
      <c r="J5" s="56">
        <v>0</v>
      </c>
      <c r="K5" s="56">
        <f t="shared" ref="K5:K12" si="1">F5-(G5+I5+J5)</f>
        <v>4</v>
      </c>
      <c r="L5" s="75">
        <f t="shared" ref="L5:L12" si="2">IF($F5="","",((G5+H5+I5+J5)/$F5))</f>
        <v>0.84</v>
      </c>
      <c r="M5" s="75">
        <f t="shared" ref="M5:M12" si="3">IF($F5="","",(J5/$F5))</f>
        <v>0</v>
      </c>
      <c r="N5" s="73">
        <v>18</v>
      </c>
      <c r="O5" s="56"/>
      <c r="P5" s="56">
        <v>0</v>
      </c>
      <c r="Q5" s="73">
        <v>0</v>
      </c>
      <c r="R5" s="56">
        <f t="shared" ref="R5:R11" si="4">F5-Q5-P5-N5</f>
        <v>7</v>
      </c>
      <c r="S5" s="76">
        <f t="shared" ref="S5:S7" si="5">IF($F5="","",((N5+O5+P5+Q5)/$F5))</f>
        <v>0.72</v>
      </c>
      <c r="T5" s="75">
        <f t="shared" ref="T5:T11" si="6">IF($F5="","",(Q5/$F5))</f>
        <v>0</v>
      </c>
      <c r="U5" s="73">
        <v>17</v>
      </c>
      <c r="V5" s="56"/>
      <c r="W5" s="78">
        <v>0</v>
      </c>
      <c r="X5" s="73">
        <v>1</v>
      </c>
      <c r="Y5" s="56">
        <f t="shared" ref="Y5:Y10" si="7">F5-(U5+W5+X5)</f>
        <v>7</v>
      </c>
      <c r="Z5" s="75">
        <f t="shared" ref="Z5:Z10" si="8">IF($F5="","",((U5+V5+W5+X5)/$F5))</f>
        <v>0.72</v>
      </c>
      <c r="AA5" s="75">
        <f t="shared" ref="AA5:AA10" si="9">IF($F5="","",(X5/$F5))</f>
        <v>0.04</v>
      </c>
      <c r="AB5" s="56">
        <v>0</v>
      </c>
      <c r="AC5" s="56"/>
      <c r="AD5" s="78">
        <v>0</v>
      </c>
      <c r="AE5" s="73">
        <v>9</v>
      </c>
      <c r="AF5" s="56">
        <f t="shared" ref="AF5:AF8" si="10">F5-(AB5+AD5+AE5)</f>
        <v>16</v>
      </c>
      <c r="AG5" s="76">
        <f t="shared" ref="AG5:AG8" si="11">IF($F5="","",((AB5+AC5+AD5+AE5)/$F5))</f>
        <v>0.36</v>
      </c>
      <c r="AH5" s="75">
        <f t="shared" ref="AH5:AH8" si="12">IF($F5="","",(AE5/$F5))</f>
        <v>0.36</v>
      </c>
      <c r="AI5" s="56">
        <v>0</v>
      </c>
      <c r="AJ5" s="56"/>
      <c r="AK5" s="56">
        <v>0</v>
      </c>
      <c r="AL5" s="73">
        <v>9</v>
      </c>
      <c r="AM5" s="56">
        <f t="shared" ref="AM5:AM7" si="13">F5-AL5-AK5-AI5</f>
        <v>16</v>
      </c>
      <c r="AN5" s="75">
        <f t="shared" ref="AN5:AN7" si="14">IF($F5="","",((AI5+AJ5+AK5+AL5)/$F5))</f>
        <v>0.36</v>
      </c>
      <c r="AO5" s="75">
        <f t="shared" ref="AO5:AO7" si="15">IF($F5="","",(AL5/$F5))</f>
        <v>0.36</v>
      </c>
      <c r="AP5" s="56">
        <v>0</v>
      </c>
      <c r="AQ5" s="56"/>
      <c r="AR5" s="78">
        <v>0</v>
      </c>
      <c r="AS5" s="73">
        <v>9</v>
      </c>
      <c r="AT5" s="56">
        <f t="shared" ref="AT5" si="16">F5-AP5-AR5-AS5</f>
        <v>16</v>
      </c>
      <c r="AU5" s="76">
        <f t="shared" ref="AU5" si="17">IF($F5="","",((AP5+AQ5+AR5+AS5)/$F5))</f>
        <v>0.36</v>
      </c>
      <c r="AV5" s="75">
        <f t="shared" ref="AV5" si="18">IF($F5="","",(AS5/$F5))</f>
        <v>0.36</v>
      </c>
      <c r="AW5" s="56">
        <v>0</v>
      </c>
      <c r="AX5" s="56"/>
      <c r="AY5" s="56">
        <v>0</v>
      </c>
      <c r="AZ5" s="56">
        <v>9</v>
      </c>
      <c r="BA5" s="56">
        <f t="shared" ref="BA5" si="19">F5-AZ5-AW5</f>
        <v>16</v>
      </c>
      <c r="BB5" s="57">
        <f t="shared" ref="BB5" si="20">IF($F5="","",((AW5+AX5+AY5+AZ5)/$F5))</f>
        <v>0.36</v>
      </c>
      <c r="BC5" s="57">
        <f t="shared" ref="BC5" si="21">IF($F5="","",(AZ5/$F5))</f>
        <v>0.36</v>
      </c>
    </row>
    <row r="6" spans="1:55">
      <c r="B6" s="55" t="s">
        <v>21</v>
      </c>
      <c r="C6" s="73">
        <v>17</v>
      </c>
      <c r="D6" s="56">
        <v>0</v>
      </c>
      <c r="E6" s="56">
        <v>0</v>
      </c>
      <c r="F6" s="56">
        <f t="shared" si="0"/>
        <v>17</v>
      </c>
      <c r="G6" s="73">
        <v>16</v>
      </c>
      <c r="H6" s="56"/>
      <c r="I6" s="78">
        <v>0</v>
      </c>
      <c r="J6" s="56">
        <v>0</v>
      </c>
      <c r="K6" s="56">
        <f t="shared" si="1"/>
        <v>1</v>
      </c>
      <c r="L6" s="75">
        <f t="shared" si="2"/>
        <v>0.94117647058823528</v>
      </c>
      <c r="M6" s="75">
        <f t="shared" si="3"/>
        <v>0</v>
      </c>
      <c r="N6" s="73">
        <v>15</v>
      </c>
      <c r="O6" s="56"/>
      <c r="P6" s="56">
        <v>0</v>
      </c>
      <c r="Q6" s="56">
        <v>0</v>
      </c>
      <c r="R6" s="56">
        <f t="shared" si="4"/>
        <v>2</v>
      </c>
      <c r="S6" s="76">
        <f t="shared" si="5"/>
        <v>0.88235294117647056</v>
      </c>
      <c r="T6" s="75">
        <f t="shared" si="6"/>
        <v>0</v>
      </c>
      <c r="U6" s="56">
        <v>0</v>
      </c>
      <c r="V6" s="56"/>
      <c r="W6" s="78">
        <v>0</v>
      </c>
      <c r="X6" s="78">
        <v>0</v>
      </c>
      <c r="Y6" s="56">
        <f t="shared" si="7"/>
        <v>17</v>
      </c>
      <c r="Z6" s="75">
        <f t="shared" si="8"/>
        <v>0</v>
      </c>
      <c r="AA6" s="75">
        <f t="shared" si="9"/>
        <v>0</v>
      </c>
      <c r="AB6" s="56">
        <v>0</v>
      </c>
      <c r="AC6" s="56"/>
      <c r="AD6" s="73">
        <v>2</v>
      </c>
      <c r="AE6" s="78">
        <v>0</v>
      </c>
      <c r="AF6" s="56">
        <f t="shared" si="10"/>
        <v>15</v>
      </c>
      <c r="AG6" s="76">
        <f t="shared" si="11"/>
        <v>0.11764705882352941</v>
      </c>
      <c r="AH6" s="75">
        <f t="shared" si="12"/>
        <v>0</v>
      </c>
      <c r="AI6" s="56">
        <v>0</v>
      </c>
      <c r="AJ6" s="56"/>
      <c r="AK6" s="56">
        <v>0</v>
      </c>
      <c r="AL6" s="56">
        <v>0</v>
      </c>
      <c r="AM6" s="56">
        <f t="shared" si="13"/>
        <v>17</v>
      </c>
      <c r="AN6" s="75">
        <f t="shared" si="14"/>
        <v>0</v>
      </c>
      <c r="AO6" s="75">
        <f t="shared" si="15"/>
        <v>0</v>
      </c>
      <c r="AP6" s="56">
        <v>0</v>
      </c>
      <c r="AQ6" s="56"/>
      <c r="AR6" s="56">
        <v>0</v>
      </c>
      <c r="AS6" s="56">
        <v>0</v>
      </c>
      <c r="AT6" s="56">
        <f t="shared" ref="AT6" si="22">F6-AP6-AR6-AS6</f>
        <v>17</v>
      </c>
      <c r="AU6" s="76">
        <f t="shared" ref="AU6" si="23">IF($F6="","",((AP6+AQ6+AR6+AS6)/$F6))</f>
        <v>0</v>
      </c>
      <c r="AV6" s="75">
        <f t="shared" ref="AV6" si="24">IF($F6="","",(AS6/$F6))</f>
        <v>0</v>
      </c>
      <c r="AW6" s="56">
        <v>0</v>
      </c>
      <c r="AX6" s="56"/>
      <c r="AY6" s="56">
        <v>0</v>
      </c>
      <c r="AZ6" s="56">
        <v>0</v>
      </c>
      <c r="BA6" s="56">
        <f t="shared" ref="BA6" si="25">F6-AZ6-AW6</f>
        <v>17</v>
      </c>
      <c r="BB6" s="57">
        <f t="shared" ref="BB6" si="26">IF($F6="","",((AW6+AX6+AY6+AZ6)/$F6))</f>
        <v>0</v>
      </c>
      <c r="BC6" s="57">
        <f t="shared" ref="BC6" si="27">IF($F6="","",(AZ6/$F6))</f>
        <v>0</v>
      </c>
    </row>
    <row r="7" spans="1:55">
      <c r="B7" s="55" t="s">
        <v>22</v>
      </c>
      <c r="C7" s="73">
        <v>24</v>
      </c>
      <c r="D7" s="56">
        <v>0</v>
      </c>
      <c r="E7" s="56">
        <v>0</v>
      </c>
      <c r="F7" s="56">
        <f t="shared" si="0"/>
        <v>24</v>
      </c>
      <c r="G7" s="73">
        <v>20</v>
      </c>
      <c r="H7" s="56"/>
      <c r="I7" s="78">
        <v>0</v>
      </c>
      <c r="J7" s="56">
        <v>0</v>
      </c>
      <c r="K7" s="56">
        <f t="shared" si="1"/>
        <v>4</v>
      </c>
      <c r="L7" s="75">
        <f t="shared" si="2"/>
        <v>0.83333333333333337</v>
      </c>
      <c r="M7" s="75">
        <f t="shared" si="3"/>
        <v>0</v>
      </c>
      <c r="N7" s="78">
        <v>0</v>
      </c>
      <c r="O7" s="56"/>
      <c r="P7" s="56">
        <v>0</v>
      </c>
      <c r="Q7" s="56">
        <v>0</v>
      </c>
      <c r="R7" s="56">
        <f t="shared" si="4"/>
        <v>24</v>
      </c>
      <c r="S7" s="76">
        <f t="shared" si="5"/>
        <v>0</v>
      </c>
      <c r="T7" s="75">
        <f t="shared" si="6"/>
        <v>0</v>
      </c>
      <c r="U7" s="56">
        <v>0</v>
      </c>
      <c r="V7" s="56"/>
      <c r="W7" s="78">
        <v>0</v>
      </c>
      <c r="X7" s="78">
        <v>0</v>
      </c>
      <c r="Y7" s="56">
        <f t="shared" si="7"/>
        <v>24</v>
      </c>
      <c r="Z7" s="75">
        <f t="shared" si="8"/>
        <v>0</v>
      </c>
      <c r="AA7" s="75">
        <f t="shared" si="9"/>
        <v>0</v>
      </c>
      <c r="AB7" s="56">
        <v>0</v>
      </c>
      <c r="AC7" s="56"/>
      <c r="AD7" s="73">
        <v>1</v>
      </c>
      <c r="AE7" s="78">
        <v>0</v>
      </c>
      <c r="AF7" s="56">
        <f t="shared" si="10"/>
        <v>23</v>
      </c>
      <c r="AG7" s="76">
        <f t="shared" si="11"/>
        <v>4.1666666666666664E-2</v>
      </c>
      <c r="AH7" s="75">
        <f t="shared" si="12"/>
        <v>0</v>
      </c>
      <c r="AI7" s="56">
        <v>0</v>
      </c>
      <c r="AJ7" s="56"/>
      <c r="AK7" s="56">
        <v>1</v>
      </c>
      <c r="AL7" s="56">
        <v>0</v>
      </c>
      <c r="AM7" s="56">
        <f t="shared" si="13"/>
        <v>23</v>
      </c>
      <c r="AN7" s="75">
        <f t="shared" si="14"/>
        <v>4.1666666666666664E-2</v>
      </c>
      <c r="AO7" s="75">
        <f t="shared" si="15"/>
        <v>0</v>
      </c>
      <c r="AP7" s="56">
        <v>0</v>
      </c>
      <c r="AQ7" s="56"/>
      <c r="AR7" s="56">
        <v>0</v>
      </c>
      <c r="AS7" s="56">
        <v>0</v>
      </c>
      <c r="AT7" s="56">
        <f t="shared" ref="AT7" si="28">F7-AP7-AR7-AS7</f>
        <v>24</v>
      </c>
      <c r="AU7" s="76">
        <f t="shared" ref="AU7" si="29">IF($F7="","",((AP7+AQ7+AR7+AS7)/$F7))</f>
        <v>0</v>
      </c>
      <c r="AV7" s="75">
        <f t="shared" ref="AV7" si="30">IF($F7="","",(AS7/$F7))</f>
        <v>0</v>
      </c>
      <c r="AW7" s="56"/>
      <c r="AX7" s="56"/>
      <c r="AY7" s="56"/>
      <c r="AZ7" s="56"/>
      <c r="BA7" s="56"/>
      <c r="BB7" s="57"/>
      <c r="BC7" s="57"/>
    </row>
    <row r="8" spans="1:55">
      <c r="B8" s="55" t="s">
        <v>23</v>
      </c>
      <c r="C8" s="73">
        <v>26</v>
      </c>
      <c r="D8" s="56">
        <v>0</v>
      </c>
      <c r="E8" s="56">
        <v>0</v>
      </c>
      <c r="F8" s="56">
        <f t="shared" si="0"/>
        <v>26</v>
      </c>
      <c r="G8" s="56">
        <v>0</v>
      </c>
      <c r="H8" s="74"/>
      <c r="I8" s="73">
        <v>1</v>
      </c>
      <c r="J8" s="56">
        <v>0</v>
      </c>
      <c r="K8" s="56">
        <f t="shared" si="1"/>
        <v>25</v>
      </c>
      <c r="L8" s="75">
        <f t="shared" si="2"/>
        <v>3.8461538461538464E-2</v>
      </c>
      <c r="M8" s="75">
        <f t="shared" si="3"/>
        <v>0</v>
      </c>
      <c r="N8" s="56">
        <v>0</v>
      </c>
      <c r="O8" s="74"/>
      <c r="P8" s="56">
        <v>0</v>
      </c>
      <c r="Q8" s="56">
        <v>0</v>
      </c>
      <c r="R8" s="56">
        <f t="shared" si="4"/>
        <v>26</v>
      </c>
      <c r="S8" s="76">
        <f>IF($F8="","",((N8+O8+P8+Q8)/$F8))</f>
        <v>0</v>
      </c>
      <c r="T8" s="75">
        <f t="shared" si="6"/>
        <v>0</v>
      </c>
      <c r="U8" s="56">
        <v>0</v>
      </c>
      <c r="V8" s="74"/>
      <c r="W8" s="73">
        <v>1</v>
      </c>
      <c r="X8" s="78">
        <v>0</v>
      </c>
      <c r="Y8" s="56">
        <f t="shared" si="7"/>
        <v>25</v>
      </c>
      <c r="Z8" s="75">
        <f t="shared" si="8"/>
        <v>3.8461538461538464E-2</v>
      </c>
      <c r="AA8" s="75">
        <f t="shared" si="9"/>
        <v>0</v>
      </c>
      <c r="AB8" s="56">
        <v>0</v>
      </c>
      <c r="AC8" s="74"/>
      <c r="AD8" s="56">
        <v>1</v>
      </c>
      <c r="AE8" s="56">
        <v>0</v>
      </c>
      <c r="AF8" s="56">
        <f t="shared" si="10"/>
        <v>25</v>
      </c>
      <c r="AG8" s="76">
        <f t="shared" si="11"/>
        <v>3.8461538461538464E-2</v>
      </c>
      <c r="AH8" s="75">
        <f t="shared" si="12"/>
        <v>0</v>
      </c>
      <c r="AI8" s="56">
        <v>0</v>
      </c>
      <c r="AJ8" s="74"/>
      <c r="AK8" s="56">
        <v>0</v>
      </c>
      <c r="AL8" s="56">
        <v>0</v>
      </c>
      <c r="AM8" s="56">
        <f t="shared" ref="AM8" si="31">F8-AL8-AK8-AI8</f>
        <v>26</v>
      </c>
      <c r="AN8" s="75">
        <f t="shared" ref="AN8" si="32">IF($F8="","",((AI8+AJ8+AK8+AL8)/$F8))</f>
        <v>0</v>
      </c>
      <c r="AO8" s="75">
        <f t="shared" ref="AO8" si="33">IF($F8="","",(AL8/$F8))</f>
        <v>0</v>
      </c>
      <c r="AP8" s="56"/>
      <c r="AQ8" s="74"/>
      <c r="AR8" s="56"/>
      <c r="AS8" s="56"/>
      <c r="AT8" s="56"/>
      <c r="AU8" s="76"/>
      <c r="AV8" s="75"/>
      <c r="AW8" s="56"/>
      <c r="AX8" s="74"/>
      <c r="AY8" s="56"/>
      <c r="AZ8" s="56"/>
      <c r="BA8" s="56"/>
      <c r="BB8" s="57"/>
      <c r="BC8" s="57"/>
    </row>
    <row r="9" spans="1:55">
      <c r="B9" s="55" t="s">
        <v>24</v>
      </c>
      <c r="C9" s="56">
        <v>0</v>
      </c>
      <c r="D9" s="56">
        <v>0</v>
      </c>
      <c r="E9" s="56">
        <v>0</v>
      </c>
      <c r="F9" s="56">
        <f t="shared" si="0"/>
        <v>0</v>
      </c>
      <c r="G9" s="56">
        <v>0</v>
      </c>
      <c r="H9" s="74"/>
      <c r="I9" s="56">
        <v>0</v>
      </c>
      <c r="J9" s="56">
        <v>0</v>
      </c>
      <c r="K9" s="56">
        <f t="shared" si="1"/>
        <v>0</v>
      </c>
      <c r="L9" s="75" t="e">
        <f t="shared" si="2"/>
        <v>#DIV/0!</v>
      </c>
      <c r="M9" s="75" t="e">
        <f t="shared" si="3"/>
        <v>#DIV/0!</v>
      </c>
      <c r="N9" s="56">
        <v>0</v>
      </c>
      <c r="O9" s="74"/>
      <c r="P9" s="56">
        <v>0</v>
      </c>
      <c r="Q9" s="56">
        <v>0</v>
      </c>
      <c r="R9" s="56">
        <f t="shared" si="4"/>
        <v>0</v>
      </c>
      <c r="S9" s="76" t="e">
        <f>IF($F9="","",((N9+O9+P9+Q9)/$F9))</f>
        <v>#DIV/0!</v>
      </c>
      <c r="T9" s="75" t="e">
        <f t="shared" si="6"/>
        <v>#DIV/0!</v>
      </c>
      <c r="U9" s="56">
        <v>0</v>
      </c>
      <c r="V9" s="74"/>
      <c r="W9" s="56">
        <v>0</v>
      </c>
      <c r="X9" s="56">
        <v>0</v>
      </c>
      <c r="Y9" s="56">
        <f t="shared" si="7"/>
        <v>0</v>
      </c>
      <c r="Z9" s="75" t="e">
        <f t="shared" si="8"/>
        <v>#DIV/0!</v>
      </c>
      <c r="AA9" s="75" t="e">
        <f t="shared" si="9"/>
        <v>#DIV/0!</v>
      </c>
      <c r="AB9" s="56">
        <v>0</v>
      </c>
      <c r="AC9" s="74"/>
      <c r="AD9" s="56">
        <v>0</v>
      </c>
      <c r="AE9" s="56">
        <v>0</v>
      </c>
      <c r="AF9" s="56">
        <f t="shared" ref="AF9" si="34">F9-(AB9+AD9+AE9)</f>
        <v>0</v>
      </c>
      <c r="AG9" s="76" t="e">
        <f t="shared" ref="AG9" si="35">IF($F9="","",((AB9+AC9+AD9+AE9)/$F9))</f>
        <v>#DIV/0!</v>
      </c>
      <c r="AH9" s="75" t="e">
        <f t="shared" ref="AH9" si="36">IF($F9="","",(AE9/$F9))</f>
        <v>#DIV/0!</v>
      </c>
      <c r="AI9" s="56"/>
      <c r="AJ9" s="74"/>
      <c r="AK9" s="56"/>
      <c r="AL9" s="56"/>
      <c r="AM9" s="56"/>
      <c r="AN9" s="75"/>
      <c r="AO9" s="75"/>
      <c r="AP9" s="56"/>
      <c r="AQ9" s="74"/>
      <c r="AR9" s="56"/>
      <c r="AS9" s="56"/>
      <c r="AT9" s="56"/>
      <c r="AU9" s="76"/>
      <c r="AV9" s="75"/>
      <c r="AW9" s="56"/>
      <c r="AX9" s="74"/>
      <c r="AY9" s="56"/>
      <c r="AZ9" s="56"/>
      <c r="BA9" s="56"/>
      <c r="BB9" s="57"/>
      <c r="BC9" s="57"/>
    </row>
    <row r="10" spans="1:55">
      <c r="B10" s="55" t="s">
        <v>25</v>
      </c>
      <c r="C10" s="56">
        <v>0</v>
      </c>
      <c r="D10" s="56">
        <v>0</v>
      </c>
      <c r="E10" s="56">
        <v>0</v>
      </c>
      <c r="F10" s="56">
        <f t="shared" si="0"/>
        <v>0</v>
      </c>
      <c r="G10" s="73">
        <v>0</v>
      </c>
      <c r="H10" s="74"/>
      <c r="I10" s="56">
        <v>0</v>
      </c>
      <c r="J10" s="56">
        <v>0</v>
      </c>
      <c r="K10" s="56">
        <f t="shared" si="1"/>
        <v>0</v>
      </c>
      <c r="L10" s="75" t="e">
        <f t="shared" si="2"/>
        <v>#DIV/0!</v>
      </c>
      <c r="M10" s="75" t="e">
        <f t="shared" si="3"/>
        <v>#DIV/0!</v>
      </c>
      <c r="N10" s="74">
        <v>0</v>
      </c>
      <c r="O10" s="74"/>
      <c r="P10" s="74">
        <v>0</v>
      </c>
      <c r="Q10" s="74">
        <v>0</v>
      </c>
      <c r="R10" s="56">
        <f t="shared" si="4"/>
        <v>0</v>
      </c>
      <c r="S10" s="76" t="e">
        <f>IF($F10="","",((N10+O10+P10+Q10)/$F10))</f>
        <v>#DIV/0!</v>
      </c>
      <c r="T10" s="75" t="e">
        <f t="shared" si="6"/>
        <v>#DIV/0!</v>
      </c>
      <c r="U10" s="74">
        <v>0</v>
      </c>
      <c r="V10" s="74"/>
      <c r="W10" s="74">
        <v>0</v>
      </c>
      <c r="X10" s="74">
        <v>0</v>
      </c>
      <c r="Y10" s="56">
        <f t="shared" si="7"/>
        <v>0</v>
      </c>
      <c r="Z10" s="75" t="e">
        <f t="shared" si="8"/>
        <v>#DIV/0!</v>
      </c>
      <c r="AA10" s="75" t="e">
        <f t="shared" si="9"/>
        <v>#DIV/0!</v>
      </c>
      <c r="AB10" s="74"/>
      <c r="AC10" s="74"/>
      <c r="AD10" s="74"/>
      <c r="AE10" s="74"/>
      <c r="AF10" s="56"/>
      <c r="AG10" s="76"/>
      <c r="AH10" s="75"/>
      <c r="AI10" s="74"/>
      <c r="AJ10" s="74"/>
      <c r="AK10" s="74"/>
      <c r="AL10" s="74"/>
      <c r="AM10" s="56"/>
      <c r="AN10" s="75"/>
      <c r="AO10" s="75"/>
      <c r="AP10" s="74"/>
      <c r="AQ10" s="74"/>
      <c r="AR10" s="74"/>
      <c r="AS10" s="74"/>
      <c r="AT10" s="56"/>
      <c r="AU10" s="76"/>
      <c r="AV10" s="75"/>
      <c r="AW10" s="74"/>
      <c r="AX10" s="74"/>
      <c r="AY10" s="74"/>
      <c r="AZ10" s="74"/>
      <c r="BA10" s="56"/>
      <c r="BB10" s="57"/>
      <c r="BC10" s="57"/>
    </row>
    <row r="11" spans="1:55">
      <c r="B11" s="55" t="s">
        <v>26</v>
      </c>
      <c r="C11" s="56">
        <v>0</v>
      </c>
      <c r="D11" s="56">
        <v>0</v>
      </c>
      <c r="E11" s="56">
        <v>0</v>
      </c>
      <c r="F11" s="56">
        <f t="shared" si="0"/>
        <v>0</v>
      </c>
      <c r="G11" s="56">
        <v>0</v>
      </c>
      <c r="H11" s="56"/>
      <c r="I11" s="56">
        <v>0</v>
      </c>
      <c r="J11" s="56">
        <v>0</v>
      </c>
      <c r="K11" s="56">
        <f t="shared" si="1"/>
        <v>0</v>
      </c>
      <c r="L11" s="75" t="e">
        <f t="shared" si="2"/>
        <v>#DIV/0!</v>
      </c>
      <c r="M11" s="75" t="e">
        <f t="shared" si="3"/>
        <v>#DIV/0!</v>
      </c>
      <c r="N11" s="56">
        <v>0</v>
      </c>
      <c r="O11" s="56"/>
      <c r="P11" s="56">
        <v>0</v>
      </c>
      <c r="Q11" s="56">
        <v>0</v>
      </c>
      <c r="R11" s="56">
        <f t="shared" si="4"/>
        <v>0</v>
      </c>
      <c r="S11" s="76" t="e">
        <f>IF($F11="","",((N11+O11+P11+Q11)/$F11))</f>
        <v>#DIV/0!</v>
      </c>
      <c r="T11" s="75" t="e">
        <f t="shared" si="6"/>
        <v>#DIV/0!</v>
      </c>
      <c r="U11" s="56"/>
      <c r="V11" s="56"/>
      <c r="W11" s="56"/>
      <c r="X11" s="56"/>
      <c r="Y11" s="56"/>
      <c r="Z11" s="75"/>
      <c r="AA11" s="75"/>
      <c r="AB11" s="56"/>
      <c r="AC11" s="56"/>
      <c r="AD11" s="56"/>
      <c r="AE11" s="56"/>
      <c r="AF11" s="56"/>
      <c r="AG11" s="76"/>
      <c r="AH11" s="75"/>
      <c r="AI11" s="56"/>
      <c r="AJ11" s="56"/>
      <c r="AK11" s="56"/>
      <c r="AL11" s="56"/>
      <c r="AM11" s="56"/>
      <c r="AN11" s="75"/>
      <c r="AO11" s="75"/>
      <c r="AP11" s="56"/>
      <c r="AQ11" s="56"/>
      <c r="AR11" s="56"/>
      <c r="AS11" s="56"/>
      <c r="AT11" s="56"/>
      <c r="AU11" s="76"/>
      <c r="AV11" s="75"/>
      <c r="AW11" s="56"/>
      <c r="AX11" s="56"/>
      <c r="AY11" s="56"/>
      <c r="AZ11" s="56"/>
      <c r="BA11" s="56"/>
      <c r="BB11" s="57"/>
      <c r="BC11" s="57"/>
    </row>
    <row r="12" spans="1:55">
      <c r="B12" s="55" t="s">
        <v>27</v>
      </c>
      <c r="C12" s="56">
        <v>0</v>
      </c>
      <c r="D12" s="56">
        <v>0</v>
      </c>
      <c r="E12" s="56">
        <v>0</v>
      </c>
      <c r="F12" s="56">
        <f t="shared" si="0"/>
        <v>0</v>
      </c>
      <c r="G12" s="56">
        <v>0</v>
      </c>
      <c r="H12" s="56"/>
      <c r="I12" s="56">
        <v>0</v>
      </c>
      <c r="J12" s="56">
        <v>0</v>
      </c>
      <c r="K12" s="56">
        <f t="shared" si="1"/>
        <v>0</v>
      </c>
      <c r="L12" s="75" t="e">
        <f t="shared" si="2"/>
        <v>#DIV/0!</v>
      </c>
      <c r="M12" s="75" t="e">
        <f t="shared" si="3"/>
        <v>#DIV/0!</v>
      </c>
      <c r="N12" s="56"/>
      <c r="O12" s="56"/>
      <c r="P12" s="56"/>
      <c r="Q12" s="56"/>
      <c r="R12" s="56"/>
      <c r="S12" s="76"/>
      <c r="T12" s="75"/>
      <c r="U12" s="56"/>
      <c r="V12" s="56"/>
      <c r="W12" s="56"/>
      <c r="X12" s="56"/>
      <c r="Y12" s="56"/>
      <c r="Z12" s="75"/>
      <c r="AA12" s="75"/>
      <c r="AB12" s="56"/>
      <c r="AC12" s="56"/>
      <c r="AD12" s="56"/>
      <c r="AE12" s="56"/>
      <c r="AF12" s="56"/>
      <c r="AG12" s="76"/>
      <c r="AH12" s="75"/>
      <c r="AI12" s="56"/>
      <c r="AJ12" s="56"/>
      <c r="AK12" s="56"/>
      <c r="AL12" s="56"/>
      <c r="AM12" s="56"/>
      <c r="AN12" s="75"/>
      <c r="AO12" s="75"/>
      <c r="AP12" s="56"/>
      <c r="AQ12" s="56"/>
      <c r="AR12" s="56"/>
      <c r="AS12" s="56"/>
      <c r="AT12" s="56"/>
      <c r="AU12" s="76"/>
      <c r="AV12" s="75"/>
      <c r="AW12" s="56"/>
      <c r="AX12" s="56"/>
      <c r="AY12" s="56"/>
      <c r="AZ12" s="56"/>
      <c r="BA12" s="56"/>
      <c r="BB12" s="57"/>
      <c r="BC12" s="57"/>
    </row>
    <row r="13" spans="1:55">
      <c r="B13" s="55" t="s">
        <v>28</v>
      </c>
      <c r="C13" s="56">
        <v>0</v>
      </c>
      <c r="D13" s="56">
        <v>0</v>
      </c>
      <c r="E13" s="56">
        <v>0</v>
      </c>
      <c r="F13" s="56">
        <f t="shared" si="0"/>
        <v>0</v>
      </c>
      <c r="G13" s="56"/>
      <c r="H13" s="56"/>
      <c r="I13" s="56"/>
      <c r="J13" s="56"/>
      <c r="K13" s="56"/>
      <c r="L13" s="75"/>
      <c r="M13" s="75"/>
      <c r="N13" s="56"/>
      <c r="O13" s="56"/>
      <c r="P13" s="56"/>
      <c r="Q13" s="56"/>
      <c r="R13" s="56"/>
      <c r="S13" s="76"/>
      <c r="T13" s="75"/>
      <c r="U13" s="56"/>
      <c r="V13" s="56"/>
      <c r="W13" s="56"/>
      <c r="X13" s="56"/>
      <c r="Y13" s="56"/>
      <c r="Z13" s="75"/>
      <c r="AA13" s="75"/>
      <c r="AB13" s="56"/>
      <c r="AC13" s="56"/>
      <c r="AD13" s="56"/>
      <c r="AE13" s="56"/>
      <c r="AF13" s="56"/>
      <c r="AG13" s="76"/>
      <c r="AH13" s="75"/>
      <c r="AI13" s="56"/>
      <c r="AJ13" s="56"/>
      <c r="AK13" s="56"/>
      <c r="AL13" s="56"/>
      <c r="AM13" s="56"/>
      <c r="AN13" s="75"/>
      <c r="AO13" s="75"/>
      <c r="AP13" s="56"/>
      <c r="AQ13" s="56"/>
      <c r="AR13" s="56"/>
      <c r="AS13" s="56"/>
      <c r="AT13" s="56"/>
      <c r="AU13" s="76"/>
      <c r="AV13" s="75"/>
      <c r="AW13" s="56"/>
      <c r="AX13" s="56"/>
      <c r="AY13" s="56"/>
      <c r="AZ13" s="56"/>
      <c r="BA13" s="56"/>
      <c r="BB13" s="57"/>
      <c r="BC13" s="57"/>
    </row>
    <row r="14" spans="1:55">
      <c r="B14" s="55"/>
      <c r="C14" s="56"/>
      <c r="D14" s="56"/>
      <c r="E14" s="56"/>
      <c r="F14" s="56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School of Applied Technology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30" t="s">
        <v>13</v>
      </c>
      <c r="O18" s="31" t="s">
        <v>14</v>
      </c>
      <c r="P18" s="31" t="s">
        <v>15</v>
      </c>
      <c r="Q18" s="31" t="s">
        <v>16</v>
      </c>
      <c r="R18" s="31" t="s">
        <v>17</v>
      </c>
      <c r="S18" s="31" t="s">
        <v>18</v>
      </c>
      <c r="T18" s="32" t="s">
        <v>19</v>
      </c>
      <c r="U18" s="33" t="s">
        <v>13</v>
      </c>
      <c r="V18" s="31" t="s">
        <v>14</v>
      </c>
      <c r="W18" s="31" t="s">
        <v>15</v>
      </c>
      <c r="X18" s="31" t="s">
        <v>16</v>
      </c>
      <c r="Y18" s="31" t="s">
        <v>17</v>
      </c>
      <c r="Z18" s="31" t="s">
        <v>18</v>
      </c>
      <c r="AA18" s="34" t="s">
        <v>19</v>
      </c>
      <c r="AB18" s="30" t="s">
        <v>13</v>
      </c>
      <c r="AC18" s="31" t="s">
        <v>14</v>
      </c>
      <c r="AD18" s="31" t="s">
        <v>15</v>
      </c>
      <c r="AE18" s="31" t="s">
        <v>16</v>
      </c>
      <c r="AF18" s="31" t="s">
        <v>17</v>
      </c>
      <c r="AG18" s="31" t="s">
        <v>18</v>
      </c>
      <c r="AH18" s="32" t="s">
        <v>19</v>
      </c>
      <c r="AI18" s="33" t="s">
        <v>13</v>
      </c>
      <c r="AJ18" s="31" t="s">
        <v>14</v>
      </c>
      <c r="AK18" s="31" t="s">
        <v>15</v>
      </c>
      <c r="AL18" s="31" t="s">
        <v>16</v>
      </c>
      <c r="AM18" s="31" t="s">
        <v>17</v>
      </c>
      <c r="AN18" s="31" t="s">
        <v>18</v>
      </c>
      <c r="AO18" s="34" t="s">
        <v>19</v>
      </c>
      <c r="AP18" s="30" t="s">
        <v>13</v>
      </c>
      <c r="AQ18" s="31" t="s">
        <v>14</v>
      </c>
      <c r="AR18" s="31" t="s">
        <v>15</v>
      </c>
      <c r="AS18" s="31" t="s">
        <v>16</v>
      </c>
      <c r="AT18" s="31" t="s">
        <v>17</v>
      </c>
      <c r="AU18" s="31" t="s">
        <v>18</v>
      </c>
      <c r="AV18" s="31" t="s">
        <v>19</v>
      </c>
      <c r="AW18" s="30" t="s">
        <v>13</v>
      </c>
      <c r="AX18" s="31" t="s">
        <v>14</v>
      </c>
      <c r="AY18" s="31" t="s">
        <v>15</v>
      </c>
      <c r="AZ18" s="31" t="s">
        <v>16</v>
      </c>
      <c r="BA18" s="31" t="s">
        <v>17</v>
      </c>
      <c r="BB18" s="31" t="s">
        <v>18</v>
      </c>
      <c r="BC18" s="31" t="s">
        <v>19</v>
      </c>
    </row>
    <row r="19" spans="2:55">
      <c r="B19" s="55" t="s">
        <v>20</v>
      </c>
      <c r="C19" s="73">
        <v>37</v>
      </c>
      <c r="D19" s="56">
        <v>0</v>
      </c>
      <c r="E19" s="56">
        <v>0</v>
      </c>
      <c r="F19" s="56">
        <f t="shared" ref="F19:F27" si="37">C19-D19-E19</f>
        <v>37</v>
      </c>
      <c r="G19" s="73">
        <v>33</v>
      </c>
      <c r="H19" s="56"/>
      <c r="I19" s="73">
        <v>2</v>
      </c>
      <c r="J19" s="73">
        <v>0</v>
      </c>
      <c r="K19" s="56">
        <f t="shared" ref="K19:K25" si="38">F19-I19-G19-J19</f>
        <v>2</v>
      </c>
      <c r="L19" s="75">
        <f t="shared" ref="L19:L25" si="39">IF($F19="","",((G19+H19+I19+J19)/$F19))</f>
        <v>0.94594594594594594</v>
      </c>
      <c r="M19" s="75">
        <f t="shared" ref="M19:M25" si="40">IF($F19="","",(J19/$F19))</f>
        <v>0</v>
      </c>
      <c r="N19" s="73">
        <v>25</v>
      </c>
      <c r="O19" s="56"/>
      <c r="P19" s="78">
        <v>0</v>
      </c>
      <c r="Q19" s="73">
        <v>7</v>
      </c>
      <c r="R19" s="56">
        <f t="shared" ref="R19:R24" si="41">F19-N19-O19-P19-Q19</f>
        <v>5</v>
      </c>
      <c r="S19" s="76">
        <f t="shared" ref="S19:S24" si="42">IF($F19="","",((N19+O19+P19+Q19)/$F19))</f>
        <v>0.86486486486486491</v>
      </c>
      <c r="T19" s="75">
        <f t="shared" ref="T19:T24" si="43">IF($F19="","",(Q19/$F19))</f>
        <v>0.1891891891891892</v>
      </c>
      <c r="U19" s="73">
        <v>5</v>
      </c>
      <c r="V19" s="56"/>
      <c r="W19" s="73">
        <v>1</v>
      </c>
      <c r="X19" s="73">
        <v>24</v>
      </c>
      <c r="Y19" s="56">
        <f t="shared" ref="Y19:Y24" si="44">F19-(U19+W19+X19)</f>
        <v>7</v>
      </c>
      <c r="Z19" s="75">
        <f t="shared" ref="Z19:Z24" si="45">IF($F19="","",((U19+V19+W19+X19)/$F19))</f>
        <v>0.81081081081081086</v>
      </c>
      <c r="AA19" s="75">
        <f t="shared" ref="AA19:AA24" si="46">IF($F19="","",(X19/$F19))</f>
        <v>0.64864864864864868</v>
      </c>
      <c r="AB19" s="56">
        <v>0</v>
      </c>
      <c r="AC19" s="56"/>
      <c r="AD19" s="78">
        <v>0</v>
      </c>
      <c r="AE19" s="73">
        <v>27</v>
      </c>
      <c r="AF19" s="56">
        <f t="shared" ref="AF19:AF23" si="47">F19-(AB19+AD19+AE19)</f>
        <v>10</v>
      </c>
      <c r="AG19" s="76">
        <f t="shared" ref="AG19:AG23" si="48">IF($F19="","",((AB19+AC19+AD19+AE19)/$F19))</f>
        <v>0.72972972972972971</v>
      </c>
      <c r="AH19" s="75">
        <f t="shared" ref="AH19:AH23" si="49">IF($F19="","",(AE19/$F19))</f>
        <v>0.72972972972972971</v>
      </c>
      <c r="AI19" s="56">
        <v>0</v>
      </c>
      <c r="AJ19" s="56"/>
      <c r="AK19" s="78">
        <v>0</v>
      </c>
      <c r="AL19" s="73">
        <v>27</v>
      </c>
      <c r="AM19" s="56">
        <f t="shared" ref="AM19:AM21" si="50">F19-AL19-AK19-AI19</f>
        <v>10</v>
      </c>
      <c r="AN19" s="75">
        <f t="shared" ref="AN19:AN21" si="51">IF($F19="","",((AI19+AJ19+AK19+AL19)/$F19))</f>
        <v>0.72972972972972971</v>
      </c>
      <c r="AO19" s="75">
        <f t="shared" ref="AO19:AO21" si="52">IF($F19="","",(AL19/$F19))</f>
        <v>0.72972972972972971</v>
      </c>
      <c r="AP19" s="56">
        <v>0</v>
      </c>
      <c r="AQ19" s="56"/>
      <c r="AR19" s="78">
        <v>0</v>
      </c>
      <c r="AS19" s="73">
        <v>27</v>
      </c>
      <c r="AT19" s="56">
        <f t="shared" ref="AT19" si="53">F19-AS19-AR19-AP19</f>
        <v>10</v>
      </c>
      <c r="AU19" s="76">
        <f t="shared" ref="AU19" si="54">IF($F19="","",((AP19+AQ19+AR19+AS19)/$F19))</f>
        <v>0.72972972972972971</v>
      </c>
      <c r="AV19" s="75">
        <f t="shared" ref="AV19" si="55">IF($F19="","",(AS19/$F19))</f>
        <v>0.72972972972972971</v>
      </c>
      <c r="AW19" s="56">
        <v>0</v>
      </c>
      <c r="AX19" s="56"/>
      <c r="AY19" s="78">
        <v>0</v>
      </c>
      <c r="AZ19" s="73">
        <v>27</v>
      </c>
      <c r="BA19" s="56">
        <f t="shared" ref="BA19" si="56">F19-AZ19-AW19</f>
        <v>10</v>
      </c>
      <c r="BB19" s="75">
        <f t="shared" ref="BB19" si="57">IF($F19="","",((AW19+AX19+AY19+AZ19)/$F19))</f>
        <v>0.72972972972972971</v>
      </c>
      <c r="BC19" s="75">
        <f t="shared" ref="BC19" si="58">IF($F19="","",(AZ19/$F19))</f>
        <v>0.72972972972972971</v>
      </c>
    </row>
    <row r="20" spans="2:55">
      <c r="B20" s="55" t="s">
        <v>21</v>
      </c>
      <c r="C20" s="73">
        <v>36</v>
      </c>
      <c r="D20" s="56">
        <v>0</v>
      </c>
      <c r="E20" s="56">
        <v>0</v>
      </c>
      <c r="F20" s="56">
        <f t="shared" si="37"/>
        <v>36</v>
      </c>
      <c r="G20" s="73">
        <v>31</v>
      </c>
      <c r="H20" s="56"/>
      <c r="I20" s="78">
        <v>0</v>
      </c>
      <c r="J20" s="73">
        <v>0</v>
      </c>
      <c r="K20" s="56">
        <f t="shared" si="38"/>
        <v>5</v>
      </c>
      <c r="L20" s="76">
        <f t="shared" si="39"/>
        <v>0.86111111111111116</v>
      </c>
      <c r="M20" s="75">
        <f t="shared" si="40"/>
        <v>0</v>
      </c>
      <c r="N20" s="73">
        <v>23</v>
      </c>
      <c r="O20" s="56"/>
      <c r="P20" s="78">
        <v>0</v>
      </c>
      <c r="Q20" s="73">
        <v>4</v>
      </c>
      <c r="R20" s="56">
        <f t="shared" si="41"/>
        <v>9</v>
      </c>
      <c r="S20" s="76">
        <f t="shared" si="42"/>
        <v>0.75</v>
      </c>
      <c r="T20" s="75">
        <f t="shared" si="43"/>
        <v>0.1111111111111111</v>
      </c>
      <c r="U20" s="56">
        <v>0</v>
      </c>
      <c r="V20" s="56"/>
      <c r="W20" s="78">
        <v>0</v>
      </c>
      <c r="X20" s="73">
        <v>23</v>
      </c>
      <c r="Y20" s="56">
        <f t="shared" si="44"/>
        <v>13</v>
      </c>
      <c r="Z20" s="76">
        <f t="shared" si="45"/>
        <v>0.63888888888888884</v>
      </c>
      <c r="AA20" s="75">
        <f t="shared" si="46"/>
        <v>0.63888888888888884</v>
      </c>
      <c r="AB20" s="56">
        <v>0</v>
      </c>
      <c r="AC20" s="56"/>
      <c r="AD20" s="78">
        <v>0</v>
      </c>
      <c r="AE20" s="73">
        <v>23</v>
      </c>
      <c r="AF20" s="56">
        <f t="shared" si="47"/>
        <v>13</v>
      </c>
      <c r="AG20" s="76">
        <f t="shared" si="48"/>
        <v>0.63888888888888884</v>
      </c>
      <c r="AH20" s="75">
        <f t="shared" si="49"/>
        <v>0.63888888888888884</v>
      </c>
      <c r="AI20" s="56">
        <v>0</v>
      </c>
      <c r="AJ20" s="56"/>
      <c r="AK20" s="78">
        <v>0</v>
      </c>
      <c r="AL20" s="73">
        <v>23</v>
      </c>
      <c r="AM20" s="56">
        <f t="shared" si="50"/>
        <v>13</v>
      </c>
      <c r="AN20" s="75">
        <f t="shared" si="51"/>
        <v>0.63888888888888884</v>
      </c>
      <c r="AO20" s="75">
        <f t="shared" si="52"/>
        <v>0.63888888888888884</v>
      </c>
      <c r="AP20" s="56">
        <v>0</v>
      </c>
      <c r="AQ20" s="56"/>
      <c r="AR20" s="78">
        <v>0</v>
      </c>
      <c r="AS20" s="73">
        <v>23</v>
      </c>
      <c r="AT20" s="56">
        <f t="shared" ref="AT20" si="59">F20-AS20-AR20-AP20</f>
        <v>13</v>
      </c>
      <c r="AU20" s="76">
        <f t="shared" ref="AU20" si="60">IF($F20="","",((AP20+AQ20+AR20+AS20)/$F20))</f>
        <v>0.63888888888888884</v>
      </c>
      <c r="AV20" s="75">
        <f t="shared" ref="AV20" si="61">IF($F20="","",(AS20/$F20))</f>
        <v>0.63888888888888884</v>
      </c>
      <c r="AW20" s="56">
        <v>0</v>
      </c>
      <c r="AX20" s="56"/>
      <c r="AY20" s="78">
        <v>0</v>
      </c>
      <c r="AZ20" s="73">
        <v>23</v>
      </c>
      <c r="BA20" s="56">
        <f t="shared" ref="BA20" si="62">F20-AZ20-AW20</f>
        <v>13</v>
      </c>
      <c r="BB20" s="75">
        <f t="shared" ref="BB20" si="63">IF($F20="","",((AW20+AX20+AY20+AZ20)/$F20))</f>
        <v>0.63888888888888884</v>
      </c>
      <c r="BC20" s="75">
        <f t="shared" ref="BC20" si="64">IF($F20="","",(AZ20/$F20))</f>
        <v>0.63888888888888884</v>
      </c>
    </row>
    <row r="21" spans="2:55">
      <c r="B21" s="55" t="s">
        <v>22</v>
      </c>
      <c r="C21" s="73">
        <v>23</v>
      </c>
      <c r="D21" s="56">
        <v>0</v>
      </c>
      <c r="E21" s="56">
        <v>0</v>
      </c>
      <c r="F21" s="56">
        <f t="shared" si="37"/>
        <v>23</v>
      </c>
      <c r="G21" s="73">
        <v>16</v>
      </c>
      <c r="H21" s="56"/>
      <c r="I21" s="73">
        <v>2</v>
      </c>
      <c r="J21" s="73">
        <v>0</v>
      </c>
      <c r="K21" s="56">
        <f t="shared" si="38"/>
        <v>5</v>
      </c>
      <c r="L21" s="75">
        <f t="shared" si="39"/>
        <v>0.78260869565217395</v>
      </c>
      <c r="M21" s="75">
        <f t="shared" si="40"/>
        <v>0</v>
      </c>
      <c r="N21" s="56">
        <v>0</v>
      </c>
      <c r="O21" s="56"/>
      <c r="P21" s="78">
        <v>0</v>
      </c>
      <c r="Q21" s="73">
        <v>4</v>
      </c>
      <c r="R21" s="56">
        <f t="shared" si="41"/>
        <v>19</v>
      </c>
      <c r="S21" s="76">
        <f t="shared" si="42"/>
        <v>0.17391304347826086</v>
      </c>
      <c r="T21" s="75">
        <f t="shared" si="43"/>
        <v>0.17391304347826086</v>
      </c>
      <c r="U21" s="56">
        <v>0</v>
      </c>
      <c r="V21" s="56"/>
      <c r="W21" s="78">
        <v>0</v>
      </c>
      <c r="X21" s="73">
        <v>4</v>
      </c>
      <c r="Y21" s="56">
        <f t="shared" si="44"/>
        <v>19</v>
      </c>
      <c r="Z21" s="76">
        <f t="shared" si="45"/>
        <v>0.17391304347826086</v>
      </c>
      <c r="AA21" s="75">
        <f t="shared" si="46"/>
        <v>0.17391304347826086</v>
      </c>
      <c r="AB21" s="56">
        <v>0</v>
      </c>
      <c r="AC21" s="56"/>
      <c r="AD21" s="78">
        <v>0</v>
      </c>
      <c r="AE21" s="73">
        <v>4</v>
      </c>
      <c r="AF21" s="56">
        <f t="shared" si="47"/>
        <v>19</v>
      </c>
      <c r="AG21" s="76">
        <f t="shared" si="48"/>
        <v>0.17391304347826086</v>
      </c>
      <c r="AH21" s="75">
        <f t="shared" si="49"/>
        <v>0.17391304347826086</v>
      </c>
      <c r="AI21" s="56">
        <v>0</v>
      </c>
      <c r="AJ21" s="56"/>
      <c r="AK21" s="78">
        <v>0</v>
      </c>
      <c r="AL21" s="73">
        <v>4</v>
      </c>
      <c r="AM21" s="56">
        <f t="shared" si="50"/>
        <v>19</v>
      </c>
      <c r="AN21" s="75">
        <f t="shared" si="51"/>
        <v>0.17391304347826086</v>
      </c>
      <c r="AO21" s="75">
        <f t="shared" si="52"/>
        <v>0.17391304347826086</v>
      </c>
      <c r="AP21" s="56">
        <v>0</v>
      </c>
      <c r="AQ21" s="56"/>
      <c r="AR21" s="78">
        <v>0</v>
      </c>
      <c r="AS21" s="73">
        <v>4</v>
      </c>
      <c r="AT21" s="56">
        <f t="shared" ref="AT21" si="65">F21-AS21-AR21-AP21</f>
        <v>19</v>
      </c>
      <c r="AU21" s="76">
        <f t="shared" ref="AU21" si="66">IF($F21="","",((AP21+AQ21+AR21+AS21)/$F21))</f>
        <v>0.17391304347826086</v>
      </c>
      <c r="AV21" s="75">
        <f t="shared" ref="AV21" si="67">IF($F21="","",(AS21/$F21))</f>
        <v>0.17391304347826086</v>
      </c>
      <c r="AW21" s="56"/>
      <c r="AX21" s="56"/>
      <c r="AY21" s="78"/>
      <c r="AZ21" s="73"/>
      <c r="BA21" s="56"/>
      <c r="BB21" s="75"/>
      <c r="BC21" s="75"/>
    </row>
    <row r="22" spans="2:55">
      <c r="B22" s="55" t="s">
        <v>23</v>
      </c>
      <c r="C22" s="73">
        <v>29</v>
      </c>
      <c r="D22" s="56">
        <v>0</v>
      </c>
      <c r="E22" s="56">
        <v>0</v>
      </c>
      <c r="F22" s="56">
        <f t="shared" si="37"/>
        <v>29</v>
      </c>
      <c r="G22" s="56">
        <v>0</v>
      </c>
      <c r="H22" s="74"/>
      <c r="I22" s="73">
        <v>1</v>
      </c>
      <c r="J22" s="78">
        <v>0</v>
      </c>
      <c r="K22" s="56">
        <f t="shared" si="38"/>
        <v>28</v>
      </c>
      <c r="L22" s="75">
        <f t="shared" si="39"/>
        <v>3.4482758620689655E-2</v>
      </c>
      <c r="M22" s="75">
        <f t="shared" si="40"/>
        <v>0</v>
      </c>
      <c r="N22" s="56">
        <v>0</v>
      </c>
      <c r="O22" s="74"/>
      <c r="P22" s="73">
        <v>1</v>
      </c>
      <c r="Q22" s="78">
        <v>0</v>
      </c>
      <c r="R22" s="56">
        <f t="shared" si="41"/>
        <v>28</v>
      </c>
      <c r="S22" s="76">
        <f t="shared" si="42"/>
        <v>3.4482758620689655E-2</v>
      </c>
      <c r="T22" s="75">
        <f t="shared" si="43"/>
        <v>0</v>
      </c>
      <c r="U22" s="56">
        <v>0</v>
      </c>
      <c r="V22" s="74"/>
      <c r="W22" s="73">
        <v>1</v>
      </c>
      <c r="X22" s="78">
        <v>0</v>
      </c>
      <c r="Y22" s="56">
        <f t="shared" si="44"/>
        <v>28</v>
      </c>
      <c r="Z22" s="76">
        <f t="shared" si="45"/>
        <v>3.4482758620689655E-2</v>
      </c>
      <c r="AA22" s="75">
        <f t="shared" si="46"/>
        <v>0</v>
      </c>
      <c r="AB22" s="56">
        <v>0</v>
      </c>
      <c r="AC22" s="74"/>
      <c r="AD22" s="73">
        <v>1</v>
      </c>
      <c r="AE22" s="78">
        <v>0</v>
      </c>
      <c r="AF22" s="56">
        <f t="shared" si="47"/>
        <v>28</v>
      </c>
      <c r="AG22" s="76">
        <f t="shared" si="48"/>
        <v>3.4482758620689655E-2</v>
      </c>
      <c r="AH22" s="75">
        <f t="shared" si="49"/>
        <v>0</v>
      </c>
      <c r="AI22" s="56">
        <v>0</v>
      </c>
      <c r="AJ22" s="74"/>
      <c r="AK22" s="73">
        <v>1</v>
      </c>
      <c r="AL22" s="78">
        <v>0</v>
      </c>
      <c r="AM22" s="56">
        <f t="shared" ref="AM22" si="68">F22-AL22-AK22-AI22</f>
        <v>28</v>
      </c>
      <c r="AN22" s="75">
        <f t="shared" ref="AN22" si="69">IF($F22="","",((AI22+AJ22+AK22+AL22)/$F22))</f>
        <v>3.4482758620689655E-2</v>
      </c>
      <c r="AO22" s="75">
        <f t="shared" ref="AO22" si="70">IF($F22="","",(AL22/$F22))</f>
        <v>0</v>
      </c>
      <c r="AP22" s="56"/>
      <c r="AQ22" s="74"/>
      <c r="AR22" s="73"/>
      <c r="AS22" s="78"/>
      <c r="AT22" s="56"/>
      <c r="AU22" s="76"/>
      <c r="AV22" s="75"/>
      <c r="AW22" s="56"/>
      <c r="AX22" s="74"/>
      <c r="AY22" s="73"/>
      <c r="AZ22" s="78"/>
      <c r="BA22" s="56"/>
      <c r="BB22" s="75"/>
      <c r="BC22" s="75"/>
    </row>
    <row r="23" spans="2:55">
      <c r="B23" s="55" t="s">
        <v>24</v>
      </c>
      <c r="C23" s="56">
        <v>0</v>
      </c>
      <c r="D23" s="56">
        <v>0</v>
      </c>
      <c r="E23" s="56">
        <v>0</v>
      </c>
      <c r="F23" s="56">
        <f t="shared" si="37"/>
        <v>0</v>
      </c>
      <c r="G23" s="56">
        <v>0</v>
      </c>
      <c r="H23" s="74"/>
      <c r="I23" s="56">
        <v>0</v>
      </c>
      <c r="J23" s="56">
        <v>0</v>
      </c>
      <c r="K23" s="56">
        <f t="shared" si="38"/>
        <v>0</v>
      </c>
      <c r="L23" s="75" t="e">
        <f t="shared" si="39"/>
        <v>#DIV/0!</v>
      </c>
      <c r="M23" s="75" t="e">
        <f t="shared" si="40"/>
        <v>#DIV/0!</v>
      </c>
      <c r="N23" s="56">
        <v>0</v>
      </c>
      <c r="O23" s="74"/>
      <c r="P23" s="56">
        <v>0</v>
      </c>
      <c r="Q23" s="56">
        <v>0</v>
      </c>
      <c r="R23" s="56">
        <f t="shared" si="41"/>
        <v>0</v>
      </c>
      <c r="S23" s="76" t="e">
        <f t="shared" si="42"/>
        <v>#DIV/0!</v>
      </c>
      <c r="T23" s="75" t="e">
        <f t="shared" si="43"/>
        <v>#DIV/0!</v>
      </c>
      <c r="U23" s="56">
        <v>0</v>
      </c>
      <c r="V23" s="74"/>
      <c r="W23" s="56">
        <v>0</v>
      </c>
      <c r="X23" s="56">
        <v>0</v>
      </c>
      <c r="Y23" s="56">
        <f t="shared" si="44"/>
        <v>0</v>
      </c>
      <c r="Z23" s="76" t="e">
        <f t="shared" si="45"/>
        <v>#DIV/0!</v>
      </c>
      <c r="AA23" s="75" t="e">
        <f t="shared" si="46"/>
        <v>#DIV/0!</v>
      </c>
      <c r="AB23" s="56">
        <v>0</v>
      </c>
      <c r="AC23" s="74"/>
      <c r="AD23" s="56">
        <v>0</v>
      </c>
      <c r="AE23" s="56">
        <v>0</v>
      </c>
      <c r="AF23" s="56">
        <f t="shared" si="47"/>
        <v>0</v>
      </c>
      <c r="AG23" s="76" t="e">
        <f t="shared" si="48"/>
        <v>#DIV/0!</v>
      </c>
      <c r="AH23" s="75" t="e">
        <f t="shared" si="49"/>
        <v>#DIV/0!</v>
      </c>
      <c r="AI23" s="56"/>
      <c r="AJ23" s="74"/>
      <c r="AK23" s="56"/>
      <c r="AL23" s="56"/>
      <c r="AM23" s="56"/>
      <c r="AN23" s="75"/>
      <c r="AO23" s="75"/>
      <c r="AP23" s="56"/>
      <c r="AQ23" s="74"/>
      <c r="AR23" s="56"/>
      <c r="AS23" s="56"/>
      <c r="AT23" s="56"/>
      <c r="AU23" s="76"/>
      <c r="AV23" s="75"/>
      <c r="AW23" s="56"/>
      <c r="AX23" s="74"/>
      <c r="AY23" s="56"/>
      <c r="AZ23" s="56"/>
      <c r="BA23" s="56"/>
      <c r="BB23" s="75"/>
      <c r="BC23" s="75"/>
    </row>
    <row r="24" spans="2:55">
      <c r="B24" s="55" t="s">
        <v>25</v>
      </c>
      <c r="C24" s="56">
        <v>0</v>
      </c>
      <c r="D24" s="56">
        <v>0</v>
      </c>
      <c r="E24" s="56">
        <v>0</v>
      </c>
      <c r="F24" s="56">
        <f t="shared" si="37"/>
        <v>0</v>
      </c>
      <c r="G24" s="73">
        <v>0</v>
      </c>
      <c r="H24" s="74"/>
      <c r="I24" s="73">
        <v>0</v>
      </c>
      <c r="J24" s="73">
        <v>0</v>
      </c>
      <c r="K24" s="56">
        <f t="shared" si="38"/>
        <v>0</v>
      </c>
      <c r="L24" s="75" t="e">
        <f t="shared" si="39"/>
        <v>#DIV/0!</v>
      </c>
      <c r="M24" s="75" t="e">
        <f t="shared" si="40"/>
        <v>#DIV/0!</v>
      </c>
      <c r="N24" s="74">
        <v>0</v>
      </c>
      <c r="O24" s="74"/>
      <c r="P24" s="74">
        <v>0</v>
      </c>
      <c r="Q24" s="74">
        <v>0</v>
      </c>
      <c r="R24" s="56">
        <f t="shared" si="41"/>
        <v>0</v>
      </c>
      <c r="S24" s="76" t="e">
        <f t="shared" si="42"/>
        <v>#DIV/0!</v>
      </c>
      <c r="T24" s="75" t="e">
        <f t="shared" si="43"/>
        <v>#DIV/0!</v>
      </c>
      <c r="U24" s="74">
        <v>0</v>
      </c>
      <c r="V24" s="74"/>
      <c r="W24" s="74">
        <v>0</v>
      </c>
      <c r="X24" s="74">
        <v>0</v>
      </c>
      <c r="Y24" s="56">
        <f t="shared" si="44"/>
        <v>0</v>
      </c>
      <c r="Z24" s="76" t="e">
        <f t="shared" si="45"/>
        <v>#DIV/0!</v>
      </c>
      <c r="AA24" s="75" t="e">
        <f t="shared" si="46"/>
        <v>#DIV/0!</v>
      </c>
      <c r="AB24" s="74"/>
      <c r="AC24" s="74"/>
      <c r="AD24" s="74"/>
      <c r="AE24" s="74"/>
      <c r="AF24" s="56"/>
      <c r="AG24" s="76"/>
      <c r="AH24" s="75"/>
      <c r="AI24" s="74"/>
      <c r="AJ24" s="74"/>
      <c r="AK24" s="74"/>
      <c r="AL24" s="74"/>
      <c r="AM24" s="56"/>
      <c r="AN24" s="75"/>
      <c r="AO24" s="75"/>
      <c r="AP24" s="74"/>
      <c r="AQ24" s="74"/>
      <c r="AR24" s="74"/>
      <c r="AS24" s="74"/>
      <c r="AT24" s="56"/>
      <c r="AU24" s="76"/>
      <c r="AV24" s="75"/>
      <c r="AW24" s="74"/>
      <c r="AX24" s="74"/>
      <c r="AY24" s="74"/>
      <c r="AZ24" s="74"/>
      <c r="BA24" s="56"/>
      <c r="BB24" s="75"/>
      <c r="BC24" s="75"/>
    </row>
    <row r="25" spans="2:55">
      <c r="B25" s="55" t="s">
        <v>26</v>
      </c>
      <c r="C25" s="56">
        <v>0</v>
      </c>
      <c r="D25" s="56">
        <v>0</v>
      </c>
      <c r="E25" s="56">
        <v>0</v>
      </c>
      <c r="F25" s="56">
        <f t="shared" si="37"/>
        <v>0</v>
      </c>
      <c r="G25" s="56">
        <v>0</v>
      </c>
      <c r="H25" s="56"/>
      <c r="I25" s="56">
        <v>0</v>
      </c>
      <c r="J25" s="56">
        <v>0</v>
      </c>
      <c r="K25" s="56">
        <f t="shared" si="38"/>
        <v>0</v>
      </c>
      <c r="L25" s="75" t="e">
        <f t="shared" si="39"/>
        <v>#DIV/0!</v>
      </c>
      <c r="M25" s="75" t="e">
        <f t="shared" si="40"/>
        <v>#DIV/0!</v>
      </c>
      <c r="N25" s="56">
        <v>0</v>
      </c>
      <c r="O25" s="56"/>
      <c r="P25" s="56">
        <v>0</v>
      </c>
      <c r="Q25" s="56">
        <v>0</v>
      </c>
      <c r="R25" s="56">
        <f t="shared" ref="R25" si="71">F25-N25-O25-P25-Q25</f>
        <v>0</v>
      </c>
      <c r="S25" s="76" t="e">
        <f t="shared" ref="S25" si="72">IF($F25="","",((N25+O25+P25+Q25)/$F25))</f>
        <v>#DIV/0!</v>
      </c>
      <c r="T25" s="75" t="e">
        <f t="shared" ref="T25" si="73">IF($F25="","",(Q25/$F25))</f>
        <v>#DIV/0!</v>
      </c>
      <c r="U25" s="56"/>
      <c r="V25" s="56"/>
      <c r="W25" s="56"/>
      <c r="X25" s="56"/>
      <c r="Y25" s="56"/>
      <c r="Z25" s="75"/>
      <c r="AA25" s="75"/>
      <c r="AB25" s="56"/>
      <c r="AC25" s="56"/>
      <c r="AD25" s="56"/>
      <c r="AE25" s="56"/>
      <c r="AF25" s="56"/>
      <c r="AG25" s="76"/>
      <c r="AH25" s="75"/>
      <c r="AI25" s="56"/>
      <c r="AJ25" s="56"/>
      <c r="AK25" s="56"/>
      <c r="AL25" s="56"/>
      <c r="AM25" s="56"/>
      <c r="AN25" s="75"/>
      <c r="AO25" s="75"/>
      <c r="AP25" s="56"/>
      <c r="AQ25" s="56"/>
      <c r="AR25" s="56"/>
      <c r="AS25" s="56"/>
      <c r="AT25" s="56"/>
      <c r="AU25" s="76"/>
      <c r="AV25" s="75"/>
      <c r="AW25" s="56"/>
      <c r="AX25" s="56"/>
      <c r="AY25" s="56"/>
      <c r="AZ25" s="56"/>
      <c r="BA25" s="56"/>
      <c r="BB25" s="75"/>
      <c r="BC25" s="75"/>
    </row>
    <row r="26" spans="2:55">
      <c r="B26" s="55" t="s">
        <v>27</v>
      </c>
      <c r="C26" s="56">
        <v>0</v>
      </c>
      <c r="D26" s="56">
        <v>0</v>
      </c>
      <c r="E26" s="56">
        <v>0</v>
      </c>
      <c r="F26" s="56">
        <f t="shared" si="37"/>
        <v>0</v>
      </c>
      <c r="G26" s="56">
        <v>0</v>
      </c>
      <c r="I26" s="73">
        <v>0</v>
      </c>
      <c r="J26" s="56">
        <v>0</v>
      </c>
      <c r="K26" s="56">
        <f t="shared" ref="K26" si="74">F26-I26-G26-J26</f>
        <v>0</v>
      </c>
      <c r="L26" s="75" t="e">
        <f t="shared" ref="L26" si="75">IF($F26="","",((G26+H26+I26+J26)/$F26))</f>
        <v>#DIV/0!</v>
      </c>
      <c r="M26" s="75" t="e">
        <f t="shared" ref="M26" si="76">IF($F26="","",(J26/$F26))</f>
        <v>#DIV/0!</v>
      </c>
    </row>
    <row r="27" spans="2:55">
      <c r="B27" s="55" t="s">
        <v>28</v>
      </c>
      <c r="C27" s="56">
        <v>0</v>
      </c>
      <c r="D27" s="56">
        <v>0</v>
      </c>
      <c r="E27" s="56">
        <v>0</v>
      </c>
      <c r="F27" s="56">
        <f t="shared" si="37"/>
        <v>0</v>
      </c>
    </row>
    <row r="30" spans="2:55">
      <c r="B30" s="25" t="str">
        <f>"Graduate  Retention - "&amp;$A$1</f>
        <v>Graduate  Retention - School of Applied Technology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>
        <v>0</v>
      </c>
      <c r="D33" s="35">
        <v>0</v>
      </c>
      <c r="E33" s="35">
        <v>0</v>
      </c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7">IF($F33="","",((G33+H33+I33+J33)/$F33))</f>
        <v>#DIV/0!</v>
      </c>
      <c r="M33" s="50" t="e">
        <f t="shared" ref="M33:M39" si="78">IF($F33="","",(J33/$F33))</f>
        <v>#DIV/0!</v>
      </c>
      <c r="N33" s="38"/>
      <c r="O33" s="39"/>
      <c r="P33" s="39"/>
      <c r="Q33" s="39"/>
      <c r="R33" s="36">
        <f t="shared" ref="R33:R38" si="79">$F33-(N33+P33+Q33)</f>
        <v>0</v>
      </c>
      <c r="S33" s="37" t="e">
        <f t="shared" ref="S33:S37" si="80">IF($F33="","",((N33+O33+P33+Q33)/$F33))</f>
        <v>#DIV/0!</v>
      </c>
      <c r="T33" s="44" t="e">
        <f t="shared" ref="T33:T38" si="81">IF($F33="","",(Q33/$F33))</f>
        <v>#DIV/0!</v>
      </c>
      <c r="U33" s="38"/>
      <c r="V33" s="39"/>
      <c r="W33" s="39"/>
      <c r="X33" s="39"/>
      <c r="Y33" s="36">
        <f t="shared" ref="Y33:Y37" si="82">$F33-(U33+W33+X33)</f>
        <v>0</v>
      </c>
      <c r="Z33" s="49" t="e">
        <f t="shared" ref="Z33:Z40" si="83">IF($F33="","",((U33+V33+W33+X33)/$F33))</f>
        <v>#DIV/0!</v>
      </c>
      <c r="AA33" s="51" t="e">
        <f t="shared" ref="AA33:AA40" si="84">IF($F33="","",(X33/$F33))</f>
        <v>#DIV/0!</v>
      </c>
      <c r="AB33" s="38"/>
      <c r="AC33" s="39"/>
      <c r="AD33" s="39"/>
      <c r="AE33" s="39"/>
      <c r="AF33" s="36">
        <f t="shared" ref="AF33:AF36" si="85">$F33-(AB33+AD33+AE33)</f>
        <v>0</v>
      </c>
      <c r="AG33" s="37" t="e">
        <f t="shared" ref="AG33:AG40" si="86">IF($F33="","",((AB33+AC33+AD33+AE33)/$F33))</f>
        <v>#DIV/0!</v>
      </c>
      <c r="AH33" s="44" t="e">
        <f t="shared" ref="AH33:AH40" si="87">IF($F33="","",(AE33/$F33))</f>
        <v>#DIV/0!</v>
      </c>
      <c r="AI33" s="38"/>
      <c r="AJ33" s="39"/>
      <c r="AK33" s="39"/>
      <c r="AL33" s="39"/>
      <c r="AM33" s="36">
        <f t="shared" ref="AM33:AM36" si="88">$F33-(AI33+AK33+AL33)</f>
        <v>0</v>
      </c>
      <c r="AN33" s="49" t="e">
        <f t="shared" ref="AN33:AN40" si="89">IF($F33="","",((AI33+AJ33+AK33+AL33)/$F33))</f>
        <v>#DIV/0!</v>
      </c>
      <c r="AO33" s="51" t="e">
        <f t="shared" ref="AO33:AO40" si="90">IF($F33="","",(AL33/$F33))</f>
        <v>#DIV/0!</v>
      </c>
      <c r="AP33" s="38"/>
      <c r="AQ33" s="39"/>
      <c r="AR33" s="39"/>
      <c r="AS33" s="39"/>
      <c r="AT33" s="36">
        <f t="shared" ref="AT33:AT36" si="91">$F33-(AP33+AR33+AS33)</f>
        <v>0</v>
      </c>
      <c r="AU33" s="37" t="e">
        <f t="shared" ref="AU33:AU40" si="92">IF($F33="","",((AP33+AQ33+AR33+AS33)/$F33))</f>
        <v>#DIV/0!</v>
      </c>
      <c r="AV33" s="44" t="e">
        <f t="shared" ref="AV33:AV40" si="93">IF($F33="","",(AS33/$F33))</f>
        <v>#DIV/0!</v>
      </c>
      <c r="AW33" s="38"/>
      <c r="AX33" s="39"/>
      <c r="AY33" s="39"/>
      <c r="AZ33" s="39"/>
      <c r="BA33" s="36">
        <f t="shared" ref="BA33:BA36" si="94">$F33-(AW33+AY33+AZ33)</f>
        <v>0</v>
      </c>
      <c r="BB33" s="49" t="e">
        <f t="shared" ref="BB33:BB40" si="95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>
        <v>0</v>
      </c>
      <c r="D34" s="35">
        <v>0</v>
      </c>
      <c r="E34" s="35">
        <v>0</v>
      </c>
      <c r="F34" s="42">
        <f t="shared" ref="F34:F40" si="96">C34-D34-E34</f>
        <v>0</v>
      </c>
      <c r="G34" s="38"/>
      <c r="H34" s="39"/>
      <c r="I34" s="39"/>
      <c r="J34" s="39"/>
      <c r="K34" s="36">
        <f t="shared" ref="K34:K39" si="97">$F34-(G34+I34+J34)</f>
        <v>0</v>
      </c>
      <c r="L34" s="49" t="e">
        <f t="shared" si="77"/>
        <v>#DIV/0!</v>
      </c>
      <c r="M34" s="50" t="e">
        <f t="shared" si="78"/>
        <v>#DIV/0!</v>
      </c>
      <c r="N34" s="38"/>
      <c r="O34" s="39"/>
      <c r="P34" s="39"/>
      <c r="Q34" s="39"/>
      <c r="R34" s="36">
        <f t="shared" si="79"/>
        <v>0</v>
      </c>
      <c r="S34" s="37" t="e">
        <f t="shared" si="80"/>
        <v>#DIV/0!</v>
      </c>
      <c r="T34" s="44" t="e">
        <f t="shared" si="81"/>
        <v>#DIV/0!</v>
      </c>
      <c r="U34" s="38"/>
      <c r="V34" s="39"/>
      <c r="W34" s="39"/>
      <c r="X34" s="39"/>
      <c r="Y34" s="36">
        <f t="shared" si="82"/>
        <v>0</v>
      </c>
      <c r="Z34" s="49" t="e">
        <f t="shared" si="83"/>
        <v>#DIV/0!</v>
      </c>
      <c r="AA34" s="51" t="e">
        <f t="shared" si="84"/>
        <v>#DIV/0!</v>
      </c>
      <c r="AB34" s="38"/>
      <c r="AC34" s="39"/>
      <c r="AD34" s="39"/>
      <c r="AE34" s="39"/>
      <c r="AF34" s="36">
        <f t="shared" si="85"/>
        <v>0</v>
      </c>
      <c r="AG34" s="37" t="e">
        <f t="shared" si="86"/>
        <v>#DIV/0!</v>
      </c>
      <c r="AH34" s="44" t="e">
        <f t="shared" si="87"/>
        <v>#DIV/0!</v>
      </c>
      <c r="AI34" s="38"/>
      <c r="AJ34" s="39"/>
      <c r="AK34" s="39"/>
      <c r="AL34" s="39"/>
      <c r="AM34" s="36">
        <f t="shared" si="88"/>
        <v>0</v>
      </c>
      <c r="AN34" s="49" t="e">
        <f t="shared" si="89"/>
        <v>#DIV/0!</v>
      </c>
      <c r="AO34" s="51" t="e">
        <f t="shared" si="90"/>
        <v>#DIV/0!</v>
      </c>
      <c r="AP34" s="38"/>
      <c r="AQ34" s="39"/>
      <c r="AR34" s="39"/>
      <c r="AS34" s="39"/>
      <c r="AT34" s="36">
        <f t="shared" si="91"/>
        <v>0</v>
      </c>
      <c r="AU34" s="37" t="e">
        <f t="shared" si="92"/>
        <v>#DIV/0!</v>
      </c>
      <c r="AV34" s="44" t="e">
        <f t="shared" si="93"/>
        <v>#DIV/0!</v>
      </c>
      <c r="AW34" s="38"/>
      <c r="AX34" s="39"/>
      <c r="AY34" s="39"/>
      <c r="AZ34" s="39"/>
      <c r="BA34" s="36">
        <f t="shared" si="94"/>
        <v>0</v>
      </c>
      <c r="BB34" s="49" t="e">
        <f t="shared" si="95"/>
        <v>#DIV/0!</v>
      </c>
      <c r="BC34" s="51" t="e">
        <f t="shared" ref="BC34:BC40" si="98">IF($F34="","",(AZ34/$F34))</f>
        <v>#DIV/0!</v>
      </c>
    </row>
    <row r="35" spans="2:55">
      <c r="B35" s="41" t="s">
        <v>21</v>
      </c>
      <c r="C35" s="35">
        <v>0</v>
      </c>
      <c r="D35" s="35">
        <v>0</v>
      </c>
      <c r="E35" s="35">
        <v>0</v>
      </c>
      <c r="F35" s="42">
        <f t="shared" si="96"/>
        <v>0</v>
      </c>
      <c r="G35" s="43"/>
      <c r="H35" s="36"/>
      <c r="I35" s="36"/>
      <c r="J35" s="36"/>
      <c r="K35" s="36">
        <f t="shared" si="97"/>
        <v>0</v>
      </c>
      <c r="L35" s="47" t="e">
        <f t="shared" si="77"/>
        <v>#DIV/0!</v>
      </c>
      <c r="M35" s="48" t="e">
        <f t="shared" si="78"/>
        <v>#DIV/0!</v>
      </c>
      <c r="N35" s="43"/>
      <c r="O35" s="36"/>
      <c r="P35" s="36"/>
      <c r="Q35" s="36"/>
      <c r="R35" s="36">
        <f t="shared" si="79"/>
        <v>0</v>
      </c>
      <c r="S35" s="37" t="e">
        <f t="shared" si="80"/>
        <v>#DIV/0!</v>
      </c>
      <c r="T35" s="44" t="e">
        <f t="shared" si="81"/>
        <v>#DIV/0!</v>
      </c>
      <c r="U35" s="43"/>
      <c r="V35" s="36"/>
      <c r="W35" s="36"/>
      <c r="X35" s="36"/>
      <c r="Y35" s="36">
        <f t="shared" si="82"/>
        <v>0</v>
      </c>
      <c r="Z35" s="47" t="e">
        <f t="shared" si="83"/>
        <v>#DIV/0!</v>
      </c>
      <c r="AA35" s="48" t="e">
        <f t="shared" si="84"/>
        <v>#DIV/0!</v>
      </c>
      <c r="AB35" s="43"/>
      <c r="AC35" s="36"/>
      <c r="AD35" s="36"/>
      <c r="AE35" s="36"/>
      <c r="AF35" s="36">
        <f t="shared" si="85"/>
        <v>0</v>
      </c>
      <c r="AG35" s="37" t="e">
        <f t="shared" si="86"/>
        <v>#DIV/0!</v>
      </c>
      <c r="AH35" s="44" t="e">
        <f t="shared" si="87"/>
        <v>#DIV/0!</v>
      </c>
      <c r="AI35" s="43"/>
      <c r="AJ35" s="36"/>
      <c r="AK35" s="36"/>
      <c r="AL35" s="36"/>
      <c r="AM35" s="36">
        <f t="shared" si="88"/>
        <v>0</v>
      </c>
      <c r="AN35" s="47" t="e">
        <f t="shared" si="89"/>
        <v>#DIV/0!</v>
      </c>
      <c r="AO35" s="48" t="e">
        <f t="shared" si="90"/>
        <v>#DIV/0!</v>
      </c>
      <c r="AP35" s="43"/>
      <c r="AQ35" s="36"/>
      <c r="AR35" s="36"/>
      <c r="AS35" s="36"/>
      <c r="AT35" s="36">
        <f t="shared" si="91"/>
        <v>0</v>
      </c>
      <c r="AU35" s="37" t="e">
        <f t="shared" si="92"/>
        <v>#DIV/0!</v>
      </c>
      <c r="AV35" s="46" t="e">
        <f t="shared" si="93"/>
        <v>#DIV/0!</v>
      </c>
      <c r="AW35" s="43"/>
      <c r="AX35" s="36"/>
      <c r="AY35" s="36"/>
      <c r="AZ35" s="36"/>
      <c r="BA35" s="36">
        <f t="shared" si="94"/>
        <v>0</v>
      </c>
      <c r="BB35" s="47" t="e">
        <f t="shared" si="95"/>
        <v>#DIV/0!</v>
      </c>
      <c r="BC35" s="48" t="e">
        <f t="shared" si="98"/>
        <v>#DIV/0!</v>
      </c>
    </row>
    <row r="36" spans="2:55">
      <c r="B36" s="41" t="s">
        <v>22</v>
      </c>
      <c r="C36" s="35">
        <v>0</v>
      </c>
      <c r="D36" s="35">
        <v>0</v>
      </c>
      <c r="E36" s="35">
        <v>0</v>
      </c>
      <c r="F36" s="42">
        <f t="shared" si="96"/>
        <v>0</v>
      </c>
      <c r="G36" s="43"/>
      <c r="H36" s="36"/>
      <c r="I36" s="36"/>
      <c r="J36" s="36"/>
      <c r="K36" s="36">
        <f t="shared" si="97"/>
        <v>0</v>
      </c>
      <c r="L36" s="47" t="e">
        <f t="shared" si="77"/>
        <v>#DIV/0!</v>
      </c>
      <c r="M36" s="48" t="e">
        <f t="shared" si="78"/>
        <v>#DIV/0!</v>
      </c>
      <c r="N36" s="43"/>
      <c r="O36" s="36"/>
      <c r="P36" s="36"/>
      <c r="Q36" s="36"/>
      <c r="R36" s="36">
        <f t="shared" si="79"/>
        <v>0</v>
      </c>
      <c r="S36" s="37" t="e">
        <f t="shared" si="80"/>
        <v>#DIV/0!</v>
      </c>
      <c r="T36" s="44" t="e">
        <f t="shared" si="81"/>
        <v>#DIV/0!</v>
      </c>
      <c r="U36" s="43"/>
      <c r="V36" s="36"/>
      <c r="W36" s="36"/>
      <c r="X36" s="36"/>
      <c r="Y36" s="36">
        <f t="shared" si="82"/>
        <v>0</v>
      </c>
      <c r="Z36" s="47" t="e">
        <f t="shared" si="83"/>
        <v>#DIV/0!</v>
      </c>
      <c r="AA36" s="48" t="e">
        <f t="shared" si="84"/>
        <v>#DIV/0!</v>
      </c>
      <c r="AB36" s="43"/>
      <c r="AC36" s="36"/>
      <c r="AD36" s="36"/>
      <c r="AE36" s="36"/>
      <c r="AF36" s="36">
        <f t="shared" si="85"/>
        <v>0</v>
      </c>
      <c r="AG36" s="37" t="e">
        <f t="shared" si="86"/>
        <v>#DIV/0!</v>
      </c>
      <c r="AH36" s="44" t="e">
        <f t="shared" si="87"/>
        <v>#DIV/0!</v>
      </c>
      <c r="AI36" s="43"/>
      <c r="AJ36" s="36"/>
      <c r="AK36" s="36"/>
      <c r="AL36" s="36"/>
      <c r="AM36" s="36">
        <f t="shared" si="88"/>
        <v>0</v>
      </c>
      <c r="AN36" s="47" t="e">
        <f t="shared" si="89"/>
        <v>#DIV/0!</v>
      </c>
      <c r="AO36" s="48" t="e">
        <f t="shared" si="90"/>
        <v>#DIV/0!</v>
      </c>
      <c r="AP36" s="43"/>
      <c r="AQ36" s="36"/>
      <c r="AR36" s="36"/>
      <c r="AS36" s="36"/>
      <c r="AT36" s="36">
        <f t="shared" si="91"/>
        <v>0</v>
      </c>
      <c r="AU36" s="37" t="e">
        <f t="shared" si="92"/>
        <v>#DIV/0!</v>
      </c>
      <c r="AV36" s="46" t="e">
        <f t="shared" si="93"/>
        <v>#DIV/0!</v>
      </c>
      <c r="AW36" s="43"/>
      <c r="AX36" s="36"/>
      <c r="AY36" s="36"/>
      <c r="AZ36" s="36"/>
      <c r="BA36" s="36">
        <f t="shared" si="94"/>
        <v>0</v>
      </c>
      <c r="BB36" s="47" t="e">
        <f t="shared" si="95"/>
        <v>#DIV/0!</v>
      </c>
      <c r="BC36" s="48" t="e">
        <f t="shared" si="98"/>
        <v>#DIV/0!</v>
      </c>
    </row>
    <row r="37" spans="2:55">
      <c r="B37" s="41" t="s">
        <v>23</v>
      </c>
      <c r="C37" s="35">
        <v>0</v>
      </c>
      <c r="D37" s="35">
        <v>0</v>
      </c>
      <c r="E37" s="35">
        <v>0</v>
      </c>
      <c r="F37" s="42">
        <f t="shared" si="96"/>
        <v>0</v>
      </c>
      <c r="G37" s="52"/>
      <c r="H37" s="40"/>
      <c r="I37" s="40"/>
      <c r="J37" s="40"/>
      <c r="K37" s="36">
        <f t="shared" si="97"/>
        <v>0</v>
      </c>
      <c r="L37" s="53" t="e">
        <f t="shared" si="77"/>
        <v>#DIV/0!</v>
      </c>
      <c r="M37" s="54" t="e">
        <f t="shared" si="78"/>
        <v>#DIV/0!</v>
      </c>
      <c r="N37" s="52"/>
      <c r="O37" s="40"/>
      <c r="P37" s="40"/>
      <c r="Q37" s="40"/>
      <c r="R37" s="36">
        <f t="shared" si="79"/>
        <v>0</v>
      </c>
      <c r="S37" s="37" t="e">
        <f t="shared" si="80"/>
        <v>#DIV/0!</v>
      </c>
      <c r="T37" s="44" t="e">
        <f t="shared" si="81"/>
        <v>#DIV/0!</v>
      </c>
      <c r="U37" s="52"/>
      <c r="V37" s="40"/>
      <c r="W37" s="40"/>
      <c r="X37" s="40"/>
      <c r="Y37" s="40">
        <f t="shared" si="82"/>
        <v>0</v>
      </c>
      <c r="Z37" s="53" t="e">
        <f t="shared" si="83"/>
        <v>#DIV/0!</v>
      </c>
      <c r="AA37" s="54" t="e">
        <f t="shared" si="84"/>
        <v>#DIV/0!</v>
      </c>
      <c r="AB37" s="52"/>
      <c r="AC37" s="40"/>
      <c r="AD37" s="40"/>
      <c r="AE37" s="40"/>
      <c r="AF37" s="36"/>
      <c r="AG37" s="37" t="e">
        <f t="shared" si="86"/>
        <v>#DIV/0!</v>
      </c>
      <c r="AH37" s="44" t="e">
        <f t="shared" si="87"/>
        <v>#DIV/0!</v>
      </c>
      <c r="AI37" s="52"/>
      <c r="AJ37" s="40"/>
      <c r="AK37" s="40"/>
      <c r="AL37" s="40"/>
      <c r="AM37" s="40"/>
      <c r="AN37" s="53" t="e">
        <f t="shared" si="89"/>
        <v>#DIV/0!</v>
      </c>
      <c r="AO37" s="54" t="e">
        <f t="shared" si="90"/>
        <v>#DIV/0!</v>
      </c>
      <c r="AP37" s="52"/>
      <c r="AQ37" s="40"/>
      <c r="AR37" s="40"/>
      <c r="AS37" s="40"/>
      <c r="AT37" s="36"/>
      <c r="AU37" s="37" t="e">
        <f t="shared" si="92"/>
        <v>#DIV/0!</v>
      </c>
      <c r="AV37" s="46" t="e">
        <f t="shared" si="93"/>
        <v>#DIV/0!</v>
      </c>
      <c r="AW37" s="52"/>
      <c r="AX37" s="40"/>
      <c r="AY37" s="40"/>
      <c r="AZ37" s="40"/>
      <c r="BA37" s="40"/>
      <c r="BB37" s="53" t="e">
        <f t="shared" si="95"/>
        <v>#DIV/0!</v>
      </c>
      <c r="BC37" s="54" t="e">
        <f t="shared" si="98"/>
        <v>#DIV/0!</v>
      </c>
    </row>
    <row r="38" spans="2:55">
      <c r="B38" s="55" t="s">
        <v>24</v>
      </c>
      <c r="C38" s="56">
        <v>0</v>
      </c>
      <c r="D38" s="56">
        <v>0</v>
      </c>
      <c r="E38" s="56">
        <v>0</v>
      </c>
      <c r="F38" s="56">
        <f t="shared" si="96"/>
        <v>0</v>
      </c>
      <c r="G38" s="38"/>
      <c r="I38" s="55"/>
      <c r="J38" s="39"/>
      <c r="K38" s="36">
        <f t="shared" si="97"/>
        <v>0</v>
      </c>
      <c r="L38" s="53" t="e">
        <f t="shared" si="77"/>
        <v>#DIV/0!</v>
      </c>
      <c r="M38" s="54" t="e">
        <f t="shared" si="78"/>
        <v>#DIV/0!</v>
      </c>
      <c r="N38" s="38"/>
      <c r="P38" s="55"/>
      <c r="Q38" s="39"/>
      <c r="R38" s="36">
        <f t="shared" si="79"/>
        <v>0</v>
      </c>
      <c r="S38" s="37" t="e">
        <f>IF($F38="","",((N38+O38+P38+Q38)/$F38))</f>
        <v>#DIV/0!</v>
      </c>
      <c r="T38" s="57" t="e">
        <f t="shared" si="81"/>
        <v>#DIV/0!</v>
      </c>
      <c r="U38" s="38"/>
      <c r="W38" s="55"/>
      <c r="X38" s="39"/>
      <c r="Y38" s="55"/>
      <c r="Z38" s="57" t="e">
        <f t="shared" si="83"/>
        <v>#DIV/0!</v>
      </c>
      <c r="AA38" s="57" t="e">
        <f t="shared" si="84"/>
        <v>#DIV/0!</v>
      </c>
      <c r="AB38" s="38"/>
      <c r="AD38" s="55"/>
      <c r="AE38" s="39"/>
      <c r="AF38" s="55"/>
      <c r="AG38" s="58" t="e">
        <f t="shared" si="86"/>
        <v>#DIV/0!</v>
      </c>
      <c r="AH38" s="57" t="e">
        <f t="shared" si="87"/>
        <v>#DIV/0!</v>
      </c>
      <c r="AI38" s="38"/>
      <c r="AK38" s="55"/>
      <c r="AL38" s="39"/>
      <c r="AM38" s="55"/>
      <c r="AN38" s="57" t="e">
        <f t="shared" si="89"/>
        <v>#DIV/0!</v>
      </c>
      <c r="AO38" s="57" t="e">
        <f t="shared" si="90"/>
        <v>#DIV/0!</v>
      </c>
      <c r="AP38" s="38"/>
      <c r="AR38" s="55"/>
      <c r="AS38" s="39"/>
      <c r="AT38" s="55"/>
      <c r="AU38" s="58" t="e">
        <f t="shared" si="92"/>
        <v>#DIV/0!</v>
      </c>
      <c r="AV38" s="57" t="e">
        <f t="shared" si="93"/>
        <v>#DIV/0!</v>
      </c>
      <c r="AW38" s="38"/>
      <c r="AY38" s="55"/>
      <c r="AZ38" s="39"/>
      <c r="BA38" s="55"/>
      <c r="BB38" s="57" t="e">
        <f t="shared" si="95"/>
        <v>#DIV/0!</v>
      </c>
      <c r="BC38" s="57" t="e">
        <f t="shared" si="98"/>
        <v>#DIV/0!</v>
      </c>
    </row>
    <row r="39" spans="2:55">
      <c r="B39" s="55" t="s">
        <v>25</v>
      </c>
      <c r="C39" s="56">
        <v>0</v>
      </c>
      <c r="D39" s="56">
        <v>0</v>
      </c>
      <c r="E39" s="56">
        <v>0</v>
      </c>
      <c r="F39" s="56">
        <f t="shared" si="96"/>
        <v>0</v>
      </c>
      <c r="G39" s="38"/>
      <c r="I39" s="55"/>
      <c r="J39" s="39"/>
      <c r="K39" s="36">
        <f t="shared" si="97"/>
        <v>0</v>
      </c>
      <c r="L39" s="53" t="e">
        <f t="shared" si="77"/>
        <v>#DIV/0!</v>
      </c>
      <c r="M39" s="54" t="e">
        <f t="shared" si="78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3"/>
        <v>#DIV/0!</v>
      </c>
      <c r="AA39" s="57" t="e">
        <f t="shared" si="84"/>
        <v>#DIV/0!</v>
      </c>
      <c r="AB39" s="38"/>
      <c r="AD39" s="55"/>
      <c r="AE39" s="39"/>
      <c r="AF39" s="55"/>
      <c r="AG39" s="58" t="e">
        <f t="shared" si="86"/>
        <v>#DIV/0!</v>
      </c>
      <c r="AH39" s="57" t="e">
        <f t="shared" si="87"/>
        <v>#DIV/0!</v>
      </c>
      <c r="AI39" s="38"/>
      <c r="AK39" s="55"/>
      <c r="AL39" s="39"/>
      <c r="AM39" s="55"/>
      <c r="AN39" s="57" t="e">
        <f t="shared" si="89"/>
        <v>#DIV/0!</v>
      </c>
      <c r="AO39" s="57" t="e">
        <f t="shared" si="90"/>
        <v>#DIV/0!</v>
      </c>
      <c r="AP39" s="38"/>
      <c r="AR39" s="55"/>
      <c r="AS39" s="39"/>
      <c r="AT39" s="55"/>
      <c r="AU39" s="58" t="e">
        <f t="shared" si="92"/>
        <v>#DIV/0!</v>
      </c>
      <c r="AV39" s="57" t="e">
        <f t="shared" si="93"/>
        <v>#DIV/0!</v>
      </c>
      <c r="AW39" s="38"/>
      <c r="AY39" s="55"/>
      <c r="AZ39" s="39"/>
      <c r="BA39" s="55"/>
      <c r="BB39" s="57" t="e">
        <f t="shared" si="95"/>
        <v>#DIV/0!</v>
      </c>
      <c r="BC39" s="57" t="e">
        <f t="shared" si="98"/>
        <v>#DIV/0!</v>
      </c>
    </row>
    <row r="40" spans="2:55">
      <c r="B40" s="55" t="s">
        <v>26</v>
      </c>
      <c r="C40" s="56">
        <v>0</v>
      </c>
      <c r="D40" s="25">
        <v>0</v>
      </c>
      <c r="E40" s="56">
        <v>0</v>
      </c>
      <c r="F40" s="56">
        <f t="shared" si="96"/>
        <v>0</v>
      </c>
      <c r="Z40" s="57" t="e">
        <f t="shared" si="83"/>
        <v>#DIV/0!</v>
      </c>
      <c r="AA40" s="57" t="e">
        <f t="shared" si="84"/>
        <v>#DIV/0!</v>
      </c>
      <c r="AG40" s="58" t="e">
        <f t="shared" si="86"/>
        <v>#DIV/0!</v>
      </c>
      <c r="AH40" s="57" t="e">
        <f t="shared" si="87"/>
        <v>#DIV/0!</v>
      </c>
      <c r="AN40" s="57" t="e">
        <f t="shared" si="89"/>
        <v>#DIV/0!</v>
      </c>
      <c r="AO40" s="57" t="e">
        <f t="shared" si="90"/>
        <v>#DIV/0!</v>
      </c>
      <c r="AU40" s="58" t="e">
        <f t="shared" si="92"/>
        <v>#DIV/0!</v>
      </c>
      <c r="AV40" s="57" t="e">
        <f t="shared" si="93"/>
        <v>#DIV/0!</v>
      </c>
      <c r="BB40" s="57" t="e">
        <f t="shared" si="95"/>
        <v>#DIV/0!</v>
      </c>
      <c r="BC40" s="57" t="e">
        <f t="shared" si="98"/>
        <v>#DIV/0!</v>
      </c>
    </row>
    <row r="43" spans="2:55">
      <c r="B43" s="25" t="str">
        <f>"Graduate PHD/JD Retention - "&amp;$A$1</f>
        <v>Graduate PHD/JD Retention - School of Applied Technology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>
        <v>0</v>
      </c>
      <c r="D46" s="35">
        <v>0</v>
      </c>
      <c r="E46" s="35">
        <v>0</v>
      </c>
      <c r="F46" s="42">
        <f t="shared" ref="F46:F53" si="99">C46-D46-E46</f>
        <v>0</v>
      </c>
      <c r="G46" s="38"/>
      <c r="H46" s="39"/>
      <c r="I46" s="39"/>
      <c r="J46" s="39"/>
      <c r="K46" s="36">
        <f t="shared" ref="K46:K52" si="100">$F46-(G46+I46+J46)</f>
        <v>0</v>
      </c>
      <c r="L46" s="49" t="e">
        <f t="shared" ref="L46:L52" si="101">IF($F46="","",((G46+H46+I46+J46)/$F46))</f>
        <v>#DIV/0!</v>
      </c>
      <c r="M46" s="50" t="e">
        <f t="shared" ref="M46:M52" si="102">IF($F46="","",(J46/$F46))</f>
        <v>#DIV/0!</v>
      </c>
      <c r="N46" s="38"/>
      <c r="O46" s="39"/>
      <c r="P46" s="39"/>
      <c r="Q46" s="39"/>
      <c r="R46" s="36">
        <f t="shared" ref="R46:R51" si="103">$F46-(N46+P46+Q46)</f>
        <v>0</v>
      </c>
      <c r="S46" s="37" t="e">
        <f t="shared" ref="S46:S51" si="104">IF($F46="","",((N46+O46+P46+Q46)/$F46))</f>
        <v>#DIV/0!</v>
      </c>
      <c r="T46" s="44" t="e">
        <f t="shared" ref="T46:T51" si="105">IF($F46="","",(Q46/$F46))</f>
        <v>#DIV/0!</v>
      </c>
      <c r="U46" s="38"/>
      <c r="V46" s="39"/>
      <c r="W46" s="39"/>
      <c r="X46" s="39"/>
      <c r="Y46" s="36">
        <f t="shared" ref="Y46:Y50" si="106">$F46-(U46+W46+X46)</f>
        <v>0</v>
      </c>
      <c r="Z46" s="49" t="e">
        <f t="shared" ref="Z46:Z51" si="107">IF($F46="","",((U46+V46+W46+X46)/$F46))</f>
        <v>#DIV/0!</v>
      </c>
      <c r="AA46" s="51" t="e">
        <f t="shared" ref="AA46:AA51" si="108">IF($F46="","",(X46/$F46))</f>
        <v>#DIV/0!</v>
      </c>
      <c r="AB46" s="38"/>
      <c r="AC46" s="39"/>
      <c r="AD46" s="39"/>
      <c r="AE46" s="39"/>
      <c r="AF46" s="36">
        <f t="shared" ref="AF46:AF49" si="109">$F46-(AB46+AD46+AE46)</f>
        <v>0</v>
      </c>
      <c r="AG46" s="37" t="e">
        <f t="shared" ref="AG46:AG51" si="110">IF($F46="","",((AB46+AC46+AD46+AE46)/$F46))</f>
        <v>#DIV/0!</v>
      </c>
      <c r="AH46" s="44" t="e">
        <f t="shared" ref="AH46:AH51" si="111">IF($F46="","",(AE46/$F46))</f>
        <v>#DIV/0!</v>
      </c>
      <c r="AI46" s="38"/>
      <c r="AJ46" s="39"/>
      <c r="AK46" s="39"/>
      <c r="AL46" s="39"/>
      <c r="AM46" s="36">
        <f t="shared" ref="AM46:AM49" si="112">$F46-(AI46+AK46+AL46)</f>
        <v>0</v>
      </c>
      <c r="AN46" s="49" t="e">
        <f t="shared" ref="AN46:AN51" si="113">IF($F46="","",((AI46+AJ46+AK46+AL46)/$F46))</f>
        <v>#DIV/0!</v>
      </c>
      <c r="AO46" s="51" t="e">
        <f t="shared" ref="AO46:AO51" si="114">IF($F46="","",(AL46/$F46))</f>
        <v>#DIV/0!</v>
      </c>
      <c r="AP46" s="38"/>
      <c r="AQ46" s="39"/>
      <c r="AR46" s="39"/>
      <c r="AS46" s="39"/>
      <c r="AT46" s="36">
        <f t="shared" ref="AT46:AT49" si="115">$F46-(AP46+AR46+AS46)</f>
        <v>0</v>
      </c>
      <c r="AU46" s="37" t="e">
        <f t="shared" ref="AU46:AU51" si="116">IF($F46="","",((AP46+AQ46+AR46+AS46)/$F46))</f>
        <v>#DIV/0!</v>
      </c>
      <c r="AV46" s="44" t="e">
        <f t="shared" ref="AV46:AV51" si="117">IF($F46="","",(AS46/$F46))</f>
        <v>#DIV/0!</v>
      </c>
      <c r="AW46" s="38"/>
      <c r="AX46" s="39"/>
      <c r="AY46" s="39"/>
      <c r="AZ46" s="39"/>
      <c r="BA46" s="36">
        <f t="shared" ref="BA46:BA49" si="118">$F46-(AW46+AY46+AZ46)</f>
        <v>0</v>
      </c>
      <c r="BB46" s="49" t="e">
        <f t="shared" ref="BB46:BB51" si="119">IF($F46="","",((AW46+AX46+AY46+AZ46)/$F46))</f>
        <v>#DIV/0!</v>
      </c>
      <c r="BC46" s="51" t="e">
        <f t="shared" ref="BC46:BC51" si="120">IF($F46="","",(AZ46/$F46))</f>
        <v>#DIV/0!</v>
      </c>
    </row>
    <row r="47" spans="2:55">
      <c r="B47" s="41" t="s">
        <v>20</v>
      </c>
      <c r="C47" s="35">
        <v>0</v>
      </c>
      <c r="D47" s="35">
        <v>0</v>
      </c>
      <c r="E47" s="35">
        <v>0</v>
      </c>
      <c r="F47" s="42">
        <f t="shared" si="99"/>
        <v>0</v>
      </c>
      <c r="G47" s="38"/>
      <c r="H47" s="39"/>
      <c r="I47" s="39"/>
      <c r="J47" s="39"/>
      <c r="K47" s="36">
        <f t="shared" si="100"/>
        <v>0</v>
      </c>
      <c r="L47" s="49" t="e">
        <f t="shared" si="101"/>
        <v>#DIV/0!</v>
      </c>
      <c r="M47" s="50" t="e">
        <f t="shared" si="102"/>
        <v>#DIV/0!</v>
      </c>
      <c r="N47" s="38"/>
      <c r="O47" s="39"/>
      <c r="P47" s="39"/>
      <c r="Q47" s="39"/>
      <c r="R47" s="36">
        <f t="shared" si="103"/>
        <v>0</v>
      </c>
      <c r="S47" s="37" t="e">
        <f t="shared" si="104"/>
        <v>#DIV/0!</v>
      </c>
      <c r="T47" s="44" t="e">
        <f t="shared" si="105"/>
        <v>#DIV/0!</v>
      </c>
      <c r="U47" s="38"/>
      <c r="V47" s="39"/>
      <c r="W47" s="39"/>
      <c r="X47" s="39"/>
      <c r="Y47" s="36">
        <f t="shared" si="106"/>
        <v>0</v>
      </c>
      <c r="Z47" s="49" t="e">
        <f t="shared" si="107"/>
        <v>#DIV/0!</v>
      </c>
      <c r="AA47" s="51" t="e">
        <f t="shared" si="108"/>
        <v>#DIV/0!</v>
      </c>
      <c r="AB47" s="38"/>
      <c r="AC47" s="39"/>
      <c r="AD47" s="39"/>
      <c r="AE47" s="39"/>
      <c r="AF47" s="36">
        <f t="shared" si="109"/>
        <v>0</v>
      </c>
      <c r="AG47" s="37" t="e">
        <f t="shared" si="110"/>
        <v>#DIV/0!</v>
      </c>
      <c r="AH47" s="44" t="e">
        <f t="shared" si="111"/>
        <v>#DIV/0!</v>
      </c>
      <c r="AI47" s="38"/>
      <c r="AJ47" s="39"/>
      <c r="AK47" s="39"/>
      <c r="AL47" s="39"/>
      <c r="AM47" s="36">
        <f t="shared" si="112"/>
        <v>0</v>
      </c>
      <c r="AN47" s="49" t="e">
        <f t="shared" si="113"/>
        <v>#DIV/0!</v>
      </c>
      <c r="AO47" s="51" t="e">
        <f t="shared" si="114"/>
        <v>#DIV/0!</v>
      </c>
      <c r="AP47" s="38"/>
      <c r="AQ47" s="39"/>
      <c r="AR47" s="39"/>
      <c r="AS47" s="39"/>
      <c r="AT47" s="36">
        <f t="shared" si="115"/>
        <v>0</v>
      </c>
      <c r="AU47" s="37" t="e">
        <f t="shared" si="116"/>
        <v>#DIV/0!</v>
      </c>
      <c r="AV47" s="44" t="e">
        <f t="shared" si="117"/>
        <v>#DIV/0!</v>
      </c>
      <c r="AW47" s="38"/>
      <c r="AX47" s="39"/>
      <c r="AY47" s="39"/>
      <c r="AZ47" s="39"/>
      <c r="BA47" s="36">
        <f t="shared" si="118"/>
        <v>0</v>
      </c>
      <c r="BB47" s="49" t="e">
        <f t="shared" si="119"/>
        <v>#DIV/0!</v>
      </c>
      <c r="BC47" s="51" t="e">
        <f t="shared" si="120"/>
        <v>#DIV/0!</v>
      </c>
    </row>
    <row r="48" spans="2:55">
      <c r="B48" s="41" t="s">
        <v>21</v>
      </c>
      <c r="C48" s="35">
        <v>0</v>
      </c>
      <c r="D48" s="35">
        <v>0</v>
      </c>
      <c r="E48" s="35">
        <v>0</v>
      </c>
      <c r="F48" s="42">
        <f t="shared" si="99"/>
        <v>0</v>
      </c>
      <c r="G48" s="43"/>
      <c r="H48" s="36"/>
      <c r="I48" s="36"/>
      <c r="J48" s="36"/>
      <c r="K48" s="36">
        <f t="shared" si="100"/>
        <v>0</v>
      </c>
      <c r="L48" s="47" t="e">
        <f t="shared" si="101"/>
        <v>#DIV/0!</v>
      </c>
      <c r="M48" s="48" t="e">
        <f t="shared" si="102"/>
        <v>#DIV/0!</v>
      </c>
      <c r="N48" s="43"/>
      <c r="O48" s="36"/>
      <c r="P48" s="36"/>
      <c r="Q48" s="36"/>
      <c r="R48" s="36">
        <f t="shared" si="103"/>
        <v>0</v>
      </c>
      <c r="S48" s="37" t="e">
        <f t="shared" si="104"/>
        <v>#DIV/0!</v>
      </c>
      <c r="T48" s="44" t="e">
        <f t="shared" si="105"/>
        <v>#DIV/0!</v>
      </c>
      <c r="U48" s="43"/>
      <c r="V48" s="36"/>
      <c r="W48" s="36"/>
      <c r="X48" s="36"/>
      <c r="Y48" s="36">
        <f t="shared" si="106"/>
        <v>0</v>
      </c>
      <c r="Z48" s="47" t="e">
        <f t="shared" si="107"/>
        <v>#DIV/0!</v>
      </c>
      <c r="AA48" s="48" t="e">
        <f t="shared" si="108"/>
        <v>#DIV/0!</v>
      </c>
      <c r="AB48" s="43"/>
      <c r="AC48" s="36"/>
      <c r="AD48" s="36"/>
      <c r="AE48" s="36"/>
      <c r="AF48" s="36">
        <f t="shared" si="109"/>
        <v>0</v>
      </c>
      <c r="AG48" s="37" t="e">
        <f t="shared" si="110"/>
        <v>#DIV/0!</v>
      </c>
      <c r="AH48" s="44" t="e">
        <f t="shared" si="111"/>
        <v>#DIV/0!</v>
      </c>
      <c r="AI48" s="43"/>
      <c r="AJ48" s="36"/>
      <c r="AK48" s="36"/>
      <c r="AL48" s="36"/>
      <c r="AM48" s="36">
        <f t="shared" si="112"/>
        <v>0</v>
      </c>
      <c r="AN48" s="47" t="e">
        <f t="shared" si="113"/>
        <v>#DIV/0!</v>
      </c>
      <c r="AO48" s="48" t="e">
        <f t="shared" si="114"/>
        <v>#DIV/0!</v>
      </c>
      <c r="AP48" s="43"/>
      <c r="AQ48" s="36"/>
      <c r="AR48" s="36"/>
      <c r="AS48" s="36"/>
      <c r="AT48" s="36">
        <f t="shared" si="115"/>
        <v>0</v>
      </c>
      <c r="AU48" s="37" t="e">
        <f t="shared" si="116"/>
        <v>#DIV/0!</v>
      </c>
      <c r="AV48" s="46" t="e">
        <f t="shared" si="117"/>
        <v>#DIV/0!</v>
      </c>
      <c r="AW48" s="43"/>
      <c r="AX48" s="36"/>
      <c r="AY48" s="36"/>
      <c r="AZ48" s="36"/>
      <c r="BA48" s="36">
        <f t="shared" si="118"/>
        <v>0</v>
      </c>
      <c r="BB48" s="47" t="e">
        <f t="shared" si="119"/>
        <v>#DIV/0!</v>
      </c>
      <c r="BC48" s="48" t="e">
        <f t="shared" si="120"/>
        <v>#DIV/0!</v>
      </c>
    </row>
    <row r="49" spans="2:55">
      <c r="B49" s="41" t="s">
        <v>22</v>
      </c>
      <c r="C49" s="35">
        <v>0</v>
      </c>
      <c r="D49" s="35">
        <v>0</v>
      </c>
      <c r="E49" s="35">
        <v>0</v>
      </c>
      <c r="F49" s="42">
        <f t="shared" si="99"/>
        <v>0</v>
      </c>
      <c r="G49" s="43"/>
      <c r="H49" s="36"/>
      <c r="I49" s="36"/>
      <c r="J49" s="36"/>
      <c r="K49" s="36">
        <f t="shared" si="100"/>
        <v>0</v>
      </c>
      <c r="L49" s="47" t="e">
        <f t="shared" si="101"/>
        <v>#DIV/0!</v>
      </c>
      <c r="M49" s="48" t="e">
        <f t="shared" si="102"/>
        <v>#DIV/0!</v>
      </c>
      <c r="N49" s="43"/>
      <c r="O49" s="36"/>
      <c r="P49" s="36"/>
      <c r="Q49" s="36"/>
      <c r="R49" s="36">
        <f t="shared" si="103"/>
        <v>0</v>
      </c>
      <c r="S49" s="37" t="e">
        <f t="shared" si="104"/>
        <v>#DIV/0!</v>
      </c>
      <c r="T49" s="44" t="e">
        <f t="shared" si="105"/>
        <v>#DIV/0!</v>
      </c>
      <c r="U49" s="43"/>
      <c r="V49" s="36"/>
      <c r="W49" s="36"/>
      <c r="X49" s="36"/>
      <c r="Y49" s="36">
        <f t="shared" si="106"/>
        <v>0</v>
      </c>
      <c r="Z49" s="47" t="e">
        <f t="shared" si="107"/>
        <v>#DIV/0!</v>
      </c>
      <c r="AA49" s="48" t="e">
        <f t="shared" si="108"/>
        <v>#DIV/0!</v>
      </c>
      <c r="AB49" s="43"/>
      <c r="AC49" s="36"/>
      <c r="AD49" s="36"/>
      <c r="AE49" s="36"/>
      <c r="AF49" s="36">
        <f t="shared" si="109"/>
        <v>0</v>
      </c>
      <c r="AG49" s="37" t="e">
        <f t="shared" si="110"/>
        <v>#DIV/0!</v>
      </c>
      <c r="AH49" s="44" t="e">
        <f t="shared" si="111"/>
        <v>#DIV/0!</v>
      </c>
      <c r="AI49" s="43"/>
      <c r="AJ49" s="36"/>
      <c r="AK49" s="36"/>
      <c r="AL49" s="36"/>
      <c r="AM49" s="36">
        <f t="shared" si="112"/>
        <v>0</v>
      </c>
      <c r="AN49" s="47" t="e">
        <f t="shared" si="113"/>
        <v>#DIV/0!</v>
      </c>
      <c r="AO49" s="48" t="e">
        <f t="shared" si="114"/>
        <v>#DIV/0!</v>
      </c>
      <c r="AP49" s="43"/>
      <c r="AQ49" s="36"/>
      <c r="AR49" s="36"/>
      <c r="AS49" s="36"/>
      <c r="AT49" s="36">
        <f t="shared" si="115"/>
        <v>0</v>
      </c>
      <c r="AU49" s="37" t="e">
        <f t="shared" si="116"/>
        <v>#DIV/0!</v>
      </c>
      <c r="AV49" s="46" t="e">
        <f t="shared" si="117"/>
        <v>#DIV/0!</v>
      </c>
      <c r="AW49" s="43"/>
      <c r="AX49" s="36"/>
      <c r="AY49" s="36"/>
      <c r="AZ49" s="36"/>
      <c r="BA49" s="36">
        <f t="shared" si="118"/>
        <v>0</v>
      </c>
      <c r="BB49" s="47" t="e">
        <f t="shared" si="119"/>
        <v>#DIV/0!</v>
      </c>
      <c r="BC49" s="48" t="e">
        <f t="shared" si="120"/>
        <v>#DIV/0!</v>
      </c>
    </row>
    <row r="50" spans="2:55">
      <c r="B50" s="41" t="s">
        <v>23</v>
      </c>
      <c r="C50" s="35">
        <v>0</v>
      </c>
      <c r="D50" s="35">
        <v>0</v>
      </c>
      <c r="E50" s="35">
        <v>0</v>
      </c>
      <c r="F50" s="42">
        <f t="shared" si="99"/>
        <v>0</v>
      </c>
      <c r="G50" s="52"/>
      <c r="H50" s="40"/>
      <c r="I50" s="40"/>
      <c r="J50" s="40"/>
      <c r="K50" s="36">
        <f t="shared" si="100"/>
        <v>0</v>
      </c>
      <c r="L50" s="53" t="e">
        <f t="shared" si="101"/>
        <v>#DIV/0!</v>
      </c>
      <c r="M50" s="54" t="e">
        <f t="shared" si="102"/>
        <v>#DIV/0!</v>
      </c>
      <c r="N50" s="52"/>
      <c r="O50" s="40"/>
      <c r="P50" s="40"/>
      <c r="Q50" s="40"/>
      <c r="R50" s="36">
        <f t="shared" si="103"/>
        <v>0</v>
      </c>
      <c r="S50" s="37" t="e">
        <f t="shared" si="104"/>
        <v>#DIV/0!</v>
      </c>
      <c r="T50" s="44" t="e">
        <f t="shared" si="105"/>
        <v>#DIV/0!</v>
      </c>
      <c r="U50" s="52"/>
      <c r="V50" s="40"/>
      <c r="W50" s="40"/>
      <c r="X50" s="40"/>
      <c r="Y50" s="36">
        <f t="shared" si="106"/>
        <v>0</v>
      </c>
      <c r="Z50" s="53" t="e">
        <f t="shared" si="107"/>
        <v>#DIV/0!</v>
      </c>
      <c r="AA50" s="54" t="e">
        <f t="shared" si="108"/>
        <v>#DIV/0!</v>
      </c>
      <c r="AB50" s="52"/>
      <c r="AC50" s="40"/>
      <c r="AD50" s="40"/>
      <c r="AE50" s="40"/>
      <c r="AF50" s="36"/>
      <c r="AG50" s="37" t="e">
        <f t="shared" si="110"/>
        <v>#DIV/0!</v>
      </c>
      <c r="AH50" s="44" t="e">
        <f t="shared" si="111"/>
        <v>#DIV/0!</v>
      </c>
      <c r="AI50" s="52"/>
      <c r="AJ50" s="40"/>
      <c r="AK50" s="40"/>
      <c r="AL50" s="40"/>
      <c r="AM50" s="40"/>
      <c r="AN50" s="53" t="e">
        <f t="shared" si="113"/>
        <v>#DIV/0!</v>
      </c>
      <c r="AO50" s="54" t="e">
        <f t="shared" si="114"/>
        <v>#DIV/0!</v>
      </c>
      <c r="AP50" s="52"/>
      <c r="AQ50" s="40"/>
      <c r="AR50" s="40"/>
      <c r="AS50" s="40"/>
      <c r="AT50" s="36"/>
      <c r="AU50" s="37" t="e">
        <f t="shared" si="116"/>
        <v>#DIV/0!</v>
      </c>
      <c r="AV50" s="46" t="e">
        <f t="shared" si="117"/>
        <v>#DIV/0!</v>
      </c>
      <c r="AW50" s="52"/>
      <c r="AX50" s="40"/>
      <c r="AY50" s="40"/>
      <c r="AZ50" s="40"/>
      <c r="BA50" s="40"/>
      <c r="BB50" s="53" t="e">
        <f t="shared" si="119"/>
        <v>#DIV/0!</v>
      </c>
      <c r="BC50" s="54" t="e">
        <f t="shared" si="120"/>
        <v>#DIV/0!</v>
      </c>
    </row>
    <row r="51" spans="2:55">
      <c r="B51" s="55" t="s">
        <v>24</v>
      </c>
      <c r="C51" s="56">
        <v>0</v>
      </c>
      <c r="D51" s="56">
        <v>0</v>
      </c>
      <c r="E51" s="56">
        <v>0</v>
      </c>
      <c r="F51" s="60">
        <f t="shared" si="99"/>
        <v>0</v>
      </c>
      <c r="G51" s="38"/>
      <c r="I51" s="55"/>
      <c r="J51" s="39"/>
      <c r="K51" s="39">
        <f t="shared" si="100"/>
        <v>0</v>
      </c>
      <c r="L51" s="49" t="e">
        <f t="shared" si="101"/>
        <v>#DIV/0!</v>
      </c>
      <c r="M51" s="50" t="e">
        <f t="shared" si="102"/>
        <v>#DIV/0!</v>
      </c>
      <c r="N51" s="38"/>
      <c r="P51" s="55"/>
      <c r="Q51" s="39"/>
      <c r="R51" s="36">
        <f t="shared" si="103"/>
        <v>0</v>
      </c>
      <c r="S51" s="61" t="e">
        <f t="shared" si="104"/>
        <v>#DIV/0!</v>
      </c>
      <c r="T51" s="50" t="e">
        <f t="shared" si="105"/>
        <v>#DIV/0!</v>
      </c>
      <c r="U51" s="38"/>
      <c r="W51" s="55"/>
      <c r="X51" s="39"/>
      <c r="Z51" s="49" t="e">
        <f t="shared" si="107"/>
        <v>#DIV/0!</v>
      </c>
      <c r="AA51" s="62" t="e">
        <f t="shared" si="108"/>
        <v>#DIV/0!</v>
      </c>
      <c r="AB51" s="38"/>
      <c r="AD51" s="55"/>
      <c r="AE51" s="39"/>
      <c r="AG51" s="61" t="e">
        <f t="shared" si="110"/>
        <v>#DIV/0!</v>
      </c>
      <c r="AH51" s="50" t="e">
        <f t="shared" si="111"/>
        <v>#DIV/0!</v>
      </c>
      <c r="AI51" s="38"/>
      <c r="AK51" s="55"/>
      <c r="AL51" s="39"/>
      <c r="AN51" s="49" t="e">
        <f t="shared" si="113"/>
        <v>#DIV/0!</v>
      </c>
      <c r="AO51" s="62" t="e">
        <f t="shared" si="114"/>
        <v>#DIV/0!</v>
      </c>
      <c r="AP51" s="38"/>
      <c r="AR51" s="55"/>
      <c r="AS51" s="39"/>
      <c r="AU51" s="61" t="e">
        <f t="shared" si="116"/>
        <v>#DIV/0!</v>
      </c>
      <c r="AV51" s="62" t="e">
        <f t="shared" si="117"/>
        <v>#DIV/0!</v>
      </c>
      <c r="AW51" s="38"/>
      <c r="AY51" s="55"/>
      <c r="AZ51" s="39"/>
      <c r="BB51" s="49" t="e">
        <f t="shared" si="119"/>
        <v>#DIV/0!</v>
      </c>
      <c r="BC51" s="62" t="e">
        <f t="shared" si="120"/>
        <v>#DIV/0!</v>
      </c>
    </row>
    <row r="52" spans="2:55">
      <c r="B52" s="55" t="s">
        <v>25</v>
      </c>
      <c r="C52" s="56">
        <v>0</v>
      </c>
      <c r="D52" s="56">
        <v>0</v>
      </c>
      <c r="E52" s="56">
        <v>0</v>
      </c>
      <c r="F52" s="60">
        <f t="shared" si="99"/>
        <v>0</v>
      </c>
      <c r="G52" s="38"/>
      <c r="I52" s="55"/>
      <c r="J52" s="39"/>
      <c r="K52" s="39">
        <f t="shared" si="100"/>
        <v>0</v>
      </c>
      <c r="L52" s="49" t="e">
        <f t="shared" si="101"/>
        <v>#DIV/0!</v>
      </c>
      <c r="M52" s="50" t="e">
        <f t="shared" si="102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>
        <v>0</v>
      </c>
      <c r="D53" s="25">
        <v>0</v>
      </c>
      <c r="E53" s="56">
        <v>0</v>
      </c>
      <c r="F53" s="60">
        <f t="shared" si="99"/>
        <v>0</v>
      </c>
    </row>
    <row r="54" spans="2:55">
      <c r="B54" s="55"/>
    </row>
    <row r="56" spans="2:55">
      <c r="B56" s="25" t="str">
        <f>"Graduate MASTER Retention - "&amp;$A$1</f>
        <v>Graduate MASTER Retention - School of Applied Technology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>
        <v>0</v>
      </c>
      <c r="D59" s="35">
        <v>0</v>
      </c>
      <c r="E59" s="35">
        <v>0</v>
      </c>
      <c r="F59" s="42">
        <f t="shared" ref="F59:F66" si="121">C59-D59-E59</f>
        <v>0</v>
      </c>
      <c r="G59" s="38"/>
      <c r="H59" s="39"/>
      <c r="I59" s="39"/>
      <c r="J59" s="39"/>
      <c r="K59" s="36">
        <f t="shared" ref="K59:K64" si="122">$F59-(G59+I59+J59)</f>
        <v>0</v>
      </c>
      <c r="L59" s="49" t="e">
        <f t="shared" ref="L59:L65" si="123">IF($F59="","",((G59+H59+I59+J59)/$F59))</f>
        <v>#DIV/0!</v>
      </c>
      <c r="M59" s="50" t="e">
        <f t="shared" ref="M59:M65" si="124">IF($F59="","",(J59/$F59))</f>
        <v>#DIV/0!</v>
      </c>
      <c r="N59" s="38"/>
      <c r="O59" s="39"/>
      <c r="P59" s="39"/>
      <c r="Q59" s="39"/>
      <c r="R59" s="36">
        <f t="shared" ref="R59:R64" si="125">$F59-(N59+P59+Q59)</f>
        <v>0</v>
      </c>
      <c r="S59" s="37" t="e">
        <f t="shared" ref="S59:S64" si="126">IF($F59="","",((N59+O59+P59+Q59)/$F59))</f>
        <v>#DIV/0!</v>
      </c>
      <c r="T59" s="44" t="e">
        <f t="shared" ref="T59:T64" si="127">IF($F59="","",(Q59/$F59))</f>
        <v>#DIV/0!</v>
      </c>
      <c r="U59" s="38"/>
      <c r="V59" s="39"/>
      <c r="W59" s="39"/>
      <c r="X59" s="39"/>
      <c r="Y59" s="36">
        <f t="shared" ref="Y59:Y63" si="128">$F59-(U59+W59+X59)</f>
        <v>0</v>
      </c>
      <c r="Z59" s="49" t="e">
        <f t="shared" ref="Z59:Z64" si="129">IF($F59="","",((U59+V59+W59+X59)/$F59))</f>
        <v>#DIV/0!</v>
      </c>
      <c r="AA59" s="51" t="e">
        <f t="shared" ref="AA59:AA64" si="130">IF($F59="","",(X59/$F59))</f>
        <v>#DIV/0!</v>
      </c>
      <c r="AB59" s="38"/>
      <c r="AC59" s="39"/>
      <c r="AD59" s="39"/>
      <c r="AE59" s="39"/>
      <c r="AF59" s="36">
        <f t="shared" ref="AF59:AF62" si="131">$F59-(AB59+AD59+AE59)</f>
        <v>0</v>
      </c>
      <c r="AG59" s="37" t="e">
        <f t="shared" ref="AG59:AG64" si="132">IF($F59="","",((AB59+AC59+AD59+AE59)/$F59))</f>
        <v>#DIV/0!</v>
      </c>
      <c r="AH59" s="44" t="e">
        <f t="shared" ref="AH59:AH64" si="133">IF($F59="","",(AE59/$F59))</f>
        <v>#DIV/0!</v>
      </c>
      <c r="AI59" s="38"/>
      <c r="AJ59" s="39"/>
      <c r="AK59" s="39"/>
      <c r="AL59" s="39"/>
      <c r="AM59" s="36">
        <f t="shared" ref="AM59:AM62" si="134">$F59-(AI59+AK59+AL59)</f>
        <v>0</v>
      </c>
      <c r="AN59" s="49" t="e">
        <f t="shared" ref="AN59:AN64" si="135">IF($F59="","",((AI59+AJ59+AK59+AL59)/$F59))</f>
        <v>#DIV/0!</v>
      </c>
      <c r="AO59" s="51" t="e">
        <f t="shared" ref="AO59:AO64" si="136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7">IF($F59="","",((AP59+AQ59+AR59+AS59)/$F59))</f>
        <v>#DIV/0!</v>
      </c>
      <c r="AV59" s="44" t="e">
        <f t="shared" ref="AV59:AV64" si="138">IF($F59="","",(AS59/$F59))</f>
        <v>#DIV/0!</v>
      </c>
      <c r="AW59" s="38"/>
      <c r="AX59" s="39"/>
      <c r="AY59" s="39"/>
      <c r="AZ59" s="39"/>
      <c r="BA59" s="36">
        <f t="shared" ref="BA59:BA62" si="139">$F59-(AW59+AY59+AZ59)</f>
        <v>0</v>
      </c>
      <c r="BB59" s="49" t="e">
        <f t="shared" ref="BB59:BB64" si="140">IF($F59="","",((AW59+AX59+AY59+AZ59)/$F59))</f>
        <v>#DIV/0!</v>
      </c>
      <c r="BC59" s="51" t="e">
        <f t="shared" ref="BC59:BC64" si="141">IF($F59="","",(AZ59/$F59))</f>
        <v>#DIV/0!</v>
      </c>
    </row>
    <row r="60" spans="2:55">
      <c r="B60" s="41" t="s">
        <v>20</v>
      </c>
      <c r="C60" s="35">
        <v>0</v>
      </c>
      <c r="D60" s="35">
        <v>0</v>
      </c>
      <c r="E60" s="35">
        <v>0</v>
      </c>
      <c r="F60" s="42">
        <f t="shared" si="121"/>
        <v>0</v>
      </c>
      <c r="G60" s="38"/>
      <c r="H60" s="39"/>
      <c r="I60" s="39"/>
      <c r="J60" s="39"/>
      <c r="K60" s="36">
        <f t="shared" si="122"/>
        <v>0</v>
      </c>
      <c r="L60" s="49" t="e">
        <f t="shared" si="123"/>
        <v>#DIV/0!</v>
      </c>
      <c r="M60" s="50" t="e">
        <f t="shared" si="124"/>
        <v>#DIV/0!</v>
      </c>
      <c r="N60" s="38"/>
      <c r="O60" s="39"/>
      <c r="P60" s="39"/>
      <c r="Q60" s="39"/>
      <c r="R60" s="36">
        <f t="shared" si="125"/>
        <v>0</v>
      </c>
      <c r="S60" s="37" t="e">
        <f t="shared" si="126"/>
        <v>#DIV/0!</v>
      </c>
      <c r="T60" s="44" t="e">
        <f t="shared" si="127"/>
        <v>#DIV/0!</v>
      </c>
      <c r="U60" s="38"/>
      <c r="V60" s="39"/>
      <c r="W60" s="39"/>
      <c r="X60" s="39"/>
      <c r="Y60" s="36">
        <f t="shared" si="128"/>
        <v>0</v>
      </c>
      <c r="Z60" s="49" t="e">
        <f t="shared" si="129"/>
        <v>#DIV/0!</v>
      </c>
      <c r="AA60" s="51" t="e">
        <f t="shared" si="130"/>
        <v>#DIV/0!</v>
      </c>
      <c r="AB60" s="38"/>
      <c r="AC60" s="39"/>
      <c r="AD60" s="39"/>
      <c r="AE60" s="39"/>
      <c r="AF60" s="36">
        <f t="shared" si="131"/>
        <v>0</v>
      </c>
      <c r="AG60" s="37" t="e">
        <f t="shared" si="132"/>
        <v>#DIV/0!</v>
      </c>
      <c r="AH60" s="44" t="e">
        <f t="shared" si="133"/>
        <v>#DIV/0!</v>
      </c>
      <c r="AI60" s="38"/>
      <c r="AJ60" s="39"/>
      <c r="AK60" s="39"/>
      <c r="AL60" s="39"/>
      <c r="AM60" s="36">
        <f t="shared" si="134"/>
        <v>0</v>
      </c>
      <c r="AN60" s="49" t="e">
        <f t="shared" si="135"/>
        <v>#DIV/0!</v>
      </c>
      <c r="AO60" s="51" t="e">
        <f t="shared" si="136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7"/>
        <v>#DIV/0!</v>
      </c>
      <c r="AV60" s="44" t="e">
        <f t="shared" si="138"/>
        <v>#DIV/0!</v>
      </c>
      <c r="AW60" s="38"/>
      <c r="AX60" s="39"/>
      <c r="AY60" s="39"/>
      <c r="AZ60" s="39"/>
      <c r="BA60" s="36">
        <f t="shared" si="139"/>
        <v>0</v>
      </c>
      <c r="BB60" s="49" t="e">
        <f t="shared" si="140"/>
        <v>#DIV/0!</v>
      </c>
      <c r="BC60" s="51" t="e">
        <f t="shared" si="141"/>
        <v>#DIV/0!</v>
      </c>
    </row>
    <row r="61" spans="2:55">
      <c r="B61" s="41" t="s">
        <v>21</v>
      </c>
      <c r="C61" s="35">
        <v>0</v>
      </c>
      <c r="D61" s="35">
        <v>0</v>
      </c>
      <c r="E61" s="35">
        <v>0</v>
      </c>
      <c r="F61" s="42">
        <f t="shared" si="121"/>
        <v>0</v>
      </c>
      <c r="G61" s="43"/>
      <c r="H61" s="36"/>
      <c r="I61" s="36"/>
      <c r="J61" s="36"/>
      <c r="K61" s="36">
        <f t="shared" si="122"/>
        <v>0</v>
      </c>
      <c r="L61" s="47" t="e">
        <f t="shared" si="123"/>
        <v>#DIV/0!</v>
      </c>
      <c r="M61" s="48" t="e">
        <f t="shared" si="124"/>
        <v>#DIV/0!</v>
      </c>
      <c r="N61" s="43"/>
      <c r="O61" s="36"/>
      <c r="P61" s="36"/>
      <c r="Q61" s="36"/>
      <c r="R61" s="36">
        <f t="shared" si="125"/>
        <v>0</v>
      </c>
      <c r="S61" s="37" t="e">
        <f t="shared" si="126"/>
        <v>#DIV/0!</v>
      </c>
      <c r="T61" s="44" t="e">
        <f t="shared" si="127"/>
        <v>#DIV/0!</v>
      </c>
      <c r="U61" s="43"/>
      <c r="V61" s="36"/>
      <c r="W61" s="36"/>
      <c r="X61" s="36"/>
      <c r="Y61" s="36">
        <f t="shared" si="128"/>
        <v>0</v>
      </c>
      <c r="Z61" s="47" t="e">
        <f t="shared" si="129"/>
        <v>#DIV/0!</v>
      </c>
      <c r="AA61" s="48" t="e">
        <f t="shared" si="130"/>
        <v>#DIV/0!</v>
      </c>
      <c r="AB61" s="43"/>
      <c r="AC61" s="36"/>
      <c r="AD61" s="36"/>
      <c r="AE61" s="36"/>
      <c r="AF61" s="36">
        <f t="shared" si="131"/>
        <v>0</v>
      </c>
      <c r="AG61" s="37" t="e">
        <f t="shared" si="132"/>
        <v>#DIV/0!</v>
      </c>
      <c r="AH61" s="44" t="e">
        <f t="shared" si="133"/>
        <v>#DIV/0!</v>
      </c>
      <c r="AI61" s="43"/>
      <c r="AJ61" s="36"/>
      <c r="AK61" s="36"/>
      <c r="AL61" s="36"/>
      <c r="AM61" s="36">
        <f t="shared" si="134"/>
        <v>0</v>
      </c>
      <c r="AN61" s="47" t="e">
        <f t="shared" si="135"/>
        <v>#DIV/0!</v>
      </c>
      <c r="AO61" s="48" t="e">
        <f t="shared" si="136"/>
        <v>#DIV/0!</v>
      </c>
      <c r="AP61" s="43"/>
      <c r="AQ61" s="36"/>
      <c r="AR61" s="36"/>
      <c r="AS61" s="36"/>
      <c r="AT61" s="36">
        <f t="shared" ref="AT61:AT62" si="142">$F61-(AP61+AR61+AS61)</f>
        <v>0</v>
      </c>
      <c r="AU61" s="37" t="e">
        <f t="shared" si="137"/>
        <v>#DIV/0!</v>
      </c>
      <c r="AV61" s="46" t="e">
        <f t="shared" si="138"/>
        <v>#DIV/0!</v>
      </c>
      <c r="AW61" s="43"/>
      <c r="AX61" s="36"/>
      <c r="AY61" s="36"/>
      <c r="AZ61" s="36"/>
      <c r="BA61" s="36">
        <f t="shared" si="139"/>
        <v>0</v>
      </c>
      <c r="BB61" s="47" t="e">
        <f t="shared" si="140"/>
        <v>#DIV/0!</v>
      </c>
      <c r="BC61" s="48" t="e">
        <f t="shared" si="141"/>
        <v>#DIV/0!</v>
      </c>
    </row>
    <row r="62" spans="2:55">
      <c r="B62" s="41" t="s">
        <v>22</v>
      </c>
      <c r="C62" s="35">
        <v>0</v>
      </c>
      <c r="D62" s="35">
        <v>0</v>
      </c>
      <c r="E62" s="35">
        <v>0</v>
      </c>
      <c r="F62" s="42">
        <f t="shared" si="121"/>
        <v>0</v>
      </c>
      <c r="G62" s="43"/>
      <c r="H62" s="36"/>
      <c r="I62" s="36"/>
      <c r="J62" s="36"/>
      <c r="K62" s="36">
        <f t="shared" si="122"/>
        <v>0</v>
      </c>
      <c r="L62" s="47" t="e">
        <f t="shared" si="123"/>
        <v>#DIV/0!</v>
      </c>
      <c r="M62" s="48" t="e">
        <f t="shared" si="124"/>
        <v>#DIV/0!</v>
      </c>
      <c r="N62" s="43"/>
      <c r="O62" s="36"/>
      <c r="P62" s="36"/>
      <c r="Q62" s="36"/>
      <c r="R62" s="36">
        <f t="shared" si="125"/>
        <v>0</v>
      </c>
      <c r="S62" s="37" t="e">
        <f t="shared" si="126"/>
        <v>#DIV/0!</v>
      </c>
      <c r="T62" s="44" t="e">
        <f t="shared" si="127"/>
        <v>#DIV/0!</v>
      </c>
      <c r="U62" s="43"/>
      <c r="V62" s="36"/>
      <c r="W62" s="36"/>
      <c r="X62" s="36"/>
      <c r="Y62" s="36">
        <f t="shared" si="128"/>
        <v>0</v>
      </c>
      <c r="Z62" s="47" t="e">
        <f t="shared" si="129"/>
        <v>#DIV/0!</v>
      </c>
      <c r="AA62" s="48" t="e">
        <f t="shared" si="130"/>
        <v>#DIV/0!</v>
      </c>
      <c r="AB62" s="43"/>
      <c r="AC62" s="36"/>
      <c r="AD62" s="36"/>
      <c r="AE62" s="36"/>
      <c r="AF62" s="36">
        <f t="shared" si="131"/>
        <v>0</v>
      </c>
      <c r="AG62" s="37" t="e">
        <f t="shared" si="132"/>
        <v>#DIV/0!</v>
      </c>
      <c r="AH62" s="44" t="e">
        <f t="shared" si="133"/>
        <v>#DIV/0!</v>
      </c>
      <c r="AI62" s="43"/>
      <c r="AJ62" s="36"/>
      <c r="AK62" s="36"/>
      <c r="AL62" s="36"/>
      <c r="AM62" s="36">
        <f t="shared" si="134"/>
        <v>0</v>
      </c>
      <c r="AN62" s="47" t="e">
        <f t="shared" si="135"/>
        <v>#DIV/0!</v>
      </c>
      <c r="AO62" s="48" t="e">
        <f t="shared" si="136"/>
        <v>#DIV/0!</v>
      </c>
      <c r="AP62" s="43"/>
      <c r="AQ62" s="36"/>
      <c r="AR62" s="36"/>
      <c r="AS62" s="36"/>
      <c r="AT62" s="36">
        <f t="shared" si="142"/>
        <v>0</v>
      </c>
      <c r="AU62" s="37" t="e">
        <f t="shared" si="137"/>
        <v>#DIV/0!</v>
      </c>
      <c r="AV62" s="46" t="e">
        <f t="shared" si="138"/>
        <v>#DIV/0!</v>
      </c>
      <c r="AW62" s="43"/>
      <c r="AX62" s="36"/>
      <c r="AY62" s="36"/>
      <c r="AZ62" s="36"/>
      <c r="BA62" s="36">
        <f t="shared" si="139"/>
        <v>0</v>
      </c>
      <c r="BB62" s="47" t="e">
        <f t="shared" si="140"/>
        <v>#DIV/0!</v>
      </c>
      <c r="BC62" s="48" t="e">
        <f t="shared" si="141"/>
        <v>#DIV/0!</v>
      </c>
    </row>
    <row r="63" spans="2:55">
      <c r="B63" s="41" t="s">
        <v>23</v>
      </c>
      <c r="C63" s="35">
        <v>0</v>
      </c>
      <c r="D63" s="35">
        <v>0</v>
      </c>
      <c r="E63" s="35">
        <v>0</v>
      </c>
      <c r="F63" s="42">
        <f t="shared" si="121"/>
        <v>0</v>
      </c>
      <c r="G63" s="52"/>
      <c r="H63" s="40"/>
      <c r="I63" s="40"/>
      <c r="J63" s="40"/>
      <c r="K63" s="36">
        <f t="shared" si="122"/>
        <v>0</v>
      </c>
      <c r="L63" s="53" t="e">
        <f t="shared" si="123"/>
        <v>#DIV/0!</v>
      </c>
      <c r="M63" s="54" t="e">
        <f t="shared" si="124"/>
        <v>#DIV/0!</v>
      </c>
      <c r="N63" s="52"/>
      <c r="O63" s="40"/>
      <c r="P63" s="40"/>
      <c r="Q63" s="40"/>
      <c r="R63" s="36">
        <f t="shared" si="125"/>
        <v>0</v>
      </c>
      <c r="S63" s="37" t="e">
        <f t="shared" si="126"/>
        <v>#DIV/0!</v>
      </c>
      <c r="T63" s="44" t="e">
        <f t="shared" si="127"/>
        <v>#DIV/0!</v>
      </c>
      <c r="U63" s="52"/>
      <c r="V63" s="40"/>
      <c r="W63" s="40"/>
      <c r="X63" s="40"/>
      <c r="Y63" s="36">
        <f t="shared" si="128"/>
        <v>0</v>
      </c>
      <c r="Z63" s="53" t="e">
        <f t="shared" si="129"/>
        <v>#DIV/0!</v>
      </c>
      <c r="AA63" s="54" t="e">
        <f t="shared" si="130"/>
        <v>#DIV/0!</v>
      </c>
      <c r="AB63" s="52"/>
      <c r="AC63" s="40"/>
      <c r="AD63" s="40"/>
      <c r="AE63" s="40"/>
      <c r="AF63" s="36"/>
      <c r="AG63" s="37" t="e">
        <f t="shared" si="132"/>
        <v>#DIV/0!</v>
      </c>
      <c r="AH63" s="44" t="e">
        <f t="shared" si="133"/>
        <v>#DIV/0!</v>
      </c>
      <c r="AI63" s="52"/>
      <c r="AJ63" s="40"/>
      <c r="AK63" s="40"/>
      <c r="AL63" s="40"/>
      <c r="AM63" s="40"/>
      <c r="AN63" s="53" t="e">
        <f t="shared" si="135"/>
        <v>#DIV/0!</v>
      </c>
      <c r="AO63" s="54" t="e">
        <f t="shared" si="136"/>
        <v>#DIV/0!</v>
      </c>
      <c r="AP63" s="52"/>
      <c r="AQ63" s="40"/>
      <c r="AR63" s="40"/>
      <c r="AS63" s="40"/>
      <c r="AT63" s="36"/>
      <c r="AU63" s="37" t="e">
        <f t="shared" si="137"/>
        <v>#DIV/0!</v>
      </c>
      <c r="AV63" s="46" t="e">
        <f t="shared" si="138"/>
        <v>#DIV/0!</v>
      </c>
      <c r="AW63" s="52"/>
      <c r="AX63" s="40"/>
      <c r="AY63" s="40"/>
      <c r="AZ63" s="40"/>
      <c r="BA63" s="40"/>
      <c r="BB63" s="53" t="e">
        <f t="shared" si="140"/>
        <v>#DIV/0!</v>
      </c>
      <c r="BC63" s="54" t="e">
        <f t="shared" si="141"/>
        <v>#DIV/0!</v>
      </c>
    </row>
    <row r="64" spans="2:55">
      <c r="B64" s="55" t="s">
        <v>24</v>
      </c>
      <c r="C64" s="56">
        <v>0</v>
      </c>
      <c r="D64" s="56">
        <v>0</v>
      </c>
      <c r="E64" s="56">
        <v>0</v>
      </c>
      <c r="F64" s="60">
        <f t="shared" si="121"/>
        <v>0</v>
      </c>
      <c r="G64" s="38"/>
      <c r="I64" s="55"/>
      <c r="J64" s="39"/>
      <c r="K64" s="39">
        <f t="shared" si="122"/>
        <v>0</v>
      </c>
      <c r="L64" s="49" t="e">
        <f t="shared" si="123"/>
        <v>#DIV/0!</v>
      </c>
      <c r="M64" s="50" t="e">
        <f t="shared" si="124"/>
        <v>#DIV/0!</v>
      </c>
      <c r="N64" s="38"/>
      <c r="P64" s="55"/>
      <c r="Q64" s="39"/>
      <c r="R64" s="36">
        <f t="shared" si="125"/>
        <v>0</v>
      </c>
      <c r="S64" s="61" t="e">
        <f t="shared" si="126"/>
        <v>#DIV/0!</v>
      </c>
      <c r="T64" s="50" t="e">
        <f t="shared" si="127"/>
        <v>#DIV/0!</v>
      </c>
      <c r="U64" s="38"/>
      <c r="W64" s="55"/>
      <c r="X64" s="39"/>
      <c r="Z64" s="49" t="e">
        <f t="shared" si="129"/>
        <v>#DIV/0!</v>
      </c>
      <c r="AA64" s="62" t="e">
        <f t="shared" si="130"/>
        <v>#DIV/0!</v>
      </c>
      <c r="AB64" s="38"/>
      <c r="AD64" s="55"/>
      <c r="AE64" s="39"/>
      <c r="AG64" s="61" t="e">
        <f t="shared" si="132"/>
        <v>#DIV/0!</v>
      </c>
      <c r="AH64" s="50" t="e">
        <f t="shared" si="133"/>
        <v>#DIV/0!</v>
      </c>
      <c r="AI64" s="38"/>
      <c r="AK64" s="55"/>
      <c r="AL64" s="39"/>
      <c r="AN64" s="49" t="e">
        <f t="shared" si="135"/>
        <v>#DIV/0!</v>
      </c>
      <c r="AO64" s="62" t="e">
        <f t="shared" si="136"/>
        <v>#DIV/0!</v>
      </c>
      <c r="AP64" s="38"/>
      <c r="AR64" s="55"/>
      <c r="AS64" s="39"/>
      <c r="AU64" s="61" t="e">
        <f t="shared" si="137"/>
        <v>#DIV/0!</v>
      </c>
      <c r="AV64" s="62" t="e">
        <f t="shared" si="138"/>
        <v>#DIV/0!</v>
      </c>
      <c r="AW64" s="38"/>
      <c r="AY64" s="55"/>
      <c r="AZ64" s="39"/>
      <c r="BB64" s="49" t="e">
        <f t="shared" si="140"/>
        <v>#DIV/0!</v>
      </c>
      <c r="BC64" s="62" t="e">
        <f t="shared" si="141"/>
        <v>#DIV/0!</v>
      </c>
    </row>
    <row r="65" spans="2:52">
      <c r="B65" s="55" t="s">
        <v>25</v>
      </c>
      <c r="C65" s="56">
        <v>0</v>
      </c>
      <c r="D65" s="56">
        <v>0</v>
      </c>
      <c r="E65" s="56">
        <v>0</v>
      </c>
      <c r="F65" s="60">
        <f t="shared" si="121"/>
        <v>0</v>
      </c>
      <c r="G65" s="38"/>
      <c r="I65" s="55"/>
      <c r="J65" s="39"/>
      <c r="K65" s="39">
        <f>$F65-(G65+I65+J65)</f>
        <v>0</v>
      </c>
      <c r="L65" s="49" t="e">
        <f t="shared" si="123"/>
        <v>#DIV/0!</v>
      </c>
      <c r="M65" s="50" t="e">
        <f t="shared" si="124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>
        <v>0</v>
      </c>
      <c r="D66" s="25">
        <v>0</v>
      </c>
      <c r="E66" s="56">
        <v>0</v>
      </c>
      <c r="F66" s="60">
        <f t="shared" si="121"/>
        <v>0</v>
      </c>
    </row>
  </sheetData>
  <mergeCells count="55">
    <mergeCell ref="AW3:BC3"/>
    <mergeCell ref="N3:T3"/>
    <mergeCell ref="U3:AA3"/>
    <mergeCell ref="AB3:AH3"/>
    <mergeCell ref="AI3:AO3"/>
    <mergeCell ref="AP3:AV3"/>
    <mergeCell ref="B3:B4"/>
    <mergeCell ref="C3:C4"/>
    <mergeCell ref="D3:D4"/>
    <mergeCell ref="E3:E4"/>
    <mergeCell ref="G3:M3"/>
    <mergeCell ref="AW31:BC31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1:T31"/>
    <mergeCell ref="U31:AA31"/>
    <mergeCell ref="AB31:AH31"/>
    <mergeCell ref="AI31:AO31"/>
    <mergeCell ref="AP31:AV31"/>
    <mergeCell ref="B31:B32"/>
    <mergeCell ref="C31:C32"/>
    <mergeCell ref="D31:D32"/>
    <mergeCell ref="E31:E32"/>
    <mergeCell ref="G31:M31"/>
    <mergeCell ref="AW57:BC57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57:T57"/>
    <mergeCell ref="U57:AA57"/>
    <mergeCell ref="AB57:AH57"/>
    <mergeCell ref="AI57:AO57"/>
    <mergeCell ref="AP57:AV57"/>
    <mergeCell ref="B57:B58"/>
    <mergeCell ref="C57:C58"/>
    <mergeCell ref="D57:D58"/>
    <mergeCell ref="E57:E58"/>
    <mergeCell ref="G57:M5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CB306-71A2-4B28-B671-C5C5BDF8B682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36</v>
      </c>
    </row>
    <row r="2" spans="1:55">
      <c r="B2" s="25" t="str">
        <f>"Freshmen Retention - "&amp;$A$1</f>
        <v>Freshmen Retention - Stuart School of Business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9">
        <v>23</v>
      </c>
      <c r="D5" s="55">
        <v>0</v>
      </c>
      <c r="E5" s="55">
        <v>0</v>
      </c>
      <c r="F5" s="55">
        <f t="shared" ref="F5:F13" si="0">C5-D5-E5</f>
        <v>23</v>
      </c>
      <c r="G5" s="79">
        <v>19</v>
      </c>
      <c r="H5" s="55"/>
      <c r="I5" s="25">
        <v>0</v>
      </c>
      <c r="J5" s="55">
        <v>0</v>
      </c>
      <c r="K5" s="55">
        <f t="shared" ref="K5:K12" si="1">F5-(G5+I5+J5)</f>
        <v>4</v>
      </c>
      <c r="L5" s="57">
        <f t="shared" ref="L5:L12" si="2">IF($F5="","",((G5+H5+I5+J5)/$F5))</f>
        <v>0.82608695652173914</v>
      </c>
      <c r="M5" s="57">
        <f t="shared" ref="M5:M12" si="3">IF($F5="","",(J5/$F5))</f>
        <v>0</v>
      </c>
      <c r="N5" s="79">
        <v>15</v>
      </c>
      <c r="O5" s="55"/>
      <c r="P5" s="25">
        <v>0</v>
      </c>
      <c r="Q5" s="25">
        <v>0</v>
      </c>
      <c r="R5" s="55">
        <f t="shared" ref="R5:R11" si="4">F5-Q5-P5-N5</f>
        <v>8</v>
      </c>
      <c r="S5" s="58">
        <f t="shared" ref="S5:S7" si="5">IF($F5="","",((N5+O5+P5+Q5)/$F5))</f>
        <v>0.65217391304347827</v>
      </c>
      <c r="T5" s="57">
        <f t="shared" ref="T5:T11" si="6">IF($F5="","",(Q5/$F5))</f>
        <v>0</v>
      </c>
      <c r="U5" s="79">
        <v>15</v>
      </c>
      <c r="V5" s="55"/>
      <c r="W5" s="25">
        <v>0</v>
      </c>
      <c r="X5" s="77">
        <v>0</v>
      </c>
      <c r="Y5" s="55">
        <f t="shared" ref="Y5:Y9" si="7">F5-(U5+W5+X5)</f>
        <v>8</v>
      </c>
      <c r="Z5" s="57">
        <f t="shared" ref="Z5:Z9" si="8">IF($F5="","",((U5+V5+W5+X5)/$F5))</f>
        <v>0.65217391304347827</v>
      </c>
      <c r="AA5" s="57">
        <f t="shared" ref="AA5:AA9" si="9">IF($F5="","",(X5/$F5))</f>
        <v>0</v>
      </c>
      <c r="AB5" s="79">
        <v>4</v>
      </c>
      <c r="AC5" s="55"/>
      <c r="AD5" s="25">
        <v>0</v>
      </c>
      <c r="AE5" s="79">
        <v>10</v>
      </c>
      <c r="AF5" s="55">
        <f t="shared" ref="AF5:AF9" si="10">F5-(AB5+AD5+AE5)</f>
        <v>9</v>
      </c>
      <c r="AG5" s="58">
        <f t="shared" ref="AG5:AG9" si="11">IF($F5="","",((AB5+AC5+AD5+AE5)/$F5))</f>
        <v>0.60869565217391308</v>
      </c>
      <c r="AH5" s="57">
        <f t="shared" ref="AH5:AH9" si="12">IF($F5="","",(AE5/$F5))</f>
        <v>0.43478260869565216</v>
      </c>
      <c r="AI5" s="55">
        <v>0</v>
      </c>
      <c r="AJ5" s="55"/>
      <c r="AK5" s="25">
        <v>0</v>
      </c>
      <c r="AL5" s="79">
        <v>14</v>
      </c>
      <c r="AM5" s="55">
        <f t="shared" ref="AM5:AM7" si="13">F5-AL5-AK5-AI5</f>
        <v>9</v>
      </c>
      <c r="AN5" s="57">
        <f t="shared" ref="AN5:AN7" si="14">IF($F5="","",((AI5+AJ5+AK5+AL5)/$F5))</f>
        <v>0.60869565217391308</v>
      </c>
      <c r="AO5" s="57">
        <f t="shared" ref="AO5:AO7" si="15">IF($F5="","",(AL5/$F5))</f>
        <v>0.60869565217391308</v>
      </c>
      <c r="AP5" s="55">
        <v>0</v>
      </c>
      <c r="AQ5" s="55"/>
      <c r="AR5" s="55">
        <v>0</v>
      </c>
      <c r="AS5" s="79">
        <v>14</v>
      </c>
      <c r="AT5" s="55">
        <f t="shared" ref="AT5" si="16">F5-AP5-AR5-AS5</f>
        <v>9</v>
      </c>
      <c r="AU5" s="58">
        <f t="shared" ref="AU5" si="17">IF($F5="","",((AP5+AQ5+AR5+AS5)/$F5))</f>
        <v>0.60869565217391308</v>
      </c>
      <c r="AV5" s="57">
        <f t="shared" ref="AV5" si="18">IF($F5="","",(AS5/$F5))</f>
        <v>0.60869565217391308</v>
      </c>
      <c r="AW5" s="55">
        <v>0</v>
      </c>
      <c r="AX5" s="55"/>
      <c r="AY5" s="55">
        <v>0</v>
      </c>
      <c r="AZ5" s="55">
        <v>14</v>
      </c>
      <c r="BA5" s="55">
        <f t="shared" ref="BA5" si="19">F5-AZ5-AW5</f>
        <v>9</v>
      </c>
      <c r="BB5" s="57">
        <f t="shared" ref="BB5" si="20">IF($F5="","",((AW5+AX5+AY5+AZ5)/$F5))</f>
        <v>0.60869565217391308</v>
      </c>
      <c r="BC5" s="57">
        <f t="shared" ref="BC5" si="21">IF($F5="","",(AZ5/$F5))</f>
        <v>0.60869565217391308</v>
      </c>
    </row>
    <row r="6" spans="1:55">
      <c r="B6" s="71" t="s">
        <v>21</v>
      </c>
      <c r="C6" s="79">
        <v>9</v>
      </c>
      <c r="D6" s="55">
        <v>0</v>
      </c>
      <c r="E6" s="55">
        <v>0</v>
      </c>
      <c r="F6" s="55">
        <f t="shared" si="0"/>
        <v>9</v>
      </c>
      <c r="G6" s="79">
        <v>7</v>
      </c>
      <c r="H6" s="55"/>
      <c r="I6" s="25">
        <v>0</v>
      </c>
      <c r="J6" s="55">
        <v>0</v>
      </c>
      <c r="K6" s="55">
        <f t="shared" si="1"/>
        <v>2</v>
      </c>
      <c r="L6" s="57">
        <f t="shared" si="2"/>
        <v>0.77777777777777779</v>
      </c>
      <c r="M6" s="57">
        <f t="shared" si="3"/>
        <v>0</v>
      </c>
      <c r="N6" s="79">
        <v>5</v>
      </c>
      <c r="O6" s="55"/>
      <c r="P6" s="25">
        <v>0</v>
      </c>
      <c r="Q6" s="79">
        <v>0</v>
      </c>
      <c r="R6" s="55">
        <f t="shared" si="4"/>
        <v>4</v>
      </c>
      <c r="S6" s="58">
        <f t="shared" si="5"/>
        <v>0.55555555555555558</v>
      </c>
      <c r="T6" s="57">
        <f t="shared" si="6"/>
        <v>0</v>
      </c>
      <c r="U6" s="79">
        <v>4</v>
      </c>
      <c r="V6" s="55"/>
      <c r="W6" s="25">
        <v>0</v>
      </c>
      <c r="X6" s="79">
        <v>1</v>
      </c>
      <c r="Y6" s="55">
        <f t="shared" si="7"/>
        <v>4</v>
      </c>
      <c r="Z6" s="57">
        <f t="shared" si="8"/>
        <v>0.55555555555555558</v>
      </c>
      <c r="AA6" s="57">
        <f t="shared" si="9"/>
        <v>0.1111111111111111</v>
      </c>
      <c r="AB6" s="79">
        <v>1</v>
      </c>
      <c r="AC6" s="55"/>
      <c r="AD6" s="25">
        <v>0</v>
      </c>
      <c r="AE6" s="79">
        <v>3</v>
      </c>
      <c r="AF6" s="55">
        <f t="shared" si="10"/>
        <v>5</v>
      </c>
      <c r="AG6" s="58">
        <f t="shared" si="11"/>
        <v>0.44444444444444442</v>
      </c>
      <c r="AH6" s="57">
        <f t="shared" si="12"/>
        <v>0.33333333333333331</v>
      </c>
      <c r="AI6" s="55">
        <v>0</v>
      </c>
      <c r="AJ6" s="55"/>
      <c r="AK6" s="25">
        <v>0</v>
      </c>
      <c r="AL6" s="79">
        <v>4</v>
      </c>
      <c r="AM6" s="55">
        <f t="shared" si="13"/>
        <v>5</v>
      </c>
      <c r="AN6" s="57">
        <f t="shared" si="14"/>
        <v>0.44444444444444442</v>
      </c>
      <c r="AO6" s="57">
        <f t="shared" si="15"/>
        <v>0.44444444444444442</v>
      </c>
      <c r="AP6" s="55">
        <v>0</v>
      </c>
      <c r="AQ6" s="55"/>
      <c r="AR6" s="55">
        <v>0</v>
      </c>
      <c r="AS6" s="55">
        <v>4</v>
      </c>
      <c r="AT6" s="55">
        <f t="shared" ref="AT6" si="22">F6-AP6-AR6-AS6</f>
        <v>5</v>
      </c>
      <c r="AU6" s="58">
        <f t="shared" ref="AU6" si="23">IF($F6="","",((AP6+AQ6+AR6+AS6)/$F6))</f>
        <v>0.44444444444444442</v>
      </c>
      <c r="AV6" s="57">
        <f t="shared" ref="AV6" si="24">IF($F6="","",(AS6/$F6))</f>
        <v>0.44444444444444442</v>
      </c>
      <c r="AW6" s="55">
        <v>0</v>
      </c>
      <c r="AX6" s="55"/>
      <c r="AY6" s="55">
        <v>0</v>
      </c>
      <c r="AZ6" s="55">
        <v>4</v>
      </c>
      <c r="BA6" s="55">
        <f t="shared" ref="BA6" si="25">F6-AZ6-AW6</f>
        <v>5</v>
      </c>
      <c r="BB6" s="57">
        <f t="shared" ref="BB6" si="26">IF($F6="","",((AW6+AX6+AY6+AZ6)/$F6))</f>
        <v>0.44444444444444442</v>
      </c>
      <c r="BC6" s="57">
        <f t="shared" ref="BC6" si="27">IF($F6="","",(AZ6/$F6))</f>
        <v>0.44444444444444442</v>
      </c>
    </row>
    <row r="7" spans="1:55">
      <c r="B7" s="71" t="s">
        <v>22</v>
      </c>
      <c r="C7" s="79">
        <v>19</v>
      </c>
      <c r="D7" s="55">
        <v>0</v>
      </c>
      <c r="E7" s="55">
        <v>0</v>
      </c>
      <c r="F7" s="55">
        <f t="shared" si="0"/>
        <v>19</v>
      </c>
      <c r="G7" s="79">
        <v>14</v>
      </c>
      <c r="H7" s="55"/>
      <c r="I7" s="25">
        <v>0</v>
      </c>
      <c r="J7" s="55">
        <v>0</v>
      </c>
      <c r="K7" s="55">
        <f t="shared" si="1"/>
        <v>5</v>
      </c>
      <c r="L7" s="57">
        <f t="shared" si="2"/>
        <v>0.73684210526315785</v>
      </c>
      <c r="M7" s="57">
        <f t="shared" si="3"/>
        <v>0</v>
      </c>
      <c r="N7" s="79">
        <v>10</v>
      </c>
      <c r="O7" s="55"/>
      <c r="P7" s="79">
        <v>2</v>
      </c>
      <c r="Q7" s="25">
        <v>0</v>
      </c>
      <c r="R7" s="55">
        <f t="shared" si="4"/>
        <v>7</v>
      </c>
      <c r="S7" s="58">
        <f t="shared" si="5"/>
        <v>0.63157894736842102</v>
      </c>
      <c r="T7" s="57">
        <f t="shared" si="6"/>
        <v>0</v>
      </c>
      <c r="U7" s="79">
        <v>11</v>
      </c>
      <c r="V7" s="55"/>
      <c r="W7" s="25">
        <v>0</v>
      </c>
      <c r="X7" s="77">
        <v>0</v>
      </c>
      <c r="Y7" s="55">
        <f t="shared" si="7"/>
        <v>8</v>
      </c>
      <c r="Z7" s="57">
        <f t="shared" si="8"/>
        <v>0.57894736842105265</v>
      </c>
      <c r="AA7" s="57">
        <f t="shared" si="9"/>
        <v>0</v>
      </c>
      <c r="AB7" s="79">
        <v>3</v>
      </c>
      <c r="AC7" s="55"/>
      <c r="AD7" s="25">
        <v>0</v>
      </c>
      <c r="AE7" s="79">
        <v>8</v>
      </c>
      <c r="AF7" s="55">
        <f t="shared" si="10"/>
        <v>8</v>
      </c>
      <c r="AG7" s="58">
        <f t="shared" si="11"/>
        <v>0.57894736842105265</v>
      </c>
      <c r="AH7" s="57">
        <f t="shared" si="12"/>
        <v>0.42105263157894735</v>
      </c>
      <c r="AI7" s="55">
        <v>1</v>
      </c>
      <c r="AJ7" s="55"/>
      <c r="AK7" s="55">
        <v>0</v>
      </c>
      <c r="AL7" s="55">
        <v>10</v>
      </c>
      <c r="AM7" s="55">
        <f t="shared" si="13"/>
        <v>8</v>
      </c>
      <c r="AN7" s="57">
        <f t="shared" si="14"/>
        <v>0.57894736842105265</v>
      </c>
      <c r="AO7" s="57">
        <f t="shared" si="15"/>
        <v>0.52631578947368418</v>
      </c>
      <c r="AP7" s="55">
        <v>0</v>
      </c>
      <c r="AQ7" s="55"/>
      <c r="AR7" s="55">
        <v>0</v>
      </c>
      <c r="AS7" s="55">
        <v>11</v>
      </c>
      <c r="AT7" s="55">
        <f t="shared" ref="AT7" si="28">F7-AP7-AR7-AS7</f>
        <v>8</v>
      </c>
      <c r="AU7" s="58">
        <f t="shared" ref="AU7" si="29">IF($F7="","",((AP7+AQ7+AR7+AS7)/$F7))</f>
        <v>0.57894736842105265</v>
      </c>
      <c r="AV7" s="57">
        <f t="shared" ref="AV7" si="30">IF($F7="","",(AS7/$F7))</f>
        <v>0.57894736842105265</v>
      </c>
      <c r="AW7" s="55"/>
      <c r="AX7" s="55"/>
      <c r="AY7" s="55"/>
      <c r="AZ7" s="55"/>
      <c r="BA7" s="55"/>
      <c r="BB7" s="57"/>
      <c r="BC7" s="57"/>
    </row>
    <row r="8" spans="1:55">
      <c r="B8" s="71" t="s">
        <v>23</v>
      </c>
      <c r="C8" s="79">
        <v>7</v>
      </c>
      <c r="D8" s="55">
        <v>0</v>
      </c>
      <c r="E8" s="55">
        <v>0</v>
      </c>
      <c r="F8" s="55">
        <f t="shared" si="0"/>
        <v>7</v>
      </c>
      <c r="G8" s="79">
        <v>3</v>
      </c>
      <c r="I8" s="79">
        <v>1</v>
      </c>
      <c r="J8" s="55">
        <v>0</v>
      </c>
      <c r="K8" s="55">
        <f t="shared" si="1"/>
        <v>3</v>
      </c>
      <c r="L8" s="57">
        <f t="shared" si="2"/>
        <v>0.5714285714285714</v>
      </c>
      <c r="M8" s="57">
        <f t="shared" si="3"/>
        <v>0</v>
      </c>
      <c r="N8" s="79">
        <v>3</v>
      </c>
      <c r="P8" s="25">
        <v>0</v>
      </c>
      <c r="Q8" s="79">
        <v>0</v>
      </c>
      <c r="R8" s="55">
        <f t="shared" si="4"/>
        <v>4</v>
      </c>
      <c r="S8" s="58">
        <f>IF($F8="","",((N8+O8+P8+Q8)/$F8))</f>
        <v>0.42857142857142855</v>
      </c>
      <c r="T8" s="57">
        <f t="shared" si="6"/>
        <v>0</v>
      </c>
      <c r="U8" s="79">
        <v>1</v>
      </c>
      <c r="W8" s="25">
        <v>0</v>
      </c>
      <c r="X8" s="79">
        <v>1</v>
      </c>
      <c r="Y8" s="55">
        <f t="shared" si="7"/>
        <v>5</v>
      </c>
      <c r="Z8" s="57">
        <f t="shared" si="8"/>
        <v>0.2857142857142857</v>
      </c>
      <c r="AA8" s="57">
        <f t="shared" si="9"/>
        <v>0.14285714285714285</v>
      </c>
      <c r="AB8" s="55">
        <v>1</v>
      </c>
      <c r="AD8" s="55">
        <v>0</v>
      </c>
      <c r="AE8" s="55">
        <v>1</v>
      </c>
      <c r="AF8" s="55">
        <f t="shared" si="10"/>
        <v>5</v>
      </c>
      <c r="AG8" s="58">
        <f t="shared" si="11"/>
        <v>0.2857142857142857</v>
      </c>
      <c r="AH8" s="57">
        <f t="shared" si="12"/>
        <v>0.14285714285714285</v>
      </c>
      <c r="AI8" s="55">
        <v>0</v>
      </c>
      <c r="AK8" s="55">
        <v>0</v>
      </c>
      <c r="AL8" s="55">
        <v>2</v>
      </c>
      <c r="AM8" s="55">
        <f t="shared" ref="AM8" si="31">F8-AL8-AK8-AI8</f>
        <v>5</v>
      </c>
      <c r="AN8" s="57">
        <f t="shared" ref="AN8" si="32">IF($F8="","",((AI8+AJ8+AK8+AL8)/$F8))</f>
        <v>0.2857142857142857</v>
      </c>
      <c r="AO8" s="57">
        <f t="shared" ref="AO8" si="33">IF($F8="","",(AL8/$F8))</f>
        <v>0.2857142857142857</v>
      </c>
      <c r="AP8" s="55"/>
      <c r="AR8" s="55"/>
      <c r="AS8" s="55"/>
      <c r="AT8" s="55"/>
      <c r="AU8" s="58"/>
      <c r="AV8" s="57"/>
      <c r="AW8" s="55"/>
      <c r="AY8" s="55"/>
      <c r="AZ8" s="55"/>
      <c r="BA8" s="55"/>
      <c r="BB8" s="57"/>
      <c r="BC8" s="57"/>
    </row>
    <row r="9" spans="1:55">
      <c r="B9" s="72" t="s">
        <v>24</v>
      </c>
      <c r="C9" s="79">
        <v>11</v>
      </c>
      <c r="D9" s="55">
        <v>0</v>
      </c>
      <c r="E9" s="55">
        <v>0</v>
      </c>
      <c r="F9" s="55">
        <f t="shared" si="0"/>
        <v>11</v>
      </c>
      <c r="G9" s="79">
        <v>9</v>
      </c>
      <c r="I9" s="25">
        <v>0</v>
      </c>
      <c r="J9" s="55">
        <v>0</v>
      </c>
      <c r="K9" s="55">
        <f t="shared" si="1"/>
        <v>2</v>
      </c>
      <c r="L9" s="57">
        <f t="shared" si="2"/>
        <v>0.81818181818181823</v>
      </c>
      <c r="M9" s="57">
        <f t="shared" si="3"/>
        <v>0</v>
      </c>
      <c r="N9" s="79">
        <v>5</v>
      </c>
      <c r="P9" s="79">
        <v>2</v>
      </c>
      <c r="Q9" s="25">
        <v>0</v>
      </c>
      <c r="R9" s="55">
        <f t="shared" si="4"/>
        <v>4</v>
      </c>
      <c r="S9" s="58">
        <f>IF($F9="","",((N9+O9+P9+Q9)/$F9))</f>
        <v>0.63636363636363635</v>
      </c>
      <c r="T9" s="57">
        <f t="shared" si="6"/>
        <v>0</v>
      </c>
      <c r="U9" s="55">
        <v>4</v>
      </c>
      <c r="W9" s="55">
        <v>0</v>
      </c>
      <c r="X9" s="55">
        <v>0</v>
      </c>
      <c r="Y9" s="55">
        <f t="shared" si="7"/>
        <v>7</v>
      </c>
      <c r="Z9" s="57">
        <f t="shared" si="8"/>
        <v>0.36363636363636365</v>
      </c>
      <c r="AA9" s="57">
        <f t="shared" si="9"/>
        <v>0</v>
      </c>
      <c r="AB9" s="55">
        <v>0</v>
      </c>
      <c r="AD9" s="55">
        <v>0</v>
      </c>
      <c r="AE9" s="55">
        <v>5</v>
      </c>
      <c r="AF9" s="55">
        <f t="shared" si="10"/>
        <v>6</v>
      </c>
      <c r="AG9" s="58">
        <f t="shared" si="11"/>
        <v>0.45454545454545453</v>
      </c>
      <c r="AH9" s="57">
        <f t="shared" si="12"/>
        <v>0.45454545454545453</v>
      </c>
      <c r="AI9" s="55"/>
      <c r="AK9" s="55"/>
      <c r="AL9" s="55"/>
      <c r="AM9" s="55"/>
      <c r="AN9" s="57"/>
      <c r="AO9" s="57"/>
      <c r="AP9" s="55"/>
      <c r="AR9" s="55"/>
      <c r="AS9" s="55"/>
      <c r="AT9" s="55"/>
      <c r="AU9" s="58"/>
      <c r="AV9" s="57"/>
      <c r="AW9" s="55"/>
      <c r="AY9" s="55"/>
      <c r="AZ9" s="55"/>
      <c r="BA9" s="55"/>
      <c r="BB9" s="57"/>
      <c r="BC9" s="57"/>
    </row>
    <row r="10" spans="1:55">
      <c r="B10" s="72" t="s">
        <v>25</v>
      </c>
      <c r="C10" s="79">
        <v>9</v>
      </c>
      <c r="D10" s="55">
        <v>0</v>
      </c>
      <c r="E10" s="55">
        <v>0</v>
      </c>
      <c r="F10" s="55">
        <f t="shared" si="0"/>
        <v>9</v>
      </c>
      <c r="G10" s="79">
        <v>6</v>
      </c>
      <c r="I10" s="25">
        <v>0</v>
      </c>
      <c r="J10" s="25">
        <v>0</v>
      </c>
      <c r="K10" s="55">
        <f t="shared" si="1"/>
        <v>3</v>
      </c>
      <c r="L10" s="57">
        <f t="shared" si="2"/>
        <v>0.66666666666666663</v>
      </c>
      <c r="M10" s="57">
        <f t="shared" si="3"/>
        <v>0</v>
      </c>
      <c r="N10" s="79">
        <v>6</v>
      </c>
      <c r="P10" s="25">
        <v>0</v>
      </c>
      <c r="Q10" s="79">
        <v>0</v>
      </c>
      <c r="R10" s="55">
        <f t="shared" si="4"/>
        <v>3</v>
      </c>
      <c r="S10" s="58">
        <f>IF($F10="","",((N10+O10+P10+Q10)/$F10))</f>
        <v>0.66666666666666663</v>
      </c>
      <c r="T10" s="57">
        <f t="shared" si="6"/>
        <v>0</v>
      </c>
      <c r="U10" s="79">
        <v>6</v>
      </c>
      <c r="W10" s="25">
        <v>0</v>
      </c>
      <c r="X10" s="25">
        <v>0</v>
      </c>
      <c r="Y10" s="55">
        <f t="shared" ref="Y10" si="34">F10-(U10+W10+X10)</f>
        <v>3</v>
      </c>
      <c r="Z10" s="57">
        <f t="shared" ref="Z10" si="35">IF($F10="","",((U10+V10+W10+X10)/$F10))</f>
        <v>0.66666666666666663</v>
      </c>
      <c r="AA10" s="57">
        <f t="shared" ref="AA10" si="36">IF($F10="","",(X10/$F10))</f>
        <v>0</v>
      </c>
      <c r="AF10" s="55"/>
      <c r="AG10" s="58"/>
      <c r="AH10" s="57"/>
      <c r="AM10" s="55"/>
      <c r="AN10" s="57"/>
      <c r="AO10" s="57"/>
      <c r="AT10" s="55"/>
      <c r="AU10" s="58"/>
      <c r="AV10" s="57"/>
      <c r="BA10" s="55"/>
      <c r="BB10" s="57"/>
      <c r="BC10" s="57"/>
    </row>
    <row r="11" spans="1:55">
      <c r="B11" s="72" t="s">
        <v>26</v>
      </c>
      <c r="C11" s="79">
        <v>14</v>
      </c>
      <c r="D11" s="55">
        <v>0</v>
      </c>
      <c r="E11" s="55">
        <v>0</v>
      </c>
      <c r="F11" s="55">
        <f t="shared" si="0"/>
        <v>14</v>
      </c>
      <c r="G11" s="79">
        <v>11</v>
      </c>
      <c r="H11" s="55"/>
      <c r="I11" s="55">
        <v>0</v>
      </c>
      <c r="J11" s="55">
        <v>0</v>
      </c>
      <c r="K11" s="55">
        <f t="shared" si="1"/>
        <v>3</v>
      </c>
      <c r="L11" s="57">
        <f t="shared" si="2"/>
        <v>0.7857142857142857</v>
      </c>
      <c r="M11" s="57">
        <f t="shared" si="3"/>
        <v>0</v>
      </c>
      <c r="N11" s="79">
        <v>11</v>
      </c>
      <c r="O11" s="55"/>
      <c r="P11" s="55">
        <v>0</v>
      </c>
      <c r="Q11" s="55">
        <v>0</v>
      </c>
      <c r="R11" s="55">
        <f t="shared" si="4"/>
        <v>3</v>
      </c>
      <c r="S11" s="58">
        <f>IF($F11="","",((N11+O11+P11+Q11)/$F11))</f>
        <v>0.7857142857142857</v>
      </c>
      <c r="T11" s="57">
        <f t="shared" si="6"/>
        <v>0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9">
        <v>19</v>
      </c>
      <c r="D12" s="55">
        <v>0</v>
      </c>
      <c r="E12" s="55">
        <v>0</v>
      </c>
      <c r="F12" s="55">
        <f t="shared" si="0"/>
        <v>19</v>
      </c>
      <c r="G12" s="79">
        <v>15</v>
      </c>
      <c r="H12" s="55"/>
      <c r="I12" s="55">
        <v>0</v>
      </c>
      <c r="J12" s="55">
        <v>0</v>
      </c>
      <c r="K12" s="55">
        <f t="shared" si="1"/>
        <v>4</v>
      </c>
      <c r="L12" s="57">
        <f t="shared" si="2"/>
        <v>0.78947368421052633</v>
      </c>
      <c r="M12" s="57">
        <f t="shared" si="3"/>
        <v>0</v>
      </c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9">
        <v>28</v>
      </c>
      <c r="D13" s="55">
        <v>0</v>
      </c>
      <c r="E13" s="55">
        <v>0</v>
      </c>
      <c r="F13" s="55">
        <f t="shared" si="0"/>
        <v>28</v>
      </c>
      <c r="H13" s="55"/>
      <c r="J13" s="55"/>
      <c r="K13" s="55"/>
      <c r="L13" s="57"/>
      <c r="M13" s="57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Stuart School of Business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7</v>
      </c>
      <c r="D19" s="55">
        <v>0</v>
      </c>
      <c r="E19" s="55">
        <v>0</v>
      </c>
      <c r="F19" s="55">
        <f t="shared" ref="F19:F27" si="37">C19-D19-E19</f>
        <v>7</v>
      </c>
      <c r="G19" s="79">
        <v>3</v>
      </c>
      <c r="H19" s="55"/>
      <c r="I19" s="77">
        <v>0</v>
      </c>
      <c r="J19" s="77">
        <v>0</v>
      </c>
      <c r="K19" s="55">
        <f t="shared" ref="K19:K25" si="38">F19-I19-G19-J19</f>
        <v>4</v>
      </c>
      <c r="L19" s="57">
        <f t="shared" ref="L19:L25" si="39">IF($F19="","",((G19+H19+I19+J19)/$F19))</f>
        <v>0.42857142857142855</v>
      </c>
      <c r="M19" s="57">
        <f t="shared" ref="M19:M25" si="40">IF($F19="","",(J19/$F19))</f>
        <v>0</v>
      </c>
      <c r="N19" s="79">
        <v>4</v>
      </c>
      <c r="O19" s="55"/>
      <c r="P19" s="77">
        <v>0</v>
      </c>
      <c r="Q19" s="77">
        <v>0</v>
      </c>
      <c r="R19" s="55">
        <f t="shared" ref="R19:R25" si="41">F19-N19-O19-P19-Q19</f>
        <v>3</v>
      </c>
      <c r="S19" s="58">
        <f t="shared" ref="S19:S25" si="42">IF($F19="","",((N19+O19+P19+Q19)/$F19))</f>
        <v>0.5714285714285714</v>
      </c>
      <c r="T19" s="57">
        <f t="shared" ref="T19:T25" si="43">IF($F19="","",(Q19/$F19))</f>
        <v>0</v>
      </c>
      <c r="U19" s="79">
        <v>1</v>
      </c>
      <c r="V19" s="55"/>
      <c r="W19" s="55">
        <v>0</v>
      </c>
      <c r="X19" s="79">
        <v>2</v>
      </c>
      <c r="Y19" s="55">
        <f t="shared" ref="Y19:Y24" si="44">F19-(U19+W19+X19)</f>
        <v>4</v>
      </c>
      <c r="Z19" s="57">
        <f t="shared" ref="Z19:Z24" si="45">IF($F19="","",((U19+V19+W19+X19)/$F19))</f>
        <v>0.42857142857142855</v>
      </c>
      <c r="AA19" s="57">
        <f t="shared" ref="AA19:AA24" si="46">IF($F19="","",(X19/$F19))</f>
        <v>0.2857142857142857</v>
      </c>
      <c r="AB19" s="77">
        <v>0</v>
      </c>
      <c r="AC19" s="55"/>
      <c r="AD19" s="55">
        <v>0</v>
      </c>
      <c r="AE19" s="79">
        <v>3</v>
      </c>
      <c r="AF19" s="55">
        <f t="shared" ref="AF19:AF23" si="47">F19-(AB19+AD19+AE19)</f>
        <v>4</v>
      </c>
      <c r="AG19" s="58">
        <f t="shared" ref="AG19:AG23" si="48">IF($F19="","",((AB19+AC19+AD19+AE19)/$F19))</f>
        <v>0.42857142857142855</v>
      </c>
      <c r="AH19" s="57">
        <f t="shared" ref="AH19:AH23" si="49">IF($F19="","",(AE19/$F19))</f>
        <v>0.42857142857142855</v>
      </c>
      <c r="AI19" s="55">
        <v>0</v>
      </c>
      <c r="AJ19" s="55"/>
      <c r="AK19" s="55">
        <v>0</v>
      </c>
      <c r="AL19" s="79">
        <v>3</v>
      </c>
      <c r="AM19" s="55">
        <f t="shared" ref="AM19:AM21" si="50">F19-AL19-AK19-AI19</f>
        <v>4</v>
      </c>
      <c r="AN19" s="57">
        <f t="shared" ref="AN19:AN21" si="51">IF($F19="","",((AI19+AJ19+AK19+AL19)/$F19))</f>
        <v>0.42857142857142855</v>
      </c>
      <c r="AO19" s="57">
        <f t="shared" ref="AO19:AO21" si="52">IF($F19="","",(AL19/$F19))</f>
        <v>0.42857142857142855</v>
      </c>
      <c r="AP19" s="55">
        <v>0</v>
      </c>
      <c r="AQ19" s="55"/>
      <c r="AR19" s="55">
        <v>0</v>
      </c>
      <c r="AS19" s="79">
        <v>3</v>
      </c>
      <c r="AT19" s="55">
        <f t="shared" ref="AT19" si="53">F19-AS19-AR19-AP19</f>
        <v>4</v>
      </c>
      <c r="AU19" s="58">
        <f t="shared" ref="AU19" si="54">IF($F19="","",((AP19+AQ19+AR19+AS19)/$F19))</f>
        <v>0.42857142857142855</v>
      </c>
      <c r="AV19" s="57">
        <f t="shared" ref="AV19" si="55">IF($F19="","",(AS19/$F19))</f>
        <v>0.42857142857142855</v>
      </c>
      <c r="AW19" s="55">
        <v>0</v>
      </c>
      <c r="AX19" s="55"/>
      <c r="AY19" s="55">
        <v>0</v>
      </c>
      <c r="AZ19" s="55">
        <v>3</v>
      </c>
      <c r="BA19" s="55">
        <f t="shared" ref="BA19" si="56">F19-AZ19-AW19</f>
        <v>4</v>
      </c>
      <c r="BB19" s="57">
        <f t="shared" ref="BB19" si="57">IF($F19="","",((AW19+AX19+AY19+AZ19)/$F19))</f>
        <v>0.42857142857142855</v>
      </c>
      <c r="BC19" s="57">
        <f t="shared" ref="BC19" si="58">IF($F19="","",(AZ19/$F19))</f>
        <v>0.42857142857142855</v>
      </c>
    </row>
    <row r="20" spans="2:55">
      <c r="B20" s="55" t="s">
        <v>21</v>
      </c>
      <c r="C20" s="79">
        <v>4</v>
      </c>
      <c r="D20" s="55">
        <v>0</v>
      </c>
      <c r="E20" s="55">
        <v>0</v>
      </c>
      <c r="F20" s="55">
        <f t="shared" si="37"/>
        <v>4</v>
      </c>
      <c r="G20" s="79">
        <v>3</v>
      </c>
      <c r="H20" s="55"/>
      <c r="I20" s="77">
        <v>0</v>
      </c>
      <c r="J20" s="77">
        <v>0</v>
      </c>
      <c r="K20" s="55">
        <f t="shared" si="38"/>
        <v>1</v>
      </c>
      <c r="L20" s="58">
        <f t="shared" si="39"/>
        <v>0.75</v>
      </c>
      <c r="M20" s="57">
        <f t="shared" si="40"/>
        <v>0</v>
      </c>
      <c r="N20" s="79">
        <v>3</v>
      </c>
      <c r="O20" s="55"/>
      <c r="P20" s="77">
        <v>0</v>
      </c>
      <c r="Q20" s="77">
        <v>0</v>
      </c>
      <c r="R20" s="55">
        <f t="shared" si="41"/>
        <v>1</v>
      </c>
      <c r="S20" s="58">
        <f t="shared" si="42"/>
        <v>0.75</v>
      </c>
      <c r="T20" s="57">
        <f t="shared" si="43"/>
        <v>0</v>
      </c>
      <c r="U20" s="79">
        <v>1</v>
      </c>
      <c r="V20" s="55"/>
      <c r="W20" s="55">
        <v>0</v>
      </c>
      <c r="X20" s="79">
        <v>2</v>
      </c>
      <c r="Y20" s="55">
        <f t="shared" si="44"/>
        <v>1</v>
      </c>
      <c r="Z20" s="58">
        <f t="shared" si="45"/>
        <v>0.75</v>
      </c>
      <c r="AA20" s="57">
        <f t="shared" si="46"/>
        <v>0.5</v>
      </c>
      <c r="AB20" s="79">
        <v>1</v>
      </c>
      <c r="AC20" s="55"/>
      <c r="AD20" s="55">
        <v>0</v>
      </c>
      <c r="AE20" s="79">
        <v>2</v>
      </c>
      <c r="AF20" s="55">
        <f t="shared" si="47"/>
        <v>1</v>
      </c>
      <c r="AG20" s="58">
        <f t="shared" si="48"/>
        <v>0.75</v>
      </c>
      <c r="AH20" s="57">
        <f t="shared" si="49"/>
        <v>0.5</v>
      </c>
      <c r="AI20" s="55">
        <v>0</v>
      </c>
      <c r="AJ20" s="55"/>
      <c r="AK20" s="55">
        <v>0</v>
      </c>
      <c r="AL20" s="79">
        <v>2</v>
      </c>
      <c r="AM20" s="55">
        <f t="shared" si="50"/>
        <v>2</v>
      </c>
      <c r="AN20" s="57">
        <f t="shared" si="51"/>
        <v>0.5</v>
      </c>
      <c r="AO20" s="57">
        <f t="shared" si="52"/>
        <v>0.5</v>
      </c>
      <c r="AP20" s="55">
        <v>0</v>
      </c>
      <c r="AQ20" s="55"/>
      <c r="AR20" s="55">
        <v>0</v>
      </c>
      <c r="AS20" s="55">
        <v>2</v>
      </c>
      <c r="AT20" s="55">
        <f t="shared" ref="AT20" si="59">F20-AS20-AR20-AP20</f>
        <v>2</v>
      </c>
      <c r="AU20" s="58">
        <f t="shared" ref="AU20" si="60">IF($F20="","",((AP20+AQ20+AR20+AS20)/$F20))</f>
        <v>0.5</v>
      </c>
      <c r="AV20" s="57">
        <f t="shared" ref="AV20" si="61">IF($F20="","",(AS20/$F20))</f>
        <v>0.5</v>
      </c>
      <c r="AW20" s="55">
        <v>0</v>
      </c>
      <c r="AX20" s="55"/>
      <c r="AY20" s="55">
        <v>0</v>
      </c>
      <c r="AZ20" s="55">
        <v>2</v>
      </c>
      <c r="BA20" s="55">
        <f t="shared" ref="BA20" si="62">F20-AZ20-AW20</f>
        <v>2</v>
      </c>
      <c r="BB20" s="57">
        <f t="shared" ref="BB20" si="63">IF($F20="","",((AW20+AX20+AY20+AZ20)/$F20))</f>
        <v>0.5</v>
      </c>
      <c r="BC20" s="57">
        <f t="shared" ref="BC20" si="64">IF($F20="","",(AZ20/$F20))</f>
        <v>0.5</v>
      </c>
    </row>
    <row r="21" spans="2:55">
      <c r="B21" s="55" t="s">
        <v>22</v>
      </c>
      <c r="C21" s="79">
        <v>11</v>
      </c>
      <c r="D21" s="55">
        <v>0</v>
      </c>
      <c r="E21" s="55">
        <v>0</v>
      </c>
      <c r="F21" s="55">
        <f t="shared" si="37"/>
        <v>11</v>
      </c>
      <c r="G21" s="79">
        <v>9</v>
      </c>
      <c r="H21" s="55"/>
      <c r="I21" s="77">
        <v>0</v>
      </c>
      <c r="J21" s="79">
        <v>0</v>
      </c>
      <c r="K21" s="55">
        <f t="shared" si="38"/>
        <v>2</v>
      </c>
      <c r="L21" s="57">
        <f t="shared" si="39"/>
        <v>0.81818181818181823</v>
      </c>
      <c r="M21" s="57">
        <f t="shared" si="40"/>
        <v>0</v>
      </c>
      <c r="N21" s="79">
        <v>8</v>
      </c>
      <c r="O21" s="55"/>
      <c r="P21" s="77">
        <v>1</v>
      </c>
      <c r="Q21" s="79">
        <v>1</v>
      </c>
      <c r="R21" s="55">
        <f t="shared" si="41"/>
        <v>1</v>
      </c>
      <c r="S21" s="58">
        <f t="shared" si="42"/>
        <v>0.90909090909090906</v>
      </c>
      <c r="T21" s="57">
        <f t="shared" si="43"/>
        <v>9.0909090909090912E-2</v>
      </c>
      <c r="U21" s="79">
        <v>1</v>
      </c>
      <c r="V21" s="55"/>
      <c r="W21" s="55">
        <v>0</v>
      </c>
      <c r="X21" s="79">
        <v>8</v>
      </c>
      <c r="Y21" s="55">
        <f t="shared" si="44"/>
        <v>2</v>
      </c>
      <c r="Z21" s="58">
        <f t="shared" si="45"/>
        <v>0.81818181818181823</v>
      </c>
      <c r="AA21" s="57">
        <f t="shared" si="46"/>
        <v>0.72727272727272729</v>
      </c>
      <c r="AB21" s="77">
        <v>0</v>
      </c>
      <c r="AC21" s="55"/>
      <c r="AD21" s="55">
        <v>0</v>
      </c>
      <c r="AE21" s="79">
        <v>9</v>
      </c>
      <c r="AF21" s="55">
        <f t="shared" si="47"/>
        <v>2</v>
      </c>
      <c r="AG21" s="58">
        <f t="shared" si="48"/>
        <v>0.81818181818181823</v>
      </c>
      <c r="AH21" s="57">
        <f t="shared" si="49"/>
        <v>0.81818181818181823</v>
      </c>
      <c r="AI21" s="55">
        <v>0</v>
      </c>
      <c r="AJ21" s="55"/>
      <c r="AK21" s="55">
        <v>0</v>
      </c>
      <c r="AL21" s="55">
        <v>9</v>
      </c>
      <c r="AM21" s="55">
        <f t="shared" si="50"/>
        <v>2</v>
      </c>
      <c r="AN21" s="57">
        <f t="shared" si="51"/>
        <v>0.81818181818181823</v>
      </c>
      <c r="AO21" s="57">
        <f t="shared" si="52"/>
        <v>0.81818181818181823</v>
      </c>
      <c r="AP21" s="55">
        <v>0</v>
      </c>
      <c r="AQ21" s="55"/>
      <c r="AR21" s="55">
        <v>0</v>
      </c>
      <c r="AS21" s="55">
        <v>9</v>
      </c>
      <c r="AT21" s="55">
        <f t="shared" ref="AT21" si="65">F21-AS21-AR21-AP21</f>
        <v>2</v>
      </c>
      <c r="AU21" s="58">
        <f t="shared" ref="AU21" si="66">IF($F21="","",((AP21+AQ21+AR21+AS21)/$F21))</f>
        <v>0.81818181818181823</v>
      </c>
      <c r="AV21" s="57">
        <f t="shared" ref="AV21" si="67">IF($F21="","",(AS21/$F21))</f>
        <v>0.81818181818181823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9">
        <v>7</v>
      </c>
      <c r="D22" s="55">
        <v>0</v>
      </c>
      <c r="E22" s="55">
        <v>0</v>
      </c>
      <c r="F22" s="55">
        <f t="shared" si="37"/>
        <v>7</v>
      </c>
      <c r="G22" s="79">
        <v>6</v>
      </c>
      <c r="I22" s="77">
        <v>0</v>
      </c>
      <c r="J22" s="77">
        <v>0</v>
      </c>
      <c r="K22" s="55">
        <f t="shared" si="38"/>
        <v>1</v>
      </c>
      <c r="L22" s="57">
        <f t="shared" si="39"/>
        <v>0.8571428571428571</v>
      </c>
      <c r="M22" s="57">
        <f t="shared" si="40"/>
        <v>0</v>
      </c>
      <c r="N22" s="79">
        <v>5</v>
      </c>
      <c r="P22" s="77">
        <v>0</v>
      </c>
      <c r="Q22" s="77">
        <v>0</v>
      </c>
      <c r="R22" s="55">
        <f t="shared" si="41"/>
        <v>2</v>
      </c>
      <c r="S22" s="58">
        <f t="shared" si="42"/>
        <v>0.7142857142857143</v>
      </c>
      <c r="T22" s="57">
        <f t="shared" si="43"/>
        <v>0</v>
      </c>
      <c r="U22" s="79">
        <v>3</v>
      </c>
      <c r="W22" s="55">
        <v>0</v>
      </c>
      <c r="X22" s="79">
        <v>2</v>
      </c>
      <c r="Y22" s="55">
        <f t="shared" si="44"/>
        <v>2</v>
      </c>
      <c r="Z22" s="58">
        <f t="shared" si="45"/>
        <v>0.7142857142857143</v>
      </c>
      <c r="AA22" s="57">
        <f t="shared" si="46"/>
        <v>0.2857142857142857</v>
      </c>
      <c r="AB22" s="55">
        <v>0</v>
      </c>
      <c r="AD22" s="55">
        <v>0</v>
      </c>
      <c r="AE22" s="55">
        <v>4</v>
      </c>
      <c r="AF22" s="55">
        <f t="shared" si="47"/>
        <v>3</v>
      </c>
      <c r="AG22" s="58">
        <f t="shared" si="48"/>
        <v>0.5714285714285714</v>
      </c>
      <c r="AH22" s="57">
        <f t="shared" si="49"/>
        <v>0.5714285714285714</v>
      </c>
      <c r="AI22" s="55">
        <v>0</v>
      </c>
      <c r="AK22" s="55">
        <v>0</v>
      </c>
      <c r="AL22" s="55">
        <v>4</v>
      </c>
      <c r="AM22" s="55">
        <f t="shared" ref="AM22" si="68">F22-AL22-AK22-AI22</f>
        <v>3</v>
      </c>
      <c r="AN22" s="57">
        <f t="shared" ref="AN22" si="69">IF($F22="","",((AI22+AJ22+AK22+AL22)/$F22))</f>
        <v>0.5714285714285714</v>
      </c>
      <c r="AO22" s="57">
        <f t="shared" ref="AO22" si="70">IF($F22="","",(AL22/$F22))</f>
        <v>0.5714285714285714</v>
      </c>
      <c r="AP22" s="55"/>
      <c r="AR22" s="55"/>
      <c r="AS22" s="55"/>
      <c r="AT22" s="55"/>
      <c r="AU22" s="58"/>
      <c r="AV22" s="57"/>
      <c r="AW22" s="55"/>
      <c r="AY22" s="55"/>
      <c r="AZ22" s="55"/>
      <c r="BA22" s="55"/>
      <c r="BB22" s="57"/>
      <c r="BC22" s="57"/>
    </row>
    <row r="23" spans="2:55">
      <c r="B23" s="55" t="s">
        <v>24</v>
      </c>
      <c r="C23" s="79">
        <v>3</v>
      </c>
      <c r="D23" s="55">
        <v>0</v>
      </c>
      <c r="E23" s="55">
        <v>0</v>
      </c>
      <c r="F23" s="55">
        <f t="shared" si="37"/>
        <v>3</v>
      </c>
      <c r="G23" s="79">
        <v>2</v>
      </c>
      <c r="I23" s="79">
        <v>1</v>
      </c>
      <c r="J23" s="77">
        <v>0</v>
      </c>
      <c r="K23" s="55">
        <f t="shared" si="38"/>
        <v>0</v>
      </c>
      <c r="L23" s="57">
        <f t="shared" si="39"/>
        <v>1</v>
      </c>
      <c r="M23" s="57">
        <f t="shared" si="40"/>
        <v>0</v>
      </c>
      <c r="N23" s="79">
        <v>2</v>
      </c>
      <c r="P23" s="77">
        <v>0</v>
      </c>
      <c r="Q23" s="77">
        <v>0</v>
      </c>
      <c r="R23" s="55">
        <f t="shared" si="41"/>
        <v>1</v>
      </c>
      <c r="S23" s="58">
        <f t="shared" si="42"/>
        <v>0.66666666666666663</v>
      </c>
      <c r="T23" s="57">
        <f t="shared" si="43"/>
        <v>0</v>
      </c>
      <c r="U23" s="55">
        <v>1</v>
      </c>
      <c r="W23" s="55">
        <v>0</v>
      </c>
      <c r="X23" s="55">
        <v>1</v>
      </c>
      <c r="Y23" s="55">
        <f t="shared" si="44"/>
        <v>1</v>
      </c>
      <c r="Z23" s="58">
        <f t="shared" si="45"/>
        <v>0.66666666666666663</v>
      </c>
      <c r="AA23" s="57">
        <f t="shared" si="46"/>
        <v>0.33333333333333331</v>
      </c>
      <c r="AB23" s="55">
        <v>0</v>
      </c>
      <c r="AD23" s="55">
        <v>0</v>
      </c>
      <c r="AE23" s="55">
        <v>2</v>
      </c>
      <c r="AF23" s="55">
        <f t="shared" si="47"/>
        <v>1</v>
      </c>
      <c r="AG23" s="58">
        <f t="shared" si="48"/>
        <v>0.66666666666666663</v>
      </c>
      <c r="AH23" s="57">
        <f t="shared" si="49"/>
        <v>0.66666666666666663</v>
      </c>
      <c r="AI23" s="55"/>
      <c r="AK23" s="55"/>
      <c r="AL23" s="55"/>
      <c r="AM23" s="55"/>
      <c r="AN23" s="57"/>
      <c r="AO23" s="57"/>
      <c r="AP23" s="55"/>
      <c r="AR23" s="55"/>
      <c r="AS23" s="55"/>
      <c r="AT23" s="55"/>
      <c r="AU23" s="58"/>
      <c r="AV23" s="57"/>
      <c r="AW23" s="55"/>
      <c r="AY23" s="55"/>
      <c r="AZ23" s="55"/>
      <c r="BA23" s="55"/>
      <c r="BB23" s="57"/>
      <c r="BC23" s="57"/>
    </row>
    <row r="24" spans="2:55">
      <c r="B24" s="55" t="s">
        <v>25</v>
      </c>
      <c r="C24" s="55">
        <v>0</v>
      </c>
      <c r="D24" s="55">
        <v>0</v>
      </c>
      <c r="E24" s="55">
        <v>0</v>
      </c>
      <c r="F24" s="55">
        <f t="shared" si="37"/>
        <v>0</v>
      </c>
      <c r="G24" s="79">
        <v>0</v>
      </c>
      <c r="I24" s="25">
        <v>0</v>
      </c>
      <c r="J24" s="25">
        <v>0</v>
      </c>
      <c r="K24" s="55">
        <f t="shared" si="38"/>
        <v>0</v>
      </c>
      <c r="L24" s="57" t="e">
        <f t="shared" si="39"/>
        <v>#DIV/0!</v>
      </c>
      <c r="M24" s="57" t="e">
        <f t="shared" si="40"/>
        <v>#DIV/0!</v>
      </c>
      <c r="N24" s="79">
        <v>0</v>
      </c>
      <c r="P24" s="77">
        <v>0</v>
      </c>
      <c r="Q24" s="77">
        <v>0</v>
      </c>
      <c r="R24" s="55">
        <f t="shared" si="41"/>
        <v>0</v>
      </c>
      <c r="S24" s="58" t="e">
        <f t="shared" si="42"/>
        <v>#DIV/0!</v>
      </c>
      <c r="T24" s="57" t="e">
        <f t="shared" si="43"/>
        <v>#DIV/0!</v>
      </c>
      <c r="U24" s="79">
        <v>0</v>
      </c>
      <c r="W24" s="55">
        <v>0</v>
      </c>
      <c r="X24" s="79">
        <v>0</v>
      </c>
      <c r="Y24" s="55">
        <f t="shared" si="44"/>
        <v>0</v>
      </c>
      <c r="Z24" s="58" t="e">
        <f t="shared" si="45"/>
        <v>#DIV/0!</v>
      </c>
      <c r="AA24" s="57" t="e">
        <f t="shared" si="46"/>
        <v>#DIV/0!</v>
      </c>
      <c r="AF24" s="55"/>
      <c r="AG24" s="58"/>
      <c r="AH24" s="57"/>
      <c r="AM24" s="55"/>
      <c r="AN24" s="57"/>
      <c r="AO24" s="57"/>
      <c r="AT24" s="55"/>
      <c r="AU24" s="58"/>
      <c r="AV24" s="57"/>
      <c r="BA24" s="55"/>
      <c r="BB24" s="57"/>
      <c r="BC24" s="57"/>
    </row>
    <row r="25" spans="2:55">
      <c r="B25" s="55" t="s">
        <v>26</v>
      </c>
      <c r="C25" s="55">
        <v>1</v>
      </c>
      <c r="D25" s="55">
        <v>0</v>
      </c>
      <c r="E25" s="55">
        <v>0</v>
      </c>
      <c r="F25" s="55">
        <f t="shared" si="37"/>
        <v>1</v>
      </c>
      <c r="G25" s="55">
        <v>0</v>
      </c>
      <c r="H25" s="55"/>
      <c r="I25" s="55">
        <v>0</v>
      </c>
      <c r="J25" s="55">
        <v>0</v>
      </c>
      <c r="K25" s="55">
        <f t="shared" si="38"/>
        <v>1</v>
      </c>
      <c r="L25" s="57">
        <f t="shared" si="39"/>
        <v>0</v>
      </c>
      <c r="M25" s="57">
        <f t="shared" si="40"/>
        <v>0</v>
      </c>
      <c r="N25" s="55">
        <v>0</v>
      </c>
      <c r="O25" s="55"/>
      <c r="P25" s="55">
        <v>0</v>
      </c>
      <c r="Q25" s="55">
        <v>0</v>
      </c>
      <c r="R25" s="55">
        <f t="shared" si="41"/>
        <v>1</v>
      </c>
      <c r="S25" s="58">
        <f t="shared" si="42"/>
        <v>0</v>
      </c>
      <c r="T25" s="57">
        <f t="shared" si="43"/>
        <v>0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12</v>
      </c>
      <c r="D26" s="55">
        <v>0</v>
      </c>
      <c r="E26" s="55">
        <v>0</v>
      </c>
      <c r="F26" s="55">
        <f t="shared" si="37"/>
        <v>12</v>
      </c>
      <c r="G26" s="79">
        <v>9</v>
      </c>
      <c r="I26" s="55">
        <v>0</v>
      </c>
      <c r="J26" s="55">
        <v>0</v>
      </c>
      <c r="K26" s="55">
        <f t="shared" ref="K26" si="71">F26-I26-G26-J26</f>
        <v>3</v>
      </c>
      <c r="L26" s="57">
        <f t="shared" ref="L26" si="72">IF($F26="","",((G26+H26+I26+J26)/$F26))</f>
        <v>0.75</v>
      </c>
      <c r="M26" s="57">
        <f t="shared" ref="M26" si="73">IF($F26="","",(J26/$F26))</f>
        <v>0</v>
      </c>
    </row>
    <row r="27" spans="2:55">
      <c r="B27" s="72" t="s">
        <v>28</v>
      </c>
      <c r="C27" s="79">
        <v>8</v>
      </c>
      <c r="D27" s="55">
        <v>0</v>
      </c>
      <c r="E27" s="55">
        <v>0</v>
      </c>
      <c r="F27" s="55">
        <f t="shared" si="37"/>
        <v>8</v>
      </c>
    </row>
    <row r="30" spans="2:55">
      <c r="B30" s="25" t="str">
        <f>"Graduate  Retention - "&amp;$A$1</f>
        <v>Graduate  Retention - Stuart School of Business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74">IF($F33="","",((G33+H33+I33+J33)/$F33))</f>
        <v>#DIV/0!</v>
      </c>
      <c r="M33" s="50" t="e">
        <f t="shared" ref="M33:M39" si="75">IF($F33="","",(J33/$F33))</f>
        <v>#DIV/0!</v>
      </c>
      <c r="N33" s="38"/>
      <c r="O33" s="39"/>
      <c r="P33" s="39"/>
      <c r="Q33" s="39"/>
      <c r="R33" s="36">
        <f t="shared" ref="R33:R38" si="76">$F33-(N33+P33+Q33)</f>
        <v>0</v>
      </c>
      <c r="S33" s="37" t="e">
        <f t="shared" ref="S33:S37" si="77">IF($F33="","",((N33+O33+P33+Q33)/$F33))</f>
        <v>#DIV/0!</v>
      </c>
      <c r="T33" s="44" t="e">
        <f t="shared" ref="T33:T38" si="78">IF($F33="","",(Q33/$F33))</f>
        <v>#DIV/0!</v>
      </c>
      <c r="U33" s="38"/>
      <c r="V33" s="39"/>
      <c r="W33" s="39"/>
      <c r="X33" s="39"/>
      <c r="Y33" s="36">
        <f t="shared" ref="Y33:Y37" si="79">$F33-(U33+W33+X33)</f>
        <v>0</v>
      </c>
      <c r="Z33" s="49" t="e">
        <f t="shared" ref="Z33:Z40" si="80">IF($F33="","",((U33+V33+W33+X33)/$F33))</f>
        <v>#DIV/0!</v>
      </c>
      <c r="AA33" s="51" t="e">
        <f t="shared" ref="AA33:AA40" si="81">IF($F33="","",(X33/$F33))</f>
        <v>#DIV/0!</v>
      </c>
      <c r="AB33" s="38"/>
      <c r="AC33" s="39"/>
      <c r="AD33" s="39"/>
      <c r="AE33" s="39"/>
      <c r="AF33" s="36">
        <f t="shared" ref="AF33:AF36" si="82">$F33-(AB33+AD33+AE33)</f>
        <v>0</v>
      </c>
      <c r="AG33" s="37" t="e">
        <f t="shared" ref="AG33:AG40" si="83">IF($F33="","",((AB33+AC33+AD33+AE33)/$F33))</f>
        <v>#DIV/0!</v>
      </c>
      <c r="AH33" s="44" t="e">
        <f t="shared" ref="AH33:AH40" si="84">IF($F33="","",(AE33/$F33))</f>
        <v>#DIV/0!</v>
      </c>
      <c r="AI33" s="38"/>
      <c r="AJ33" s="39"/>
      <c r="AK33" s="39"/>
      <c r="AL33" s="39"/>
      <c r="AM33" s="36">
        <f t="shared" ref="AM33:AM36" si="85">$F33-(AI33+AK33+AL33)</f>
        <v>0</v>
      </c>
      <c r="AN33" s="49" t="e">
        <f t="shared" ref="AN33:AN40" si="86">IF($F33="","",((AI33+AJ33+AK33+AL33)/$F33))</f>
        <v>#DIV/0!</v>
      </c>
      <c r="AO33" s="51" t="e">
        <f t="shared" ref="AO33:AO40" si="87">IF($F33="","",(AL33/$F33))</f>
        <v>#DIV/0!</v>
      </c>
      <c r="AP33" s="38"/>
      <c r="AQ33" s="39"/>
      <c r="AR33" s="39"/>
      <c r="AS33" s="39"/>
      <c r="AT33" s="36">
        <f t="shared" ref="AT33:AT36" si="88">$F33-(AP33+AR33+AS33)</f>
        <v>0</v>
      </c>
      <c r="AU33" s="37" t="e">
        <f t="shared" ref="AU33:AU40" si="89">IF($F33="","",((AP33+AQ33+AR33+AS33)/$F33))</f>
        <v>#DIV/0!</v>
      </c>
      <c r="AV33" s="44" t="e">
        <f t="shared" ref="AV33:AV40" si="90">IF($F33="","",(AS33/$F33))</f>
        <v>#DIV/0!</v>
      </c>
      <c r="AW33" s="38"/>
      <c r="AX33" s="39"/>
      <c r="AY33" s="39"/>
      <c r="AZ33" s="39"/>
      <c r="BA33" s="36">
        <f t="shared" ref="BA33:BA36" si="91">$F33-(AW33+AY33+AZ33)</f>
        <v>0</v>
      </c>
      <c r="BB33" s="49" t="e">
        <f t="shared" ref="BB33:BB40" si="92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93">C34-D34-E34</f>
        <v>0</v>
      </c>
      <c r="G34" s="38"/>
      <c r="H34" s="39"/>
      <c r="I34" s="39"/>
      <c r="J34" s="39"/>
      <c r="K34" s="36">
        <f t="shared" ref="K34:K39" si="94">$F34-(G34+I34+J34)</f>
        <v>0</v>
      </c>
      <c r="L34" s="49" t="e">
        <f t="shared" si="74"/>
        <v>#DIV/0!</v>
      </c>
      <c r="M34" s="50" t="e">
        <f t="shared" si="75"/>
        <v>#DIV/0!</v>
      </c>
      <c r="N34" s="38"/>
      <c r="O34" s="39"/>
      <c r="P34" s="39"/>
      <c r="Q34" s="39"/>
      <c r="R34" s="36">
        <f t="shared" si="76"/>
        <v>0</v>
      </c>
      <c r="S34" s="37" t="e">
        <f t="shared" si="77"/>
        <v>#DIV/0!</v>
      </c>
      <c r="T34" s="44" t="e">
        <f t="shared" si="78"/>
        <v>#DIV/0!</v>
      </c>
      <c r="U34" s="38"/>
      <c r="V34" s="39"/>
      <c r="W34" s="39"/>
      <c r="X34" s="39"/>
      <c r="Y34" s="36">
        <f t="shared" si="79"/>
        <v>0</v>
      </c>
      <c r="Z34" s="49" t="e">
        <f t="shared" si="80"/>
        <v>#DIV/0!</v>
      </c>
      <c r="AA34" s="51" t="e">
        <f t="shared" si="81"/>
        <v>#DIV/0!</v>
      </c>
      <c r="AB34" s="38"/>
      <c r="AC34" s="39"/>
      <c r="AD34" s="39"/>
      <c r="AE34" s="39"/>
      <c r="AF34" s="36">
        <f t="shared" si="82"/>
        <v>0</v>
      </c>
      <c r="AG34" s="37" t="e">
        <f t="shared" si="83"/>
        <v>#DIV/0!</v>
      </c>
      <c r="AH34" s="44" t="e">
        <f t="shared" si="84"/>
        <v>#DIV/0!</v>
      </c>
      <c r="AI34" s="38"/>
      <c r="AJ34" s="39"/>
      <c r="AK34" s="39"/>
      <c r="AL34" s="39"/>
      <c r="AM34" s="36">
        <f t="shared" si="85"/>
        <v>0</v>
      </c>
      <c r="AN34" s="49" t="e">
        <f t="shared" si="86"/>
        <v>#DIV/0!</v>
      </c>
      <c r="AO34" s="51" t="e">
        <f t="shared" si="87"/>
        <v>#DIV/0!</v>
      </c>
      <c r="AP34" s="38"/>
      <c r="AQ34" s="39"/>
      <c r="AR34" s="39"/>
      <c r="AS34" s="39"/>
      <c r="AT34" s="36">
        <f t="shared" si="88"/>
        <v>0</v>
      </c>
      <c r="AU34" s="37" t="e">
        <f t="shared" si="89"/>
        <v>#DIV/0!</v>
      </c>
      <c r="AV34" s="44" t="e">
        <f t="shared" si="90"/>
        <v>#DIV/0!</v>
      </c>
      <c r="AW34" s="38"/>
      <c r="AX34" s="39"/>
      <c r="AY34" s="39"/>
      <c r="AZ34" s="39"/>
      <c r="BA34" s="36">
        <f t="shared" si="91"/>
        <v>0</v>
      </c>
      <c r="BB34" s="49" t="e">
        <f t="shared" si="92"/>
        <v>#DIV/0!</v>
      </c>
      <c r="BC34" s="51" t="e">
        <f t="shared" ref="BC34:BC40" si="95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93"/>
        <v>0</v>
      </c>
      <c r="G35" s="43"/>
      <c r="H35" s="36"/>
      <c r="I35" s="36"/>
      <c r="J35" s="36"/>
      <c r="K35" s="36">
        <f t="shared" si="94"/>
        <v>0</v>
      </c>
      <c r="L35" s="47" t="e">
        <f t="shared" si="74"/>
        <v>#DIV/0!</v>
      </c>
      <c r="M35" s="48" t="e">
        <f t="shared" si="75"/>
        <v>#DIV/0!</v>
      </c>
      <c r="N35" s="43"/>
      <c r="O35" s="36"/>
      <c r="P35" s="36"/>
      <c r="Q35" s="36"/>
      <c r="R35" s="36">
        <f t="shared" si="76"/>
        <v>0</v>
      </c>
      <c r="S35" s="37" t="e">
        <f t="shared" si="77"/>
        <v>#DIV/0!</v>
      </c>
      <c r="T35" s="44" t="e">
        <f t="shared" si="78"/>
        <v>#DIV/0!</v>
      </c>
      <c r="U35" s="43"/>
      <c r="V35" s="36"/>
      <c r="W35" s="36"/>
      <c r="X35" s="36"/>
      <c r="Y35" s="36">
        <f t="shared" si="79"/>
        <v>0</v>
      </c>
      <c r="Z35" s="47" t="e">
        <f t="shared" si="80"/>
        <v>#DIV/0!</v>
      </c>
      <c r="AA35" s="48" t="e">
        <f t="shared" si="81"/>
        <v>#DIV/0!</v>
      </c>
      <c r="AB35" s="43"/>
      <c r="AC35" s="36"/>
      <c r="AD35" s="36"/>
      <c r="AE35" s="36"/>
      <c r="AF35" s="36">
        <f t="shared" si="82"/>
        <v>0</v>
      </c>
      <c r="AG35" s="37" t="e">
        <f t="shared" si="83"/>
        <v>#DIV/0!</v>
      </c>
      <c r="AH35" s="44" t="e">
        <f t="shared" si="84"/>
        <v>#DIV/0!</v>
      </c>
      <c r="AI35" s="43"/>
      <c r="AJ35" s="36"/>
      <c r="AK35" s="36"/>
      <c r="AL35" s="36"/>
      <c r="AM35" s="36">
        <f t="shared" si="85"/>
        <v>0</v>
      </c>
      <c r="AN35" s="47" t="e">
        <f t="shared" si="86"/>
        <v>#DIV/0!</v>
      </c>
      <c r="AO35" s="48" t="e">
        <f t="shared" si="87"/>
        <v>#DIV/0!</v>
      </c>
      <c r="AP35" s="43"/>
      <c r="AQ35" s="36"/>
      <c r="AR35" s="36"/>
      <c r="AS35" s="36"/>
      <c r="AT35" s="36">
        <f t="shared" si="88"/>
        <v>0</v>
      </c>
      <c r="AU35" s="37" t="e">
        <f t="shared" si="89"/>
        <v>#DIV/0!</v>
      </c>
      <c r="AV35" s="46" t="e">
        <f t="shared" si="90"/>
        <v>#DIV/0!</v>
      </c>
      <c r="AW35" s="43"/>
      <c r="AX35" s="36"/>
      <c r="AY35" s="36"/>
      <c r="AZ35" s="36"/>
      <c r="BA35" s="36">
        <f t="shared" si="91"/>
        <v>0</v>
      </c>
      <c r="BB35" s="47" t="e">
        <f t="shared" si="92"/>
        <v>#DIV/0!</v>
      </c>
      <c r="BC35" s="48" t="e">
        <f t="shared" si="95"/>
        <v>#DIV/0!</v>
      </c>
    </row>
    <row r="36" spans="2:55">
      <c r="B36" s="41" t="s">
        <v>22</v>
      </c>
      <c r="C36" s="35"/>
      <c r="D36" s="35"/>
      <c r="E36" s="35"/>
      <c r="F36" s="42">
        <f t="shared" si="93"/>
        <v>0</v>
      </c>
      <c r="G36" s="43"/>
      <c r="H36" s="36"/>
      <c r="I36" s="36"/>
      <c r="J36" s="36"/>
      <c r="K36" s="36">
        <f t="shared" si="94"/>
        <v>0</v>
      </c>
      <c r="L36" s="47" t="e">
        <f t="shared" si="74"/>
        <v>#DIV/0!</v>
      </c>
      <c r="M36" s="48" t="e">
        <f t="shared" si="75"/>
        <v>#DIV/0!</v>
      </c>
      <c r="N36" s="43"/>
      <c r="O36" s="36"/>
      <c r="P36" s="36"/>
      <c r="Q36" s="36"/>
      <c r="R36" s="36">
        <f t="shared" si="76"/>
        <v>0</v>
      </c>
      <c r="S36" s="37" t="e">
        <f t="shared" si="77"/>
        <v>#DIV/0!</v>
      </c>
      <c r="T36" s="44" t="e">
        <f t="shared" si="78"/>
        <v>#DIV/0!</v>
      </c>
      <c r="U36" s="43"/>
      <c r="V36" s="36"/>
      <c r="W36" s="36"/>
      <c r="X36" s="36"/>
      <c r="Y36" s="36">
        <f t="shared" si="79"/>
        <v>0</v>
      </c>
      <c r="Z36" s="47" t="e">
        <f t="shared" si="80"/>
        <v>#DIV/0!</v>
      </c>
      <c r="AA36" s="48" t="e">
        <f t="shared" si="81"/>
        <v>#DIV/0!</v>
      </c>
      <c r="AB36" s="43"/>
      <c r="AC36" s="36"/>
      <c r="AD36" s="36"/>
      <c r="AE36" s="36"/>
      <c r="AF36" s="36">
        <f t="shared" si="82"/>
        <v>0</v>
      </c>
      <c r="AG36" s="37" t="e">
        <f t="shared" si="83"/>
        <v>#DIV/0!</v>
      </c>
      <c r="AH36" s="44" t="e">
        <f t="shared" si="84"/>
        <v>#DIV/0!</v>
      </c>
      <c r="AI36" s="43"/>
      <c r="AJ36" s="36"/>
      <c r="AK36" s="36"/>
      <c r="AL36" s="36"/>
      <c r="AM36" s="36">
        <f t="shared" si="85"/>
        <v>0</v>
      </c>
      <c r="AN36" s="47" t="e">
        <f t="shared" si="86"/>
        <v>#DIV/0!</v>
      </c>
      <c r="AO36" s="48" t="e">
        <f t="shared" si="87"/>
        <v>#DIV/0!</v>
      </c>
      <c r="AP36" s="43"/>
      <c r="AQ36" s="36"/>
      <c r="AR36" s="36"/>
      <c r="AS36" s="36"/>
      <c r="AT36" s="36">
        <f t="shared" si="88"/>
        <v>0</v>
      </c>
      <c r="AU36" s="37" t="e">
        <f t="shared" si="89"/>
        <v>#DIV/0!</v>
      </c>
      <c r="AV36" s="46" t="e">
        <f t="shared" si="90"/>
        <v>#DIV/0!</v>
      </c>
      <c r="AW36" s="43"/>
      <c r="AX36" s="36"/>
      <c r="AY36" s="36"/>
      <c r="AZ36" s="36"/>
      <c r="BA36" s="36">
        <f t="shared" si="91"/>
        <v>0</v>
      </c>
      <c r="BB36" s="47" t="e">
        <f t="shared" si="92"/>
        <v>#DIV/0!</v>
      </c>
      <c r="BC36" s="48" t="e">
        <f t="shared" si="95"/>
        <v>#DIV/0!</v>
      </c>
    </row>
    <row r="37" spans="2:55">
      <c r="B37" s="41" t="s">
        <v>23</v>
      </c>
      <c r="C37" s="35"/>
      <c r="D37" s="35"/>
      <c r="E37" s="35"/>
      <c r="F37" s="42">
        <f t="shared" si="93"/>
        <v>0</v>
      </c>
      <c r="G37" s="52"/>
      <c r="H37" s="40"/>
      <c r="I37" s="40"/>
      <c r="J37" s="40"/>
      <c r="K37" s="36">
        <f t="shared" si="94"/>
        <v>0</v>
      </c>
      <c r="L37" s="53" t="e">
        <f t="shared" si="74"/>
        <v>#DIV/0!</v>
      </c>
      <c r="M37" s="54" t="e">
        <f t="shared" si="75"/>
        <v>#DIV/0!</v>
      </c>
      <c r="N37" s="52"/>
      <c r="O37" s="40"/>
      <c r="P37" s="40"/>
      <c r="Q37" s="40"/>
      <c r="R37" s="36">
        <f t="shared" si="76"/>
        <v>0</v>
      </c>
      <c r="S37" s="37" t="e">
        <f t="shared" si="77"/>
        <v>#DIV/0!</v>
      </c>
      <c r="T37" s="44" t="e">
        <f t="shared" si="78"/>
        <v>#DIV/0!</v>
      </c>
      <c r="U37" s="52"/>
      <c r="V37" s="40"/>
      <c r="W37" s="40"/>
      <c r="X37" s="40"/>
      <c r="Y37" s="40">
        <f t="shared" si="79"/>
        <v>0</v>
      </c>
      <c r="Z37" s="53" t="e">
        <f t="shared" si="80"/>
        <v>#DIV/0!</v>
      </c>
      <c r="AA37" s="54" t="e">
        <f t="shared" si="81"/>
        <v>#DIV/0!</v>
      </c>
      <c r="AB37" s="52"/>
      <c r="AC37" s="40"/>
      <c r="AD37" s="40"/>
      <c r="AE37" s="40"/>
      <c r="AF37" s="36"/>
      <c r="AG37" s="37" t="e">
        <f t="shared" si="83"/>
        <v>#DIV/0!</v>
      </c>
      <c r="AH37" s="44" t="e">
        <f t="shared" si="84"/>
        <v>#DIV/0!</v>
      </c>
      <c r="AI37" s="52"/>
      <c r="AJ37" s="40"/>
      <c r="AK37" s="40"/>
      <c r="AL37" s="40"/>
      <c r="AM37" s="40"/>
      <c r="AN37" s="53" t="e">
        <f t="shared" si="86"/>
        <v>#DIV/0!</v>
      </c>
      <c r="AO37" s="54" t="e">
        <f t="shared" si="87"/>
        <v>#DIV/0!</v>
      </c>
      <c r="AP37" s="52"/>
      <c r="AQ37" s="40"/>
      <c r="AR37" s="40"/>
      <c r="AS37" s="40"/>
      <c r="AT37" s="36"/>
      <c r="AU37" s="37" t="e">
        <f t="shared" si="89"/>
        <v>#DIV/0!</v>
      </c>
      <c r="AV37" s="46" t="e">
        <f t="shared" si="90"/>
        <v>#DIV/0!</v>
      </c>
      <c r="AW37" s="52"/>
      <c r="AX37" s="40"/>
      <c r="AY37" s="40"/>
      <c r="AZ37" s="40"/>
      <c r="BA37" s="40"/>
      <c r="BB37" s="53" t="e">
        <f t="shared" si="92"/>
        <v>#DIV/0!</v>
      </c>
      <c r="BC37" s="54" t="e">
        <f t="shared" si="95"/>
        <v>#DIV/0!</v>
      </c>
    </row>
    <row r="38" spans="2:55">
      <c r="B38" s="55" t="s">
        <v>24</v>
      </c>
      <c r="C38" s="56"/>
      <c r="D38" s="56"/>
      <c r="E38" s="56"/>
      <c r="F38" s="56">
        <f t="shared" si="93"/>
        <v>0</v>
      </c>
      <c r="G38" s="38"/>
      <c r="I38" s="55"/>
      <c r="J38" s="39"/>
      <c r="K38" s="36">
        <f t="shared" si="94"/>
        <v>0</v>
      </c>
      <c r="L38" s="53" t="e">
        <f t="shared" si="74"/>
        <v>#DIV/0!</v>
      </c>
      <c r="M38" s="54" t="e">
        <f t="shared" si="75"/>
        <v>#DIV/0!</v>
      </c>
      <c r="N38" s="38"/>
      <c r="P38" s="55"/>
      <c r="Q38" s="39"/>
      <c r="R38" s="36">
        <f t="shared" si="76"/>
        <v>0</v>
      </c>
      <c r="S38" s="37" t="e">
        <f>IF($F38="","",((N38+O38+P38+Q38)/$F38))</f>
        <v>#DIV/0!</v>
      </c>
      <c r="T38" s="57" t="e">
        <f t="shared" si="78"/>
        <v>#DIV/0!</v>
      </c>
      <c r="U38" s="38"/>
      <c r="W38" s="55"/>
      <c r="X38" s="39"/>
      <c r="Y38" s="55"/>
      <c r="Z38" s="57" t="e">
        <f t="shared" si="80"/>
        <v>#DIV/0!</v>
      </c>
      <c r="AA38" s="57" t="e">
        <f t="shared" si="81"/>
        <v>#DIV/0!</v>
      </c>
      <c r="AB38" s="38"/>
      <c r="AD38" s="55"/>
      <c r="AE38" s="39"/>
      <c r="AF38" s="55"/>
      <c r="AG38" s="58" t="e">
        <f t="shared" si="83"/>
        <v>#DIV/0!</v>
      </c>
      <c r="AH38" s="57" t="e">
        <f t="shared" si="84"/>
        <v>#DIV/0!</v>
      </c>
      <c r="AI38" s="38"/>
      <c r="AK38" s="55"/>
      <c r="AL38" s="39"/>
      <c r="AM38" s="55"/>
      <c r="AN38" s="57" t="e">
        <f t="shared" si="86"/>
        <v>#DIV/0!</v>
      </c>
      <c r="AO38" s="57" t="e">
        <f t="shared" si="87"/>
        <v>#DIV/0!</v>
      </c>
      <c r="AP38" s="38"/>
      <c r="AR38" s="55"/>
      <c r="AS38" s="39"/>
      <c r="AT38" s="55"/>
      <c r="AU38" s="58" t="e">
        <f t="shared" si="89"/>
        <v>#DIV/0!</v>
      </c>
      <c r="AV38" s="57" t="e">
        <f t="shared" si="90"/>
        <v>#DIV/0!</v>
      </c>
      <c r="AW38" s="38"/>
      <c r="AY38" s="55"/>
      <c r="AZ38" s="39"/>
      <c r="BA38" s="55"/>
      <c r="BB38" s="57" t="e">
        <f t="shared" si="92"/>
        <v>#DIV/0!</v>
      </c>
      <c r="BC38" s="57" t="e">
        <f t="shared" si="95"/>
        <v>#DIV/0!</v>
      </c>
    </row>
    <row r="39" spans="2:55">
      <c r="B39" s="55" t="s">
        <v>25</v>
      </c>
      <c r="C39" s="56"/>
      <c r="D39" s="56"/>
      <c r="E39" s="56"/>
      <c r="F39" s="56">
        <f t="shared" si="93"/>
        <v>0</v>
      </c>
      <c r="G39" s="38"/>
      <c r="I39" s="55"/>
      <c r="J39" s="39"/>
      <c r="K39" s="36">
        <f t="shared" si="94"/>
        <v>0</v>
      </c>
      <c r="L39" s="53" t="e">
        <f t="shared" si="74"/>
        <v>#DIV/0!</v>
      </c>
      <c r="M39" s="54" t="e">
        <f t="shared" si="75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80"/>
        <v>#DIV/0!</v>
      </c>
      <c r="AA39" s="57" t="e">
        <f t="shared" si="81"/>
        <v>#DIV/0!</v>
      </c>
      <c r="AB39" s="38"/>
      <c r="AD39" s="55"/>
      <c r="AE39" s="39"/>
      <c r="AF39" s="55"/>
      <c r="AG39" s="58" t="e">
        <f t="shared" si="83"/>
        <v>#DIV/0!</v>
      </c>
      <c r="AH39" s="57" t="e">
        <f t="shared" si="84"/>
        <v>#DIV/0!</v>
      </c>
      <c r="AI39" s="38"/>
      <c r="AK39" s="55"/>
      <c r="AL39" s="39"/>
      <c r="AM39" s="55"/>
      <c r="AN39" s="57" t="e">
        <f t="shared" si="86"/>
        <v>#DIV/0!</v>
      </c>
      <c r="AO39" s="57" t="e">
        <f t="shared" si="87"/>
        <v>#DIV/0!</v>
      </c>
      <c r="AP39" s="38"/>
      <c r="AR39" s="55"/>
      <c r="AS39" s="39"/>
      <c r="AT39" s="55"/>
      <c r="AU39" s="58" t="e">
        <f t="shared" si="89"/>
        <v>#DIV/0!</v>
      </c>
      <c r="AV39" s="57" t="e">
        <f t="shared" si="90"/>
        <v>#DIV/0!</v>
      </c>
      <c r="AW39" s="38"/>
      <c r="AY39" s="55"/>
      <c r="AZ39" s="39"/>
      <c r="BA39" s="55"/>
      <c r="BB39" s="57" t="e">
        <f t="shared" si="92"/>
        <v>#DIV/0!</v>
      </c>
      <c r="BC39" s="57" t="e">
        <f t="shared" si="95"/>
        <v>#DIV/0!</v>
      </c>
    </row>
    <row r="40" spans="2:55">
      <c r="B40" s="55" t="s">
        <v>26</v>
      </c>
      <c r="C40" s="56"/>
      <c r="F40" s="56">
        <f t="shared" si="93"/>
        <v>0</v>
      </c>
      <c r="Z40" s="57" t="e">
        <f t="shared" si="80"/>
        <v>#DIV/0!</v>
      </c>
      <c r="AA40" s="57" t="e">
        <f t="shared" si="81"/>
        <v>#DIV/0!</v>
      </c>
      <c r="AG40" s="58" t="e">
        <f t="shared" si="83"/>
        <v>#DIV/0!</v>
      </c>
      <c r="AH40" s="57" t="e">
        <f t="shared" si="84"/>
        <v>#DIV/0!</v>
      </c>
      <c r="AN40" s="57" t="e">
        <f t="shared" si="86"/>
        <v>#DIV/0!</v>
      </c>
      <c r="AO40" s="57" t="e">
        <f t="shared" si="87"/>
        <v>#DIV/0!</v>
      </c>
      <c r="AU40" s="58" t="e">
        <f t="shared" si="89"/>
        <v>#DIV/0!</v>
      </c>
      <c r="AV40" s="57" t="e">
        <f t="shared" si="90"/>
        <v>#DIV/0!</v>
      </c>
      <c r="BB40" s="57" t="e">
        <f t="shared" si="92"/>
        <v>#DIV/0!</v>
      </c>
      <c r="BC40" s="57" t="e">
        <f t="shared" si="95"/>
        <v>#DIV/0!</v>
      </c>
    </row>
    <row r="43" spans="2:55">
      <c r="B43" s="25" t="str">
        <f>"Graduate PHD/JD Retention - "&amp;$A$1</f>
        <v>Graduate PHD/JD Retention - Stuart School of Business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6">C46-D46-E46</f>
        <v>0</v>
      </c>
      <c r="G46" s="38"/>
      <c r="H46" s="39"/>
      <c r="I46" s="39"/>
      <c r="J46" s="39"/>
      <c r="K46" s="36">
        <f t="shared" ref="K46:K52" si="97">$F46-(G46+I46+J46)</f>
        <v>0</v>
      </c>
      <c r="L46" s="49" t="e">
        <f t="shared" ref="L46:L52" si="98">IF($F46="","",((G46+H46+I46+J46)/$F46))</f>
        <v>#DIV/0!</v>
      </c>
      <c r="M46" s="50" t="e">
        <f t="shared" ref="M46:M52" si="99">IF($F46="","",(J46/$F46))</f>
        <v>#DIV/0!</v>
      </c>
      <c r="N46" s="38"/>
      <c r="O46" s="39"/>
      <c r="P46" s="39"/>
      <c r="Q46" s="39"/>
      <c r="R46" s="36">
        <f t="shared" ref="R46:R51" si="100">$F46-(N46+P46+Q46)</f>
        <v>0</v>
      </c>
      <c r="S46" s="37" t="e">
        <f t="shared" ref="S46:S51" si="101">IF($F46="","",((N46+O46+P46+Q46)/$F46))</f>
        <v>#DIV/0!</v>
      </c>
      <c r="T46" s="44" t="e">
        <f t="shared" ref="T46:T51" si="102">IF($F46="","",(Q46/$F46))</f>
        <v>#DIV/0!</v>
      </c>
      <c r="U46" s="38"/>
      <c r="V46" s="39"/>
      <c r="W46" s="39"/>
      <c r="X46" s="39"/>
      <c r="Y46" s="36">
        <f t="shared" ref="Y46:Y50" si="103">$F46-(U46+W46+X46)</f>
        <v>0</v>
      </c>
      <c r="Z46" s="49" t="e">
        <f t="shared" ref="Z46:Z51" si="104">IF($F46="","",((U46+V46+W46+X46)/$F46))</f>
        <v>#DIV/0!</v>
      </c>
      <c r="AA46" s="51" t="e">
        <f t="shared" ref="AA46:AA51" si="105">IF($F46="","",(X46/$F46))</f>
        <v>#DIV/0!</v>
      </c>
      <c r="AB46" s="38"/>
      <c r="AC46" s="39"/>
      <c r="AD46" s="39"/>
      <c r="AE46" s="39"/>
      <c r="AF46" s="36">
        <f t="shared" ref="AF46:AF49" si="106">$F46-(AB46+AD46+AE46)</f>
        <v>0</v>
      </c>
      <c r="AG46" s="37" t="e">
        <f t="shared" ref="AG46:AG51" si="107">IF($F46="","",((AB46+AC46+AD46+AE46)/$F46))</f>
        <v>#DIV/0!</v>
      </c>
      <c r="AH46" s="44" t="e">
        <f t="shared" ref="AH46:AH51" si="108">IF($F46="","",(AE46/$F46))</f>
        <v>#DIV/0!</v>
      </c>
      <c r="AI46" s="38"/>
      <c r="AJ46" s="39"/>
      <c r="AK46" s="39"/>
      <c r="AL46" s="39"/>
      <c r="AM46" s="36">
        <f t="shared" ref="AM46:AM49" si="109">$F46-(AI46+AK46+AL46)</f>
        <v>0</v>
      </c>
      <c r="AN46" s="49" t="e">
        <f t="shared" ref="AN46:AN51" si="110">IF($F46="","",((AI46+AJ46+AK46+AL46)/$F46))</f>
        <v>#DIV/0!</v>
      </c>
      <c r="AO46" s="51" t="e">
        <f t="shared" ref="AO46:AO51" si="111">IF($F46="","",(AL46/$F46))</f>
        <v>#DIV/0!</v>
      </c>
      <c r="AP46" s="38"/>
      <c r="AQ46" s="39"/>
      <c r="AR46" s="39"/>
      <c r="AS46" s="39"/>
      <c r="AT46" s="36">
        <f t="shared" ref="AT46:AT49" si="112">$F46-(AP46+AR46+AS46)</f>
        <v>0</v>
      </c>
      <c r="AU46" s="37" t="e">
        <f t="shared" ref="AU46:AU51" si="113">IF($F46="","",((AP46+AQ46+AR46+AS46)/$F46))</f>
        <v>#DIV/0!</v>
      </c>
      <c r="AV46" s="44" t="e">
        <f t="shared" ref="AV46:AV51" si="114">IF($F46="","",(AS46/$F46))</f>
        <v>#DIV/0!</v>
      </c>
      <c r="AW46" s="38"/>
      <c r="AX46" s="39"/>
      <c r="AY46" s="39"/>
      <c r="AZ46" s="39"/>
      <c r="BA46" s="36">
        <f t="shared" ref="BA46:BA49" si="115">$F46-(AW46+AY46+AZ46)</f>
        <v>0</v>
      </c>
      <c r="BB46" s="49" t="e">
        <f t="shared" ref="BB46:BB51" si="116">IF($F46="","",((AW46+AX46+AY46+AZ46)/$F46))</f>
        <v>#DIV/0!</v>
      </c>
      <c r="BC46" s="51" t="e">
        <f t="shared" ref="BC46:BC51" si="117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6"/>
        <v>0</v>
      </c>
      <c r="G47" s="38"/>
      <c r="H47" s="39"/>
      <c r="I47" s="39"/>
      <c r="J47" s="39"/>
      <c r="K47" s="36">
        <f t="shared" si="97"/>
        <v>0</v>
      </c>
      <c r="L47" s="49" t="e">
        <f t="shared" si="98"/>
        <v>#DIV/0!</v>
      </c>
      <c r="M47" s="50" t="e">
        <f t="shared" si="99"/>
        <v>#DIV/0!</v>
      </c>
      <c r="N47" s="38"/>
      <c r="O47" s="39"/>
      <c r="P47" s="39"/>
      <c r="Q47" s="39"/>
      <c r="R47" s="36">
        <f t="shared" si="100"/>
        <v>0</v>
      </c>
      <c r="S47" s="37" t="e">
        <f t="shared" si="101"/>
        <v>#DIV/0!</v>
      </c>
      <c r="T47" s="44" t="e">
        <f t="shared" si="102"/>
        <v>#DIV/0!</v>
      </c>
      <c r="U47" s="38"/>
      <c r="V47" s="39"/>
      <c r="W47" s="39"/>
      <c r="X47" s="39"/>
      <c r="Y47" s="36">
        <f t="shared" si="103"/>
        <v>0</v>
      </c>
      <c r="Z47" s="49" t="e">
        <f t="shared" si="104"/>
        <v>#DIV/0!</v>
      </c>
      <c r="AA47" s="51" t="e">
        <f t="shared" si="105"/>
        <v>#DIV/0!</v>
      </c>
      <c r="AB47" s="38"/>
      <c r="AC47" s="39"/>
      <c r="AD47" s="39"/>
      <c r="AE47" s="39"/>
      <c r="AF47" s="36">
        <f t="shared" si="106"/>
        <v>0</v>
      </c>
      <c r="AG47" s="37" t="e">
        <f t="shared" si="107"/>
        <v>#DIV/0!</v>
      </c>
      <c r="AH47" s="44" t="e">
        <f t="shared" si="108"/>
        <v>#DIV/0!</v>
      </c>
      <c r="AI47" s="38"/>
      <c r="AJ47" s="39"/>
      <c r="AK47" s="39"/>
      <c r="AL47" s="39"/>
      <c r="AM47" s="36">
        <f t="shared" si="109"/>
        <v>0</v>
      </c>
      <c r="AN47" s="49" t="e">
        <f t="shared" si="110"/>
        <v>#DIV/0!</v>
      </c>
      <c r="AO47" s="51" t="e">
        <f t="shared" si="111"/>
        <v>#DIV/0!</v>
      </c>
      <c r="AP47" s="38"/>
      <c r="AQ47" s="39"/>
      <c r="AR47" s="39"/>
      <c r="AS47" s="39"/>
      <c r="AT47" s="36">
        <f t="shared" si="112"/>
        <v>0</v>
      </c>
      <c r="AU47" s="37" t="e">
        <f t="shared" si="113"/>
        <v>#DIV/0!</v>
      </c>
      <c r="AV47" s="44" t="e">
        <f t="shared" si="114"/>
        <v>#DIV/0!</v>
      </c>
      <c r="AW47" s="38"/>
      <c r="AX47" s="39"/>
      <c r="AY47" s="39"/>
      <c r="AZ47" s="39"/>
      <c r="BA47" s="36">
        <f t="shared" si="115"/>
        <v>0</v>
      </c>
      <c r="BB47" s="49" t="e">
        <f t="shared" si="116"/>
        <v>#DIV/0!</v>
      </c>
      <c r="BC47" s="51" t="e">
        <f t="shared" si="117"/>
        <v>#DIV/0!</v>
      </c>
    </row>
    <row r="48" spans="2:55">
      <c r="B48" s="41" t="s">
        <v>21</v>
      </c>
      <c r="C48" s="35"/>
      <c r="D48" s="35"/>
      <c r="E48" s="35"/>
      <c r="F48" s="42">
        <f t="shared" si="96"/>
        <v>0</v>
      </c>
      <c r="G48" s="43"/>
      <c r="H48" s="36"/>
      <c r="I48" s="36"/>
      <c r="J48" s="36"/>
      <c r="K48" s="36">
        <f t="shared" si="97"/>
        <v>0</v>
      </c>
      <c r="L48" s="47" t="e">
        <f t="shared" si="98"/>
        <v>#DIV/0!</v>
      </c>
      <c r="M48" s="48" t="e">
        <f t="shared" si="99"/>
        <v>#DIV/0!</v>
      </c>
      <c r="N48" s="43"/>
      <c r="O48" s="36"/>
      <c r="P48" s="36"/>
      <c r="Q48" s="36"/>
      <c r="R48" s="36">
        <f t="shared" si="100"/>
        <v>0</v>
      </c>
      <c r="S48" s="37" t="e">
        <f t="shared" si="101"/>
        <v>#DIV/0!</v>
      </c>
      <c r="T48" s="44" t="e">
        <f t="shared" si="102"/>
        <v>#DIV/0!</v>
      </c>
      <c r="U48" s="43"/>
      <c r="V48" s="36"/>
      <c r="W48" s="36"/>
      <c r="X48" s="36"/>
      <c r="Y48" s="36">
        <f t="shared" si="103"/>
        <v>0</v>
      </c>
      <c r="Z48" s="47" t="e">
        <f t="shared" si="104"/>
        <v>#DIV/0!</v>
      </c>
      <c r="AA48" s="48" t="e">
        <f t="shared" si="105"/>
        <v>#DIV/0!</v>
      </c>
      <c r="AB48" s="43"/>
      <c r="AC48" s="36"/>
      <c r="AD48" s="36"/>
      <c r="AE48" s="36"/>
      <c r="AF48" s="36">
        <f t="shared" si="106"/>
        <v>0</v>
      </c>
      <c r="AG48" s="37" t="e">
        <f t="shared" si="107"/>
        <v>#DIV/0!</v>
      </c>
      <c r="AH48" s="44" t="e">
        <f t="shared" si="108"/>
        <v>#DIV/0!</v>
      </c>
      <c r="AI48" s="43"/>
      <c r="AJ48" s="36"/>
      <c r="AK48" s="36"/>
      <c r="AL48" s="36"/>
      <c r="AM48" s="36">
        <f t="shared" si="109"/>
        <v>0</v>
      </c>
      <c r="AN48" s="47" t="e">
        <f t="shared" si="110"/>
        <v>#DIV/0!</v>
      </c>
      <c r="AO48" s="48" t="e">
        <f t="shared" si="111"/>
        <v>#DIV/0!</v>
      </c>
      <c r="AP48" s="43"/>
      <c r="AQ48" s="36"/>
      <c r="AR48" s="36"/>
      <c r="AS48" s="36"/>
      <c r="AT48" s="36">
        <f t="shared" si="112"/>
        <v>0</v>
      </c>
      <c r="AU48" s="37" t="e">
        <f t="shared" si="113"/>
        <v>#DIV/0!</v>
      </c>
      <c r="AV48" s="46" t="e">
        <f t="shared" si="114"/>
        <v>#DIV/0!</v>
      </c>
      <c r="AW48" s="43"/>
      <c r="AX48" s="36"/>
      <c r="AY48" s="36"/>
      <c r="AZ48" s="36"/>
      <c r="BA48" s="36">
        <f t="shared" si="115"/>
        <v>0</v>
      </c>
      <c r="BB48" s="47" t="e">
        <f t="shared" si="116"/>
        <v>#DIV/0!</v>
      </c>
      <c r="BC48" s="48" t="e">
        <f t="shared" si="117"/>
        <v>#DIV/0!</v>
      </c>
    </row>
    <row r="49" spans="2:55">
      <c r="B49" s="41" t="s">
        <v>22</v>
      </c>
      <c r="C49" s="35"/>
      <c r="D49" s="35"/>
      <c r="E49" s="35"/>
      <c r="F49" s="42">
        <f t="shared" si="96"/>
        <v>0</v>
      </c>
      <c r="G49" s="43"/>
      <c r="H49" s="36"/>
      <c r="I49" s="36"/>
      <c r="J49" s="36"/>
      <c r="K49" s="36">
        <f t="shared" si="97"/>
        <v>0</v>
      </c>
      <c r="L49" s="47" t="e">
        <f t="shared" si="98"/>
        <v>#DIV/0!</v>
      </c>
      <c r="M49" s="48" t="e">
        <f t="shared" si="99"/>
        <v>#DIV/0!</v>
      </c>
      <c r="N49" s="43"/>
      <c r="O49" s="36"/>
      <c r="P49" s="36"/>
      <c r="Q49" s="36"/>
      <c r="R49" s="36">
        <f t="shared" si="100"/>
        <v>0</v>
      </c>
      <c r="S49" s="37" t="e">
        <f t="shared" si="101"/>
        <v>#DIV/0!</v>
      </c>
      <c r="T49" s="44" t="e">
        <f t="shared" si="102"/>
        <v>#DIV/0!</v>
      </c>
      <c r="U49" s="43"/>
      <c r="V49" s="36"/>
      <c r="W49" s="36"/>
      <c r="X49" s="36"/>
      <c r="Y49" s="36">
        <f t="shared" si="103"/>
        <v>0</v>
      </c>
      <c r="Z49" s="47" t="e">
        <f t="shared" si="104"/>
        <v>#DIV/0!</v>
      </c>
      <c r="AA49" s="48" t="e">
        <f t="shared" si="105"/>
        <v>#DIV/0!</v>
      </c>
      <c r="AB49" s="43"/>
      <c r="AC49" s="36"/>
      <c r="AD49" s="36"/>
      <c r="AE49" s="36"/>
      <c r="AF49" s="36">
        <f t="shared" si="106"/>
        <v>0</v>
      </c>
      <c r="AG49" s="37" t="e">
        <f t="shared" si="107"/>
        <v>#DIV/0!</v>
      </c>
      <c r="AH49" s="44" t="e">
        <f t="shared" si="108"/>
        <v>#DIV/0!</v>
      </c>
      <c r="AI49" s="43"/>
      <c r="AJ49" s="36"/>
      <c r="AK49" s="36"/>
      <c r="AL49" s="36"/>
      <c r="AM49" s="36">
        <f t="shared" si="109"/>
        <v>0</v>
      </c>
      <c r="AN49" s="47" t="e">
        <f t="shared" si="110"/>
        <v>#DIV/0!</v>
      </c>
      <c r="AO49" s="48" t="e">
        <f t="shared" si="111"/>
        <v>#DIV/0!</v>
      </c>
      <c r="AP49" s="43"/>
      <c r="AQ49" s="36"/>
      <c r="AR49" s="36"/>
      <c r="AS49" s="36"/>
      <c r="AT49" s="36">
        <f t="shared" si="112"/>
        <v>0</v>
      </c>
      <c r="AU49" s="37" t="e">
        <f t="shared" si="113"/>
        <v>#DIV/0!</v>
      </c>
      <c r="AV49" s="46" t="e">
        <f t="shared" si="114"/>
        <v>#DIV/0!</v>
      </c>
      <c r="AW49" s="43"/>
      <c r="AX49" s="36"/>
      <c r="AY49" s="36"/>
      <c r="AZ49" s="36"/>
      <c r="BA49" s="36">
        <f t="shared" si="115"/>
        <v>0</v>
      </c>
      <c r="BB49" s="47" t="e">
        <f t="shared" si="116"/>
        <v>#DIV/0!</v>
      </c>
      <c r="BC49" s="48" t="e">
        <f t="shared" si="117"/>
        <v>#DIV/0!</v>
      </c>
    </row>
    <row r="50" spans="2:55">
      <c r="B50" s="41" t="s">
        <v>23</v>
      </c>
      <c r="C50" s="35"/>
      <c r="D50" s="35"/>
      <c r="E50" s="35"/>
      <c r="F50" s="42">
        <f t="shared" si="96"/>
        <v>0</v>
      </c>
      <c r="G50" s="52"/>
      <c r="H50" s="40"/>
      <c r="I50" s="40"/>
      <c r="J50" s="40"/>
      <c r="K50" s="36">
        <f t="shared" si="97"/>
        <v>0</v>
      </c>
      <c r="L50" s="53" t="e">
        <f t="shared" si="98"/>
        <v>#DIV/0!</v>
      </c>
      <c r="M50" s="54" t="e">
        <f t="shared" si="99"/>
        <v>#DIV/0!</v>
      </c>
      <c r="N50" s="52"/>
      <c r="O50" s="40"/>
      <c r="P50" s="40"/>
      <c r="Q50" s="40"/>
      <c r="R50" s="36">
        <f t="shared" si="100"/>
        <v>0</v>
      </c>
      <c r="S50" s="37" t="e">
        <f t="shared" si="101"/>
        <v>#DIV/0!</v>
      </c>
      <c r="T50" s="44" t="e">
        <f t="shared" si="102"/>
        <v>#DIV/0!</v>
      </c>
      <c r="U50" s="52"/>
      <c r="V50" s="40"/>
      <c r="W50" s="40"/>
      <c r="X50" s="40"/>
      <c r="Y50" s="36">
        <f t="shared" si="103"/>
        <v>0</v>
      </c>
      <c r="Z50" s="53" t="e">
        <f t="shared" si="104"/>
        <v>#DIV/0!</v>
      </c>
      <c r="AA50" s="54" t="e">
        <f t="shared" si="105"/>
        <v>#DIV/0!</v>
      </c>
      <c r="AB50" s="52"/>
      <c r="AC50" s="40"/>
      <c r="AD50" s="40"/>
      <c r="AE50" s="40"/>
      <c r="AF50" s="36"/>
      <c r="AG50" s="37" t="e">
        <f t="shared" si="107"/>
        <v>#DIV/0!</v>
      </c>
      <c r="AH50" s="44" t="e">
        <f t="shared" si="108"/>
        <v>#DIV/0!</v>
      </c>
      <c r="AI50" s="52"/>
      <c r="AJ50" s="40"/>
      <c r="AK50" s="40"/>
      <c r="AL50" s="40"/>
      <c r="AM50" s="40"/>
      <c r="AN50" s="53" t="e">
        <f t="shared" si="110"/>
        <v>#DIV/0!</v>
      </c>
      <c r="AO50" s="54" t="e">
        <f t="shared" si="111"/>
        <v>#DIV/0!</v>
      </c>
      <c r="AP50" s="52"/>
      <c r="AQ50" s="40"/>
      <c r="AR50" s="40"/>
      <c r="AS50" s="40"/>
      <c r="AT50" s="36"/>
      <c r="AU50" s="37" t="e">
        <f t="shared" si="113"/>
        <v>#DIV/0!</v>
      </c>
      <c r="AV50" s="46" t="e">
        <f t="shared" si="114"/>
        <v>#DIV/0!</v>
      </c>
      <c r="AW50" s="52"/>
      <c r="AX50" s="40"/>
      <c r="AY50" s="40"/>
      <c r="AZ50" s="40"/>
      <c r="BA50" s="40"/>
      <c r="BB50" s="53" t="e">
        <f t="shared" si="116"/>
        <v>#DIV/0!</v>
      </c>
      <c r="BC50" s="54" t="e">
        <f t="shared" si="117"/>
        <v>#DIV/0!</v>
      </c>
    </row>
    <row r="51" spans="2:55">
      <c r="B51" s="55" t="s">
        <v>24</v>
      </c>
      <c r="C51" s="59"/>
      <c r="F51" s="60">
        <f t="shared" si="96"/>
        <v>0</v>
      </c>
      <c r="G51" s="38"/>
      <c r="I51" s="55"/>
      <c r="J51" s="39"/>
      <c r="K51" s="39">
        <f t="shared" si="97"/>
        <v>0</v>
      </c>
      <c r="L51" s="49" t="e">
        <f t="shared" si="98"/>
        <v>#DIV/0!</v>
      </c>
      <c r="M51" s="50" t="e">
        <f t="shared" si="99"/>
        <v>#DIV/0!</v>
      </c>
      <c r="N51" s="38"/>
      <c r="P51" s="55"/>
      <c r="Q51" s="39"/>
      <c r="R51" s="36">
        <f t="shared" si="100"/>
        <v>0</v>
      </c>
      <c r="S51" s="61" t="e">
        <f t="shared" si="101"/>
        <v>#DIV/0!</v>
      </c>
      <c r="T51" s="50" t="e">
        <f t="shared" si="102"/>
        <v>#DIV/0!</v>
      </c>
      <c r="U51" s="38"/>
      <c r="W51" s="55"/>
      <c r="X51" s="39"/>
      <c r="Z51" s="49" t="e">
        <f t="shared" si="104"/>
        <v>#DIV/0!</v>
      </c>
      <c r="AA51" s="62" t="e">
        <f t="shared" si="105"/>
        <v>#DIV/0!</v>
      </c>
      <c r="AB51" s="38"/>
      <c r="AD51" s="55"/>
      <c r="AE51" s="39"/>
      <c r="AG51" s="61" t="e">
        <f t="shared" si="107"/>
        <v>#DIV/0!</v>
      </c>
      <c r="AH51" s="50" t="e">
        <f t="shared" si="108"/>
        <v>#DIV/0!</v>
      </c>
      <c r="AI51" s="38"/>
      <c r="AK51" s="55"/>
      <c r="AL51" s="39"/>
      <c r="AN51" s="49" t="e">
        <f t="shared" si="110"/>
        <v>#DIV/0!</v>
      </c>
      <c r="AO51" s="62" t="e">
        <f t="shared" si="111"/>
        <v>#DIV/0!</v>
      </c>
      <c r="AP51" s="38"/>
      <c r="AR51" s="55"/>
      <c r="AS51" s="39"/>
      <c r="AU51" s="61" t="e">
        <f t="shared" si="113"/>
        <v>#DIV/0!</v>
      </c>
      <c r="AV51" s="62" t="e">
        <f t="shared" si="114"/>
        <v>#DIV/0!</v>
      </c>
      <c r="AW51" s="38"/>
      <c r="AY51" s="55"/>
      <c r="AZ51" s="39"/>
      <c r="BB51" s="49" t="e">
        <f t="shared" si="116"/>
        <v>#DIV/0!</v>
      </c>
      <c r="BC51" s="62" t="e">
        <f t="shared" si="117"/>
        <v>#DIV/0!</v>
      </c>
    </row>
    <row r="52" spans="2:55">
      <c r="B52" s="55" t="s">
        <v>25</v>
      </c>
      <c r="C52" s="56"/>
      <c r="F52" s="60">
        <f t="shared" si="96"/>
        <v>0</v>
      </c>
      <c r="G52" s="38"/>
      <c r="I52" s="55"/>
      <c r="J52" s="39"/>
      <c r="K52" s="39">
        <f t="shared" si="97"/>
        <v>0</v>
      </c>
      <c r="L52" s="49" t="e">
        <f t="shared" si="98"/>
        <v>#DIV/0!</v>
      </c>
      <c r="M52" s="50" t="e">
        <f t="shared" si="99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6"/>
        <v>0</v>
      </c>
    </row>
    <row r="54" spans="2:55">
      <c r="B54" s="55"/>
    </row>
    <row r="56" spans="2:55">
      <c r="B56" s="25" t="str">
        <f>"Graduate MASTER Retention - "&amp;$A$1</f>
        <v>Graduate MASTER Retention - Stuart School of Business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8">C59-D59-E59</f>
        <v>0</v>
      </c>
      <c r="G59" s="38"/>
      <c r="H59" s="39"/>
      <c r="I59" s="39"/>
      <c r="J59" s="39"/>
      <c r="K59" s="36">
        <f t="shared" ref="K59:K64" si="119">$F59-(G59+I59+J59)</f>
        <v>0</v>
      </c>
      <c r="L59" s="49" t="e">
        <f t="shared" ref="L59:L65" si="120">IF($F59="","",((G59+H59+I59+J59)/$F59))</f>
        <v>#DIV/0!</v>
      </c>
      <c r="M59" s="50" t="e">
        <f t="shared" ref="M59:M65" si="121">IF($F59="","",(J59/$F59))</f>
        <v>#DIV/0!</v>
      </c>
      <c r="N59" s="38"/>
      <c r="O59" s="39"/>
      <c r="P59" s="39"/>
      <c r="Q59" s="39"/>
      <c r="R59" s="36">
        <f t="shared" ref="R59:R64" si="122">$F59-(N59+P59+Q59)</f>
        <v>0</v>
      </c>
      <c r="S59" s="37" t="e">
        <f t="shared" ref="S59:S64" si="123">IF($F59="","",((N59+O59+P59+Q59)/$F59))</f>
        <v>#DIV/0!</v>
      </c>
      <c r="T59" s="44" t="e">
        <f t="shared" ref="T59:T64" si="124">IF($F59="","",(Q59/$F59))</f>
        <v>#DIV/0!</v>
      </c>
      <c r="U59" s="38"/>
      <c r="V59" s="39"/>
      <c r="W59" s="39"/>
      <c r="X59" s="39"/>
      <c r="Y59" s="36">
        <f t="shared" ref="Y59:Y63" si="125">$F59-(U59+W59+X59)</f>
        <v>0</v>
      </c>
      <c r="Z59" s="49" t="e">
        <f t="shared" ref="Z59:Z64" si="126">IF($F59="","",((U59+V59+W59+X59)/$F59))</f>
        <v>#DIV/0!</v>
      </c>
      <c r="AA59" s="51" t="e">
        <f t="shared" ref="AA59:AA64" si="127">IF($F59="","",(X59/$F59))</f>
        <v>#DIV/0!</v>
      </c>
      <c r="AB59" s="38"/>
      <c r="AC59" s="39"/>
      <c r="AD59" s="39"/>
      <c r="AE59" s="39"/>
      <c r="AF59" s="36">
        <f t="shared" ref="AF59:AF62" si="128">$F59-(AB59+AD59+AE59)</f>
        <v>0</v>
      </c>
      <c r="AG59" s="37" t="e">
        <f t="shared" ref="AG59:AG64" si="129">IF($F59="","",((AB59+AC59+AD59+AE59)/$F59))</f>
        <v>#DIV/0!</v>
      </c>
      <c r="AH59" s="44" t="e">
        <f t="shared" ref="AH59:AH64" si="130">IF($F59="","",(AE59/$F59))</f>
        <v>#DIV/0!</v>
      </c>
      <c r="AI59" s="38"/>
      <c r="AJ59" s="39"/>
      <c r="AK59" s="39"/>
      <c r="AL59" s="39"/>
      <c r="AM59" s="36">
        <f t="shared" ref="AM59:AM62" si="131">$F59-(AI59+AK59+AL59)</f>
        <v>0</v>
      </c>
      <c r="AN59" s="49" t="e">
        <f t="shared" ref="AN59:AN64" si="132">IF($F59="","",((AI59+AJ59+AK59+AL59)/$F59))</f>
        <v>#DIV/0!</v>
      </c>
      <c r="AO59" s="51" t="e">
        <f t="shared" ref="AO59:AO64" si="133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34">IF($F59="","",((AP59+AQ59+AR59+AS59)/$F59))</f>
        <v>#DIV/0!</v>
      </c>
      <c r="AV59" s="44" t="e">
        <f t="shared" ref="AV59:AV64" si="135">IF($F59="","",(AS59/$F59))</f>
        <v>#DIV/0!</v>
      </c>
      <c r="AW59" s="38"/>
      <c r="AX59" s="39"/>
      <c r="AY59" s="39"/>
      <c r="AZ59" s="39"/>
      <c r="BA59" s="36">
        <f t="shared" ref="BA59:BA62" si="136">$F59-(AW59+AY59+AZ59)</f>
        <v>0</v>
      </c>
      <c r="BB59" s="49" t="e">
        <f t="shared" ref="BB59:BB64" si="137">IF($F59="","",((AW59+AX59+AY59+AZ59)/$F59))</f>
        <v>#DIV/0!</v>
      </c>
      <c r="BC59" s="51" t="e">
        <f t="shared" ref="BC59:BC64" si="138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8"/>
        <v>0</v>
      </c>
      <c r="G60" s="38"/>
      <c r="H60" s="39"/>
      <c r="I60" s="39"/>
      <c r="J60" s="39"/>
      <c r="K60" s="36">
        <f t="shared" si="119"/>
        <v>0</v>
      </c>
      <c r="L60" s="49" t="e">
        <f t="shared" si="120"/>
        <v>#DIV/0!</v>
      </c>
      <c r="M60" s="50" t="e">
        <f t="shared" si="121"/>
        <v>#DIV/0!</v>
      </c>
      <c r="N60" s="38"/>
      <c r="O60" s="39"/>
      <c r="P60" s="39"/>
      <c r="Q60" s="39"/>
      <c r="R60" s="36">
        <f t="shared" si="122"/>
        <v>0</v>
      </c>
      <c r="S60" s="37" t="e">
        <f t="shared" si="123"/>
        <v>#DIV/0!</v>
      </c>
      <c r="T60" s="44" t="e">
        <f t="shared" si="124"/>
        <v>#DIV/0!</v>
      </c>
      <c r="U60" s="38"/>
      <c r="V60" s="39"/>
      <c r="W60" s="39"/>
      <c r="X60" s="39"/>
      <c r="Y60" s="36">
        <f t="shared" si="125"/>
        <v>0</v>
      </c>
      <c r="Z60" s="49" t="e">
        <f t="shared" si="126"/>
        <v>#DIV/0!</v>
      </c>
      <c r="AA60" s="51" t="e">
        <f t="shared" si="127"/>
        <v>#DIV/0!</v>
      </c>
      <c r="AB60" s="38"/>
      <c r="AC60" s="39"/>
      <c r="AD60" s="39"/>
      <c r="AE60" s="39"/>
      <c r="AF60" s="36">
        <f t="shared" si="128"/>
        <v>0</v>
      </c>
      <c r="AG60" s="37" t="e">
        <f t="shared" si="129"/>
        <v>#DIV/0!</v>
      </c>
      <c r="AH60" s="44" t="e">
        <f t="shared" si="130"/>
        <v>#DIV/0!</v>
      </c>
      <c r="AI60" s="38"/>
      <c r="AJ60" s="39"/>
      <c r="AK60" s="39"/>
      <c r="AL60" s="39"/>
      <c r="AM60" s="36">
        <f t="shared" si="131"/>
        <v>0</v>
      </c>
      <c r="AN60" s="49" t="e">
        <f t="shared" si="132"/>
        <v>#DIV/0!</v>
      </c>
      <c r="AO60" s="51" t="e">
        <f t="shared" si="133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34"/>
        <v>#DIV/0!</v>
      </c>
      <c r="AV60" s="44" t="e">
        <f t="shared" si="135"/>
        <v>#DIV/0!</v>
      </c>
      <c r="AW60" s="38"/>
      <c r="AX60" s="39"/>
      <c r="AY60" s="39"/>
      <c r="AZ60" s="39"/>
      <c r="BA60" s="36">
        <f t="shared" si="136"/>
        <v>0</v>
      </c>
      <c r="BB60" s="49" t="e">
        <f t="shared" si="137"/>
        <v>#DIV/0!</v>
      </c>
      <c r="BC60" s="51" t="e">
        <f t="shared" si="138"/>
        <v>#DIV/0!</v>
      </c>
    </row>
    <row r="61" spans="2:55">
      <c r="B61" s="41" t="s">
        <v>21</v>
      </c>
      <c r="C61" s="35"/>
      <c r="D61" s="35"/>
      <c r="E61" s="35"/>
      <c r="F61" s="42">
        <f t="shared" si="118"/>
        <v>0</v>
      </c>
      <c r="G61" s="43"/>
      <c r="H61" s="36"/>
      <c r="I61" s="36"/>
      <c r="J61" s="36"/>
      <c r="K61" s="36">
        <f t="shared" si="119"/>
        <v>0</v>
      </c>
      <c r="L61" s="47" t="e">
        <f t="shared" si="120"/>
        <v>#DIV/0!</v>
      </c>
      <c r="M61" s="48" t="e">
        <f t="shared" si="121"/>
        <v>#DIV/0!</v>
      </c>
      <c r="N61" s="43"/>
      <c r="O61" s="36"/>
      <c r="P61" s="36"/>
      <c r="Q61" s="36"/>
      <c r="R61" s="36">
        <f t="shared" si="122"/>
        <v>0</v>
      </c>
      <c r="S61" s="37" t="e">
        <f t="shared" si="123"/>
        <v>#DIV/0!</v>
      </c>
      <c r="T61" s="44" t="e">
        <f t="shared" si="124"/>
        <v>#DIV/0!</v>
      </c>
      <c r="U61" s="43"/>
      <c r="V61" s="36"/>
      <c r="W61" s="36"/>
      <c r="X61" s="36"/>
      <c r="Y61" s="36">
        <f t="shared" si="125"/>
        <v>0</v>
      </c>
      <c r="Z61" s="47" t="e">
        <f t="shared" si="126"/>
        <v>#DIV/0!</v>
      </c>
      <c r="AA61" s="48" t="e">
        <f t="shared" si="127"/>
        <v>#DIV/0!</v>
      </c>
      <c r="AB61" s="43"/>
      <c r="AC61" s="36"/>
      <c r="AD61" s="36"/>
      <c r="AE61" s="36"/>
      <c r="AF61" s="36">
        <f t="shared" si="128"/>
        <v>0</v>
      </c>
      <c r="AG61" s="37" t="e">
        <f t="shared" si="129"/>
        <v>#DIV/0!</v>
      </c>
      <c r="AH61" s="44" t="e">
        <f t="shared" si="130"/>
        <v>#DIV/0!</v>
      </c>
      <c r="AI61" s="43"/>
      <c r="AJ61" s="36"/>
      <c r="AK61" s="36"/>
      <c r="AL61" s="36"/>
      <c r="AM61" s="36">
        <f t="shared" si="131"/>
        <v>0</v>
      </c>
      <c r="AN61" s="47" t="e">
        <f t="shared" si="132"/>
        <v>#DIV/0!</v>
      </c>
      <c r="AO61" s="48" t="e">
        <f t="shared" si="133"/>
        <v>#DIV/0!</v>
      </c>
      <c r="AP61" s="43"/>
      <c r="AQ61" s="36"/>
      <c r="AR61" s="36"/>
      <c r="AS61" s="36"/>
      <c r="AT61" s="36">
        <f t="shared" ref="AT61:AT62" si="139">$F61-(AP61+AR61+AS61)</f>
        <v>0</v>
      </c>
      <c r="AU61" s="37" t="e">
        <f t="shared" si="134"/>
        <v>#DIV/0!</v>
      </c>
      <c r="AV61" s="46" t="e">
        <f t="shared" si="135"/>
        <v>#DIV/0!</v>
      </c>
      <c r="AW61" s="43"/>
      <c r="AX61" s="36"/>
      <c r="AY61" s="36"/>
      <c r="AZ61" s="36"/>
      <c r="BA61" s="36">
        <f t="shared" si="136"/>
        <v>0</v>
      </c>
      <c r="BB61" s="47" t="e">
        <f t="shared" si="137"/>
        <v>#DIV/0!</v>
      </c>
      <c r="BC61" s="48" t="e">
        <f t="shared" si="138"/>
        <v>#DIV/0!</v>
      </c>
    </row>
    <row r="62" spans="2:55">
      <c r="B62" s="41" t="s">
        <v>22</v>
      </c>
      <c r="C62" s="35"/>
      <c r="D62" s="35"/>
      <c r="E62" s="35"/>
      <c r="F62" s="42">
        <f t="shared" si="118"/>
        <v>0</v>
      </c>
      <c r="G62" s="43"/>
      <c r="H62" s="36"/>
      <c r="I62" s="36"/>
      <c r="J62" s="36"/>
      <c r="K62" s="36">
        <f t="shared" si="119"/>
        <v>0</v>
      </c>
      <c r="L62" s="47" t="e">
        <f t="shared" si="120"/>
        <v>#DIV/0!</v>
      </c>
      <c r="M62" s="48" t="e">
        <f t="shared" si="121"/>
        <v>#DIV/0!</v>
      </c>
      <c r="N62" s="43"/>
      <c r="O62" s="36"/>
      <c r="P62" s="36"/>
      <c r="Q62" s="36"/>
      <c r="R62" s="36">
        <f t="shared" si="122"/>
        <v>0</v>
      </c>
      <c r="S62" s="37" t="e">
        <f t="shared" si="123"/>
        <v>#DIV/0!</v>
      </c>
      <c r="T62" s="44" t="e">
        <f t="shared" si="124"/>
        <v>#DIV/0!</v>
      </c>
      <c r="U62" s="43"/>
      <c r="V62" s="36"/>
      <c r="W62" s="36"/>
      <c r="X62" s="36"/>
      <c r="Y62" s="36">
        <f t="shared" si="125"/>
        <v>0</v>
      </c>
      <c r="Z62" s="47" t="e">
        <f t="shared" si="126"/>
        <v>#DIV/0!</v>
      </c>
      <c r="AA62" s="48" t="e">
        <f t="shared" si="127"/>
        <v>#DIV/0!</v>
      </c>
      <c r="AB62" s="43"/>
      <c r="AC62" s="36"/>
      <c r="AD62" s="36"/>
      <c r="AE62" s="36"/>
      <c r="AF62" s="36">
        <f t="shared" si="128"/>
        <v>0</v>
      </c>
      <c r="AG62" s="37" t="e">
        <f t="shared" si="129"/>
        <v>#DIV/0!</v>
      </c>
      <c r="AH62" s="44" t="e">
        <f t="shared" si="130"/>
        <v>#DIV/0!</v>
      </c>
      <c r="AI62" s="43"/>
      <c r="AJ62" s="36"/>
      <c r="AK62" s="36"/>
      <c r="AL62" s="36"/>
      <c r="AM62" s="36">
        <f t="shared" si="131"/>
        <v>0</v>
      </c>
      <c r="AN62" s="47" t="e">
        <f t="shared" si="132"/>
        <v>#DIV/0!</v>
      </c>
      <c r="AO62" s="48" t="e">
        <f t="shared" si="133"/>
        <v>#DIV/0!</v>
      </c>
      <c r="AP62" s="43"/>
      <c r="AQ62" s="36"/>
      <c r="AR62" s="36"/>
      <c r="AS62" s="36"/>
      <c r="AT62" s="36">
        <f t="shared" si="139"/>
        <v>0</v>
      </c>
      <c r="AU62" s="37" t="e">
        <f t="shared" si="134"/>
        <v>#DIV/0!</v>
      </c>
      <c r="AV62" s="46" t="e">
        <f t="shared" si="135"/>
        <v>#DIV/0!</v>
      </c>
      <c r="AW62" s="43"/>
      <c r="AX62" s="36"/>
      <c r="AY62" s="36"/>
      <c r="AZ62" s="36"/>
      <c r="BA62" s="36">
        <f t="shared" si="136"/>
        <v>0</v>
      </c>
      <c r="BB62" s="47" t="e">
        <f t="shared" si="137"/>
        <v>#DIV/0!</v>
      </c>
      <c r="BC62" s="48" t="e">
        <f t="shared" si="138"/>
        <v>#DIV/0!</v>
      </c>
    </row>
    <row r="63" spans="2:55">
      <c r="B63" s="41" t="s">
        <v>23</v>
      </c>
      <c r="C63" s="35"/>
      <c r="D63" s="35"/>
      <c r="E63" s="35"/>
      <c r="F63" s="42">
        <f t="shared" si="118"/>
        <v>0</v>
      </c>
      <c r="G63" s="52"/>
      <c r="H63" s="40"/>
      <c r="I63" s="40"/>
      <c r="J63" s="40"/>
      <c r="K63" s="36">
        <f t="shared" si="119"/>
        <v>0</v>
      </c>
      <c r="L63" s="53" t="e">
        <f t="shared" si="120"/>
        <v>#DIV/0!</v>
      </c>
      <c r="M63" s="54" t="e">
        <f t="shared" si="121"/>
        <v>#DIV/0!</v>
      </c>
      <c r="N63" s="52"/>
      <c r="O63" s="40"/>
      <c r="P63" s="40"/>
      <c r="Q63" s="40"/>
      <c r="R63" s="36">
        <f t="shared" si="122"/>
        <v>0</v>
      </c>
      <c r="S63" s="37" t="e">
        <f t="shared" si="123"/>
        <v>#DIV/0!</v>
      </c>
      <c r="T63" s="44" t="e">
        <f t="shared" si="124"/>
        <v>#DIV/0!</v>
      </c>
      <c r="U63" s="52"/>
      <c r="V63" s="40"/>
      <c r="W63" s="40"/>
      <c r="X63" s="40"/>
      <c r="Y63" s="36">
        <f t="shared" si="125"/>
        <v>0</v>
      </c>
      <c r="Z63" s="53" t="e">
        <f t="shared" si="126"/>
        <v>#DIV/0!</v>
      </c>
      <c r="AA63" s="54" t="e">
        <f t="shared" si="127"/>
        <v>#DIV/0!</v>
      </c>
      <c r="AB63" s="52"/>
      <c r="AC63" s="40"/>
      <c r="AD63" s="40"/>
      <c r="AE63" s="40"/>
      <c r="AF63" s="36"/>
      <c r="AG63" s="37" t="e">
        <f t="shared" si="129"/>
        <v>#DIV/0!</v>
      </c>
      <c r="AH63" s="44" t="e">
        <f t="shared" si="130"/>
        <v>#DIV/0!</v>
      </c>
      <c r="AI63" s="52"/>
      <c r="AJ63" s="40"/>
      <c r="AK63" s="40"/>
      <c r="AL63" s="40"/>
      <c r="AM63" s="40"/>
      <c r="AN63" s="53" t="e">
        <f t="shared" si="132"/>
        <v>#DIV/0!</v>
      </c>
      <c r="AO63" s="54" t="e">
        <f t="shared" si="133"/>
        <v>#DIV/0!</v>
      </c>
      <c r="AP63" s="52"/>
      <c r="AQ63" s="40"/>
      <c r="AR63" s="40"/>
      <c r="AS63" s="40"/>
      <c r="AT63" s="36"/>
      <c r="AU63" s="37" t="e">
        <f t="shared" si="134"/>
        <v>#DIV/0!</v>
      </c>
      <c r="AV63" s="46" t="e">
        <f t="shared" si="135"/>
        <v>#DIV/0!</v>
      </c>
      <c r="AW63" s="52"/>
      <c r="AX63" s="40"/>
      <c r="AY63" s="40"/>
      <c r="AZ63" s="40"/>
      <c r="BA63" s="40"/>
      <c r="BB63" s="53" t="e">
        <f t="shared" si="137"/>
        <v>#DIV/0!</v>
      </c>
      <c r="BC63" s="54" t="e">
        <f t="shared" si="138"/>
        <v>#DIV/0!</v>
      </c>
    </row>
    <row r="64" spans="2:55">
      <c r="B64" s="55" t="s">
        <v>24</v>
      </c>
      <c r="C64" s="59"/>
      <c r="F64" s="60">
        <f t="shared" si="118"/>
        <v>0</v>
      </c>
      <c r="G64" s="38"/>
      <c r="I64" s="55"/>
      <c r="J64" s="39"/>
      <c r="K64" s="39">
        <f t="shared" si="119"/>
        <v>0</v>
      </c>
      <c r="L64" s="49" t="e">
        <f t="shared" si="120"/>
        <v>#DIV/0!</v>
      </c>
      <c r="M64" s="50" t="e">
        <f t="shared" si="121"/>
        <v>#DIV/0!</v>
      </c>
      <c r="N64" s="38"/>
      <c r="P64" s="55"/>
      <c r="Q64" s="39"/>
      <c r="R64" s="36">
        <f t="shared" si="122"/>
        <v>0</v>
      </c>
      <c r="S64" s="61" t="e">
        <f t="shared" si="123"/>
        <v>#DIV/0!</v>
      </c>
      <c r="T64" s="50" t="e">
        <f t="shared" si="124"/>
        <v>#DIV/0!</v>
      </c>
      <c r="U64" s="38"/>
      <c r="W64" s="55"/>
      <c r="X64" s="39"/>
      <c r="Z64" s="49" t="e">
        <f t="shared" si="126"/>
        <v>#DIV/0!</v>
      </c>
      <c r="AA64" s="62" t="e">
        <f t="shared" si="127"/>
        <v>#DIV/0!</v>
      </c>
      <c r="AB64" s="38"/>
      <c r="AD64" s="55"/>
      <c r="AE64" s="39"/>
      <c r="AG64" s="61" t="e">
        <f t="shared" si="129"/>
        <v>#DIV/0!</v>
      </c>
      <c r="AH64" s="50" t="e">
        <f t="shared" si="130"/>
        <v>#DIV/0!</v>
      </c>
      <c r="AI64" s="38"/>
      <c r="AK64" s="55"/>
      <c r="AL64" s="39"/>
      <c r="AN64" s="49" t="e">
        <f t="shared" si="132"/>
        <v>#DIV/0!</v>
      </c>
      <c r="AO64" s="62" t="e">
        <f t="shared" si="133"/>
        <v>#DIV/0!</v>
      </c>
      <c r="AP64" s="38"/>
      <c r="AR64" s="55"/>
      <c r="AS64" s="39"/>
      <c r="AU64" s="61" t="e">
        <f t="shared" si="134"/>
        <v>#DIV/0!</v>
      </c>
      <c r="AV64" s="62" t="e">
        <f t="shared" si="135"/>
        <v>#DIV/0!</v>
      </c>
      <c r="AW64" s="38"/>
      <c r="AY64" s="55"/>
      <c r="AZ64" s="39"/>
      <c r="BB64" s="49" t="e">
        <f t="shared" si="137"/>
        <v>#DIV/0!</v>
      </c>
      <c r="BC64" s="62" t="e">
        <f t="shared" si="138"/>
        <v>#DIV/0!</v>
      </c>
    </row>
    <row r="65" spans="2:52">
      <c r="B65" s="55" t="s">
        <v>25</v>
      </c>
      <c r="C65" s="56"/>
      <c r="F65" s="60">
        <f t="shared" si="118"/>
        <v>0</v>
      </c>
      <c r="G65" s="38"/>
      <c r="I65" s="55"/>
      <c r="J65" s="39"/>
      <c r="K65" s="39">
        <f>$F65-(G65+I65+J65)</f>
        <v>0</v>
      </c>
      <c r="L65" s="49" t="e">
        <f t="shared" si="120"/>
        <v>#DIV/0!</v>
      </c>
      <c r="M65" s="50" t="e">
        <f t="shared" si="121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8"/>
        <v>0</v>
      </c>
    </row>
  </sheetData>
  <mergeCells count="55">
    <mergeCell ref="AP3:AV3"/>
    <mergeCell ref="B3:B4"/>
    <mergeCell ref="C3:C4"/>
    <mergeCell ref="D3:D4"/>
    <mergeCell ref="E3:E4"/>
    <mergeCell ref="G3:M3"/>
    <mergeCell ref="AW3:BC3"/>
    <mergeCell ref="B17:B18"/>
    <mergeCell ref="C17:C18"/>
    <mergeCell ref="D17:D18"/>
    <mergeCell ref="E17:E18"/>
    <mergeCell ref="G17:M17"/>
    <mergeCell ref="N17:T17"/>
    <mergeCell ref="U17:AA17"/>
    <mergeCell ref="AB17:AH17"/>
    <mergeCell ref="AI17:AO17"/>
    <mergeCell ref="AP17:AV17"/>
    <mergeCell ref="AW17:BC17"/>
    <mergeCell ref="N3:T3"/>
    <mergeCell ref="U3:AA3"/>
    <mergeCell ref="AB3:AH3"/>
    <mergeCell ref="AI3:AO3"/>
    <mergeCell ref="AP31:AV31"/>
    <mergeCell ref="B31:B32"/>
    <mergeCell ref="C31:C32"/>
    <mergeCell ref="D31:D32"/>
    <mergeCell ref="E31:E32"/>
    <mergeCell ref="G31:M31"/>
    <mergeCell ref="AW31:BC31"/>
    <mergeCell ref="B44:B45"/>
    <mergeCell ref="C44:C45"/>
    <mergeCell ref="D44:D45"/>
    <mergeCell ref="E44:E45"/>
    <mergeCell ref="G44:M44"/>
    <mergeCell ref="N44:T44"/>
    <mergeCell ref="U44:AA44"/>
    <mergeCell ref="AB44:AH44"/>
    <mergeCell ref="AI44:AO44"/>
    <mergeCell ref="AP44:AV44"/>
    <mergeCell ref="AW44:BC44"/>
    <mergeCell ref="N31:T31"/>
    <mergeCell ref="U31:AA31"/>
    <mergeCell ref="AB31:AH31"/>
    <mergeCell ref="AI31:AO31"/>
    <mergeCell ref="B57:B58"/>
    <mergeCell ref="C57:C58"/>
    <mergeCell ref="D57:D58"/>
    <mergeCell ref="E57:E58"/>
    <mergeCell ref="G57:M57"/>
    <mergeCell ref="AW57:BC57"/>
    <mergeCell ref="N57:T57"/>
    <mergeCell ref="U57:AA57"/>
    <mergeCell ref="AB57:AH57"/>
    <mergeCell ref="AI57:AO57"/>
    <mergeCell ref="AP57:AV57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F8A8-0592-4467-B7E2-B651ABAF03F6}">
  <dimension ref="A1:BC66"/>
  <sheetViews>
    <sheetView workbookViewId="0"/>
  </sheetViews>
  <sheetFormatPr defaultColWidth="9.28515625" defaultRowHeight="12.75"/>
  <cols>
    <col min="1" max="1" width="3" style="25" customWidth="1"/>
    <col min="2" max="2" width="6.7109375" style="25" customWidth="1"/>
    <col min="3" max="3" width="5" style="25" bestFit="1" customWidth="1"/>
    <col min="4" max="4" width="4.140625" style="25" customWidth="1"/>
    <col min="5" max="5" width="3.28515625" style="25" bestFit="1" customWidth="1"/>
    <col min="6" max="6" width="5.140625" style="25" customWidth="1"/>
    <col min="7" max="55" width="5.85546875" style="25" customWidth="1"/>
    <col min="56" max="16384" width="9.28515625" style="25"/>
  </cols>
  <sheetData>
    <row r="1" spans="1:55">
      <c r="A1" s="25" t="s">
        <v>37</v>
      </c>
    </row>
    <row r="2" spans="1:55">
      <c r="B2" s="25" t="str">
        <f>"Freshmen Retention - "&amp;$A$1</f>
        <v>Freshmen Retention - Provost College</v>
      </c>
    </row>
    <row r="3" spans="1:55">
      <c r="B3" s="91" t="s">
        <v>1</v>
      </c>
      <c r="C3" s="93" t="s">
        <v>2</v>
      </c>
      <c r="D3" s="93" t="s">
        <v>3</v>
      </c>
      <c r="E3" s="93" t="s">
        <v>4</v>
      </c>
      <c r="F3" s="63"/>
      <c r="G3" s="95" t="s">
        <v>6</v>
      </c>
      <c r="H3" s="96"/>
      <c r="I3" s="96"/>
      <c r="J3" s="96"/>
      <c r="K3" s="96"/>
      <c r="L3" s="96"/>
      <c r="M3" s="103"/>
      <c r="N3" s="88" t="s">
        <v>7</v>
      </c>
      <c r="O3" s="89"/>
      <c r="P3" s="89"/>
      <c r="Q3" s="89"/>
      <c r="R3" s="89"/>
      <c r="S3" s="89"/>
      <c r="T3" s="104"/>
      <c r="U3" s="90" t="s">
        <v>8</v>
      </c>
      <c r="V3" s="89"/>
      <c r="W3" s="89"/>
      <c r="X3" s="89"/>
      <c r="Y3" s="89"/>
      <c r="Z3" s="89"/>
      <c r="AA3" s="105"/>
      <c r="AB3" s="88" t="s">
        <v>9</v>
      </c>
      <c r="AC3" s="89"/>
      <c r="AD3" s="89"/>
      <c r="AE3" s="89"/>
      <c r="AF3" s="89"/>
      <c r="AG3" s="89"/>
      <c r="AH3" s="104"/>
      <c r="AI3" s="90" t="s">
        <v>10</v>
      </c>
      <c r="AJ3" s="89"/>
      <c r="AK3" s="89"/>
      <c r="AL3" s="89"/>
      <c r="AM3" s="89"/>
      <c r="AN3" s="89"/>
      <c r="AO3" s="105"/>
      <c r="AP3" s="88" t="s">
        <v>11</v>
      </c>
      <c r="AQ3" s="89"/>
      <c r="AR3" s="89"/>
      <c r="AS3" s="89"/>
      <c r="AT3" s="89"/>
      <c r="AU3" s="89"/>
      <c r="AV3" s="106"/>
      <c r="AW3" s="88" t="s">
        <v>12</v>
      </c>
      <c r="AX3" s="89"/>
      <c r="AY3" s="89"/>
      <c r="AZ3" s="89"/>
      <c r="BA3" s="89"/>
      <c r="BB3" s="89"/>
      <c r="BC3" s="106"/>
    </row>
    <row r="4" spans="1:55" ht="107.25">
      <c r="B4" s="92"/>
      <c r="C4" s="94"/>
      <c r="D4" s="94"/>
      <c r="E4" s="94"/>
      <c r="F4" s="26" t="s">
        <v>5</v>
      </c>
      <c r="G4" s="27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8" t="s">
        <v>18</v>
      </c>
      <c r="M4" s="29" t="s">
        <v>19</v>
      </c>
      <c r="N4" s="66" t="s">
        <v>13</v>
      </c>
      <c r="O4" s="67" t="s">
        <v>14</v>
      </c>
      <c r="P4" s="67" t="s">
        <v>15</v>
      </c>
      <c r="Q4" s="67" t="s">
        <v>16</v>
      </c>
      <c r="R4" s="67" t="s">
        <v>17</v>
      </c>
      <c r="S4" s="67" t="s">
        <v>18</v>
      </c>
      <c r="T4" s="68" t="s">
        <v>19</v>
      </c>
      <c r="U4" s="69" t="s">
        <v>13</v>
      </c>
      <c r="V4" s="67" t="s">
        <v>14</v>
      </c>
      <c r="W4" s="67" t="s">
        <v>15</v>
      </c>
      <c r="X4" s="67" t="s">
        <v>16</v>
      </c>
      <c r="Y4" s="67" t="s">
        <v>17</v>
      </c>
      <c r="Z4" s="67" t="s">
        <v>18</v>
      </c>
      <c r="AA4" s="70" t="s">
        <v>19</v>
      </c>
      <c r="AB4" s="66" t="s">
        <v>13</v>
      </c>
      <c r="AC4" s="67" t="s">
        <v>14</v>
      </c>
      <c r="AD4" s="67" t="s">
        <v>15</v>
      </c>
      <c r="AE4" s="67" t="s">
        <v>16</v>
      </c>
      <c r="AF4" s="67" t="s">
        <v>17</v>
      </c>
      <c r="AG4" s="67" t="s">
        <v>18</v>
      </c>
      <c r="AH4" s="68" t="s">
        <v>19</v>
      </c>
      <c r="AI4" s="69" t="s">
        <v>13</v>
      </c>
      <c r="AJ4" s="67" t="s">
        <v>14</v>
      </c>
      <c r="AK4" s="67" t="s">
        <v>15</v>
      </c>
      <c r="AL4" s="67" t="s">
        <v>16</v>
      </c>
      <c r="AM4" s="67" t="s">
        <v>17</v>
      </c>
      <c r="AN4" s="67" t="s">
        <v>18</v>
      </c>
      <c r="AO4" s="70" t="s">
        <v>19</v>
      </c>
      <c r="AP4" s="66" t="s">
        <v>13</v>
      </c>
      <c r="AQ4" s="67" t="s">
        <v>14</v>
      </c>
      <c r="AR4" s="67" t="s">
        <v>15</v>
      </c>
      <c r="AS4" s="67" t="s">
        <v>16</v>
      </c>
      <c r="AT4" s="67" t="s">
        <v>17</v>
      </c>
      <c r="AU4" s="67" t="s">
        <v>18</v>
      </c>
      <c r="AV4" s="67" t="s">
        <v>19</v>
      </c>
      <c r="AW4" s="66" t="s">
        <v>13</v>
      </c>
      <c r="AX4" s="67" t="s">
        <v>14</v>
      </c>
      <c r="AY4" s="67" t="s">
        <v>15</v>
      </c>
      <c r="AZ4" s="67" t="s">
        <v>16</v>
      </c>
      <c r="BA4" s="67" t="s">
        <v>17</v>
      </c>
      <c r="BB4" s="67" t="s">
        <v>18</v>
      </c>
      <c r="BC4" s="67" t="s">
        <v>19</v>
      </c>
    </row>
    <row r="5" spans="1:55">
      <c r="B5" s="71" t="s">
        <v>20</v>
      </c>
      <c r="C5" s="79">
        <v>0</v>
      </c>
      <c r="D5" s="55">
        <v>0</v>
      </c>
      <c r="E5" s="55">
        <v>0</v>
      </c>
      <c r="F5" s="55">
        <f t="shared" ref="F5:F13" si="0">C5-D5-E5</f>
        <v>0</v>
      </c>
      <c r="G5" s="79">
        <v>0</v>
      </c>
      <c r="H5" s="55"/>
      <c r="I5" s="25">
        <v>0</v>
      </c>
      <c r="J5" s="55">
        <v>0</v>
      </c>
      <c r="K5" s="55">
        <f t="shared" ref="K5:K12" si="1">F5-(G5+I5+J5)</f>
        <v>0</v>
      </c>
      <c r="L5" s="57" t="e">
        <f t="shared" ref="L5:L12" si="2">IF($F5="","",((G5+H5+I5+J5)/$F5))</f>
        <v>#DIV/0!</v>
      </c>
      <c r="M5" s="57" t="e">
        <f t="shared" ref="M5:M12" si="3">IF($F5="","",(J5/$F5))</f>
        <v>#DIV/0!</v>
      </c>
      <c r="N5" s="79">
        <v>0</v>
      </c>
      <c r="O5" s="55"/>
      <c r="P5" s="25">
        <v>0</v>
      </c>
      <c r="Q5" s="25">
        <v>0</v>
      </c>
      <c r="R5" s="55">
        <f t="shared" ref="R5:R11" si="4">F5-Q5-P5-N5</f>
        <v>0</v>
      </c>
      <c r="S5" s="58" t="e">
        <f t="shared" ref="S5:S7" si="5">IF($F5="","",((N5+O5+P5+Q5)/$F5))</f>
        <v>#DIV/0!</v>
      </c>
      <c r="T5" s="57" t="e">
        <f t="shared" ref="T5:T11" si="6">IF($F5="","",(Q5/$F5))</f>
        <v>#DIV/0!</v>
      </c>
      <c r="U5" s="79">
        <v>0</v>
      </c>
      <c r="V5" s="55"/>
      <c r="W5" s="25">
        <v>0</v>
      </c>
      <c r="X5" s="77">
        <v>0</v>
      </c>
      <c r="Y5" s="55">
        <f t="shared" ref="Y5:Y9" si="7">F5-(U5+W5+X5)</f>
        <v>0</v>
      </c>
      <c r="Z5" s="57" t="e">
        <f t="shared" ref="Z5:Z9" si="8">IF($F5="","",((U5+V5+W5+X5)/$F5))</f>
        <v>#DIV/0!</v>
      </c>
      <c r="AA5" s="57" t="e">
        <f t="shared" ref="AA5:AA9" si="9">IF($F5="","",(X5/$F5))</f>
        <v>#DIV/0!</v>
      </c>
      <c r="AB5" s="79">
        <v>0</v>
      </c>
      <c r="AC5" s="55"/>
      <c r="AD5" s="25">
        <v>0</v>
      </c>
      <c r="AE5" s="79">
        <v>0</v>
      </c>
      <c r="AF5" s="55">
        <f t="shared" ref="AF5:AF9" si="10">F5-(AB5+AD5+AE5)</f>
        <v>0</v>
      </c>
      <c r="AG5" s="58" t="e">
        <f t="shared" ref="AG5:AG9" si="11">IF($F5="","",((AB5+AC5+AD5+AE5)/$F5))</f>
        <v>#DIV/0!</v>
      </c>
      <c r="AH5" s="57" t="e">
        <f t="shared" ref="AH5:AH9" si="12">IF($F5="","",(AE5/$F5))</f>
        <v>#DIV/0!</v>
      </c>
      <c r="AI5" s="55">
        <v>0</v>
      </c>
      <c r="AJ5" s="55"/>
      <c r="AK5" s="25">
        <v>0</v>
      </c>
      <c r="AL5" s="79">
        <v>0</v>
      </c>
      <c r="AM5" s="55">
        <f t="shared" ref="AM5:AM7" si="13">F5-AL5-AK5-AI5</f>
        <v>0</v>
      </c>
      <c r="AN5" s="57" t="e">
        <f t="shared" ref="AN5:AN7" si="14">IF($F5="","",((AI5+AJ5+AK5+AL5)/$F5))</f>
        <v>#DIV/0!</v>
      </c>
      <c r="AO5" s="57" t="e">
        <f t="shared" ref="AO5:AO7" si="15">IF($F5="","",(AL5/$F5))</f>
        <v>#DIV/0!</v>
      </c>
      <c r="AP5" s="55">
        <v>0</v>
      </c>
      <c r="AQ5" s="55"/>
      <c r="AR5" s="55">
        <v>0</v>
      </c>
      <c r="AS5" s="79">
        <v>0</v>
      </c>
      <c r="AT5" s="55">
        <f t="shared" ref="AT5:AT6" si="16">F5-AP5-AR5-AS5</f>
        <v>0</v>
      </c>
      <c r="AU5" s="58" t="e">
        <f t="shared" ref="AU5:AU6" si="17">IF($F5="","",((AP5+AQ5+AR5+AS5)/$F5))</f>
        <v>#DIV/0!</v>
      </c>
      <c r="AV5" s="57" t="e">
        <f t="shared" ref="AV5:AV6" si="18">IF($F5="","",(AS5/$F5))</f>
        <v>#DIV/0!</v>
      </c>
      <c r="AW5" s="55">
        <v>0</v>
      </c>
      <c r="AX5" s="55"/>
      <c r="AY5" s="55">
        <v>0</v>
      </c>
      <c r="AZ5" s="55">
        <v>0</v>
      </c>
      <c r="BA5" s="55">
        <f t="shared" ref="BA5" si="19">F5-AZ5-AW5</f>
        <v>0</v>
      </c>
      <c r="BB5" s="57" t="e">
        <f t="shared" ref="BB5" si="20">IF($F5="","",((AW5+AX5+AY5+AZ5)/$F5))</f>
        <v>#DIV/0!</v>
      </c>
      <c r="BC5" s="57" t="e">
        <f t="shared" ref="BC5" si="21">IF($F5="","",(AZ5/$F5))</f>
        <v>#DIV/0!</v>
      </c>
    </row>
    <row r="6" spans="1:55">
      <c r="B6" s="71" t="s">
        <v>21</v>
      </c>
      <c r="C6" s="79">
        <v>0</v>
      </c>
      <c r="D6" s="55">
        <v>0</v>
      </c>
      <c r="E6" s="55">
        <v>0</v>
      </c>
      <c r="F6" s="55">
        <f t="shared" si="0"/>
        <v>0</v>
      </c>
      <c r="G6" s="79">
        <v>0</v>
      </c>
      <c r="H6" s="55"/>
      <c r="I6" s="25">
        <v>0</v>
      </c>
      <c r="J6" s="55">
        <v>0</v>
      </c>
      <c r="K6" s="55">
        <f t="shared" si="1"/>
        <v>0</v>
      </c>
      <c r="L6" s="57" t="e">
        <f t="shared" si="2"/>
        <v>#DIV/0!</v>
      </c>
      <c r="M6" s="57" t="e">
        <f t="shared" si="3"/>
        <v>#DIV/0!</v>
      </c>
      <c r="N6" s="79">
        <v>0</v>
      </c>
      <c r="O6" s="55"/>
      <c r="P6" s="25">
        <v>0</v>
      </c>
      <c r="Q6" s="79">
        <v>0</v>
      </c>
      <c r="R6" s="55">
        <f t="shared" si="4"/>
        <v>0</v>
      </c>
      <c r="S6" s="58" t="e">
        <f t="shared" si="5"/>
        <v>#DIV/0!</v>
      </c>
      <c r="T6" s="57" t="e">
        <f t="shared" si="6"/>
        <v>#DIV/0!</v>
      </c>
      <c r="U6" s="79">
        <v>0</v>
      </c>
      <c r="V6" s="55"/>
      <c r="W6" s="25">
        <v>0</v>
      </c>
      <c r="X6" s="79">
        <v>0</v>
      </c>
      <c r="Y6" s="55">
        <f t="shared" si="7"/>
        <v>0</v>
      </c>
      <c r="Z6" s="57" t="e">
        <f t="shared" si="8"/>
        <v>#DIV/0!</v>
      </c>
      <c r="AA6" s="57" t="e">
        <f t="shared" si="9"/>
        <v>#DIV/0!</v>
      </c>
      <c r="AB6" s="79">
        <v>0</v>
      </c>
      <c r="AC6" s="55"/>
      <c r="AD6" s="25">
        <v>0</v>
      </c>
      <c r="AE6" s="79">
        <v>0</v>
      </c>
      <c r="AF6" s="55">
        <f t="shared" si="10"/>
        <v>0</v>
      </c>
      <c r="AG6" s="58" t="e">
        <f t="shared" si="11"/>
        <v>#DIV/0!</v>
      </c>
      <c r="AH6" s="57" t="e">
        <f t="shared" si="12"/>
        <v>#DIV/0!</v>
      </c>
      <c r="AI6" s="55">
        <v>0</v>
      </c>
      <c r="AJ6" s="55"/>
      <c r="AK6" s="25">
        <v>0</v>
      </c>
      <c r="AL6" s="79">
        <v>0</v>
      </c>
      <c r="AM6" s="55">
        <f t="shared" si="13"/>
        <v>0</v>
      </c>
      <c r="AN6" s="57" t="e">
        <f t="shared" si="14"/>
        <v>#DIV/0!</v>
      </c>
      <c r="AO6" s="57" t="e">
        <f t="shared" si="15"/>
        <v>#DIV/0!</v>
      </c>
      <c r="AP6" s="55">
        <v>0</v>
      </c>
      <c r="AQ6" s="55"/>
      <c r="AR6" s="55">
        <v>0</v>
      </c>
      <c r="AS6" s="55">
        <v>0</v>
      </c>
      <c r="AT6" s="55">
        <f t="shared" si="16"/>
        <v>0</v>
      </c>
      <c r="AU6" s="58" t="e">
        <f t="shared" si="17"/>
        <v>#DIV/0!</v>
      </c>
      <c r="AV6" s="57" t="e">
        <f t="shared" si="18"/>
        <v>#DIV/0!</v>
      </c>
      <c r="AW6" s="55">
        <v>0</v>
      </c>
      <c r="AX6" s="55"/>
      <c r="AY6" s="55">
        <v>0</v>
      </c>
      <c r="AZ6" s="55">
        <v>0</v>
      </c>
      <c r="BA6" s="55">
        <f t="shared" ref="BA6" si="22">F6-AZ6-AW6</f>
        <v>0</v>
      </c>
      <c r="BB6" s="57" t="e">
        <f t="shared" ref="BB6" si="23">IF($F6="","",((AW6+AX6+AY6+AZ6)/$F6))</f>
        <v>#DIV/0!</v>
      </c>
      <c r="BC6" s="57" t="e">
        <f t="shared" ref="BC6" si="24">IF($F6="","",(AZ6/$F6))</f>
        <v>#DIV/0!</v>
      </c>
    </row>
    <row r="7" spans="1:55">
      <c r="B7" s="71" t="s">
        <v>22</v>
      </c>
      <c r="C7" s="79">
        <v>0</v>
      </c>
      <c r="D7" s="55">
        <v>0</v>
      </c>
      <c r="E7" s="55">
        <v>0</v>
      </c>
      <c r="F7" s="55">
        <f t="shared" si="0"/>
        <v>0</v>
      </c>
      <c r="G7" s="79">
        <v>0</v>
      </c>
      <c r="H7" s="55"/>
      <c r="I7" s="25">
        <v>0</v>
      </c>
      <c r="J7" s="55">
        <v>0</v>
      </c>
      <c r="K7" s="55">
        <f t="shared" si="1"/>
        <v>0</v>
      </c>
      <c r="L7" s="57" t="e">
        <f t="shared" si="2"/>
        <v>#DIV/0!</v>
      </c>
      <c r="M7" s="57" t="e">
        <f t="shared" si="3"/>
        <v>#DIV/0!</v>
      </c>
      <c r="N7" s="79">
        <v>0</v>
      </c>
      <c r="O7" s="55"/>
      <c r="P7" s="79">
        <v>0</v>
      </c>
      <c r="Q7" s="25">
        <v>0</v>
      </c>
      <c r="R7" s="55">
        <f t="shared" si="4"/>
        <v>0</v>
      </c>
      <c r="S7" s="58" t="e">
        <f t="shared" si="5"/>
        <v>#DIV/0!</v>
      </c>
      <c r="T7" s="57" t="e">
        <f t="shared" si="6"/>
        <v>#DIV/0!</v>
      </c>
      <c r="U7" s="79">
        <v>0</v>
      </c>
      <c r="V7" s="55"/>
      <c r="W7" s="25">
        <v>0</v>
      </c>
      <c r="X7" s="77">
        <v>0</v>
      </c>
      <c r="Y7" s="55">
        <f t="shared" si="7"/>
        <v>0</v>
      </c>
      <c r="Z7" s="57" t="e">
        <f t="shared" si="8"/>
        <v>#DIV/0!</v>
      </c>
      <c r="AA7" s="57" t="e">
        <f t="shared" si="9"/>
        <v>#DIV/0!</v>
      </c>
      <c r="AB7" s="79">
        <v>0</v>
      </c>
      <c r="AC7" s="55"/>
      <c r="AD7" s="25">
        <v>0</v>
      </c>
      <c r="AE7" s="79">
        <v>0</v>
      </c>
      <c r="AF7" s="55">
        <f t="shared" si="10"/>
        <v>0</v>
      </c>
      <c r="AG7" s="58" t="e">
        <f t="shared" si="11"/>
        <v>#DIV/0!</v>
      </c>
      <c r="AH7" s="57" t="e">
        <f t="shared" si="12"/>
        <v>#DIV/0!</v>
      </c>
      <c r="AI7" s="55">
        <v>0</v>
      </c>
      <c r="AJ7" s="55"/>
      <c r="AK7" s="55">
        <v>0</v>
      </c>
      <c r="AL7" s="55">
        <v>0</v>
      </c>
      <c r="AM7" s="55">
        <f t="shared" si="13"/>
        <v>0</v>
      </c>
      <c r="AN7" s="57" t="e">
        <f t="shared" si="14"/>
        <v>#DIV/0!</v>
      </c>
      <c r="AO7" s="57" t="e">
        <f t="shared" si="15"/>
        <v>#DIV/0!</v>
      </c>
      <c r="AP7" s="55">
        <v>0</v>
      </c>
      <c r="AQ7" s="55"/>
      <c r="AR7" s="55">
        <v>0</v>
      </c>
      <c r="AS7" s="55">
        <v>0</v>
      </c>
      <c r="AT7" s="55">
        <f t="shared" ref="AT7" si="25">F7-AP7-AR7-AS7</f>
        <v>0</v>
      </c>
      <c r="AU7" s="58" t="e">
        <f t="shared" ref="AU7" si="26">IF($F7="","",((AP7+AQ7+AR7+AS7)/$F7))</f>
        <v>#DIV/0!</v>
      </c>
      <c r="AV7" s="57" t="e">
        <f t="shared" ref="AV7" si="27">IF($F7="","",(AS7/$F7))</f>
        <v>#DIV/0!</v>
      </c>
      <c r="AW7" s="55"/>
      <c r="AX7" s="55"/>
      <c r="AY7" s="55"/>
      <c r="AZ7" s="55"/>
      <c r="BA7" s="55"/>
      <c r="BB7" s="57"/>
      <c r="BC7" s="57"/>
    </row>
    <row r="8" spans="1:55">
      <c r="B8" s="71" t="s">
        <v>23</v>
      </c>
      <c r="C8" s="79">
        <v>0</v>
      </c>
      <c r="D8" s="55">
        <v>0</v>
      </c>
      <c r="E8" s="55">
        <v>0</v>
      </c>
      <c r="F8" s="55">
        <f t="shared" si="0"/>
        <v>0</v>
      </c>
      <c r="G8" s="79">
        <v>0</v>
      </c>
      <c r="I8" s="79">
        <v>0</v>
      </c>
      <c r="J8" s="55">
        <v>0</v>
      </c>
      <c r="K8" s="55">
        <f t="shared" si="1"/>
        <v>0</v>
      </c>
      <c r="L8" s="57" t="e">
        <f t="shared" si="2"/>
        <v>#DIV/0!</v>
      </c>
      <c r="M8" s="57" t="e">
        <f t="shared" si="3"/>
        <v>#DIV/0!</v>
      </c>
      <c r="N8" s="79">
        <v>0</v>
      </c>
      <c r="P8" s="25">
        <v>0</v>
      </c>
      <c r="Q8" s="79">
        <v>0</v>
      </c>
      <c r="R8" s="55">
        <f t="shared" si="4"/>
        <v>0</v>
      </c>
      <c r="S8" s="58" t="e">
        <f>IF($F8="","",((N8+O8+P8+Q8)/$F8))</f>
        <v>#DIV/0!</v>
      </c>
      <c r="T8" s="57" t="e">
        <f t="shared" si="6"/>
        <v>#DIV/0!</v>
      </c>
      <c r="U8" s="79">
        <v>0</v>
      </c>
      <c r="W8" s="25">
        <v>0</v>
      </c>
      <c r="X8" s="79">
        <v>0</v>
      </c>
      <c r="Y8" s="55">
        <f t="shared" si="7"/>
        <v>0</v>
      </c>
      <c r="Z8" s="57" t="e">
        <f t="shared" si="8"/>
        <v>#DIV/0!</v>
      </c>
      <c r="AA8" s="57" t="e">
        <f t="shared" si="9"/>
        <v>#DIV/0!</v>
      </c>
      <c r="AB8" s="55">
        <v>0</v>
      </c>
      <c r="AD8" s="55">
        <v>0</v>
      </c>
      <c r="AE8" s="55">
        <v>0</v>
      </c>
      <c r="AF8" s="55">
        <f t="shared" si="10"/>
        <v>0</v>
      </c>
      <c r="AG8" s="58" t="e">
        <f t="shared" si="11"/>
        <v>#DIV/0!</v>
      </c>
      <c r="AH8" s="57" t="e">
        <f t="shared" si="12"/>
        <v>#DIV/0!</v>
      </c>
      <c r="AI8" s="55">
        <v>0</v>
      </c>
      <c r="AK8" s="55">
        <v>0</v>
      </c>
      <c r="AL8" s="55">
        <v>0</v>
      </c>
      <c r="AM8" s="55">
        <f t="shared" ref="AM8" si="28">F8-AL8-AK8-AI8</f>
        <v>0</v>
      </c>
      <c r="AN8" s="57" t="e">
        <f t="shared" ref="AN8" si="29">IF($F8="","",((AI8+AJ8+AK8+AL8)/$F8))</f>
        <v>#DIV/0!</v>
      </c>
      <c r="AO8" s="57" t="e">
        <f t="shared" ref="AO8" si="30">IF($F8="","",(AL8/$F8))</f>
        <v>#DIV/0!</v>
      </c>
      <c r="AP8" s="55"/>
      <c r="AR8" s="55"/>
      <c r="AS8" s="55"/>
      <c r="AT8" s="55"/>
      <c r="AU8" s="58"/>
      <c r="AV8" s="57"/>
      <c r="AW8" s="55"/>
      <c r="AY8" s="55"/>
      <c r="AZ8" s="55"/>
      <c r="BA8" s="55"/>
      <c r="BB8" s="57"/>
      <c r="BC8" s="57"/>
    </row>
    <row r="9" spans="1:55">
      <c r="B9" s="72" t="s">
        <v>24</v>
      </c>
      <c r="C9" s="79">
        <v>0</v>
      </c>
      <c r="D9" s="55">
        <v>0</v>
      </c>
      <c r="E9" s="55">
        <v>0</v>
      </c>
      <c r="F9" s="55">
        <f t="shared" si="0"/>
        <v>0</v>
      </c>
      <c r="G9" s="79">
        <v>0</v>
      </c>
      <c r="I9" s="25">
        <v>0</v>
      </c>
      <c r="J9" s="55">
        <v>0</v>
      </c>
      <c r="K9" s="55">
        <f t="shared" si="1"/>
        <v>0</v>
      </c>
      <c r="L9" s="57" t="e">
        <f t="shared" si="2"/>
        <v>#DIV/0!</v>
      </c>
      <c r="M9" s="57" t="e">
        <f t="shared" si="3"/>
        <v>#DIV/0!</v>
      </c>
      <c r="N9" s="79">
        <v>0</v>
      </c>
      <c r="P9" s="79">
        <v>0</v>
      </c>
      <c r="Q9" s="25">
        <v>0</v>
      </c>
      <c r="R9" s="55">
        <f t="shared" si="4"/>
        <v>0</v>
      </c>
      <c r="S9" s="58" t="e">
        <f>IF($F9="","",((N9+O9+P9+Q9)/$F9))</f>
        <v>#DIV/0!</v>
      </c>
      <c r="T9" s="57" t="e">
        <f t="shared" si="6"/>
        <v>#DIV/0!</v>
      </c>
      <c r="U9" s="55">
        <v>0</v>
      </c>
      <c r="W9" s="55">
        <v>0</v>
      </c>
      <c r="X9" s="55">
        <v>0</v>
      </c>
      <c r="Y9" s="55">
        <f t="shared" si="7"/>
        <v>0</v>
      </c>
      <c r="Z9" s="57" t="e">
        <f t="shared" si="8"/>
        <v>#DIV/0!</v>
      </c>
      <c r="AA9" s="57" t="e">
        <f t="shared" si="9"/>
        <v>#DIV/0!</v>
      </c>
      <c r="AB9" s="55">
        <v>0</v>
      </c>
      <c r="AD9" s="55">
        <v>0</v>
      </c>
      <c r="AE9" s="55">
        <v>0</v>
      </c>
      <c r="AF9" s="55">
        <f t="shared" si="10"/>
        <v>0</v>
      </c>
      <c r="AG9" s="58" t="e">
        <f t="shared" si="11"/>
        <v>#DIV/0!</v>
      </c>
      <c r="AH9" s="57" t="e">
        <f t="shared" si="12"/>
        <v>#DIV/0!</v>
      </c>
      <c r="AI9" s="55"/>
      <c r="AK9" s="55"/>
      <c r="AL9" s="55"/>
      <c r="AM9" s="55"/>
      <c r="AN9" s="57"/>
      <c r="AO9" s="57"/>
      <c r="AP9" s="55"/>
      <c r="AR9" s="55"/>
      <c r="AS9" s="55"/>
      <c r="AT9" s="55"/>
      <c r="AU9" s="58"/>
      <c r="AV9" s="57"/>
      <c r="AW9" s="55"/>
      <c r="AY9" s="55"/>
      <c r="AZ9" s="55"/>
      <c r="BA9" s="55"/>
      <c r="BB9" s="57"/>
      <c r="BC9" s="57"/>
    </row>
    <row r="10" spans="1:55">
      <c r="B10" s="72" t="s">
        <v>25</v>
      </c>
      <c r="C10" s="79">
        <v>0</v>
      </c>
      <c r="D10" s="55">
        <v>0</v>
      </c>
      <c r="E10" s="55">
        <v>0</v>
      </c>
      <c r="F10" s="55">
        <f t="shared" si="0"/>
        <v>0</v>
      </c>
      <c r="G10" s="79">
        <v>0</v>
      </c>
      <c r="I10" s="25">
        <v>0</v>
      </c>
      <c r="J10" s="25">
        <v>0</v>
      </c>
      <c r="K10" s="55">
        <f t="shared" si="1"/>
        <v>0</v>
      </c>
      <c r="L10" s="57" t="e">
        <f t="shared" si="2"/>
        <v>#DIV/0!</v>
      </c>
      <c r="M10" s="57" t="e">
        <f t="shared" si="3"/>
        <v>#DIV/0!</v>
      </c>
      <c r="N10" s="79">
        <v>0</v>
      </c>
      <c r="P10" s="25">
        <v>0</v>
      </c>
      <c r="Q10" s="79">
        <v>0</v>
      </c>
      <c r="R10" s="55">
        <f t="shared" si="4"/>
        <v>0</v>
      </c>
      <c r="S10" s="58" t="e">
        <f>IF($F10="","",((N10+O10+P10+Q10)/$F10))</f>
        <v>#DIV/0!</v>
      </c>
      <c r="T10" s="57" t="e">
        <f t="shared" si="6"/>
        <v>#DIV/0!</v>
      </c>
      <c r="U10" s="79">
        <v>0</v>
      </c>
      <c r="W10" s="25">
        <v>0</v>
      </c>
      <c r="X10" s="25">
        <v>0</v>
      </c>
      <c r="Y10" s="55">
        <f t="shared" ref="Y10" si="31">F10-(U10+W10+X10)</f>
        <v>0</v>
      </c>
      <c r="Z10" s="57" t="e">
        <f t="shared" ref="Z10" si="32">IF($F10="","",((U10+V10+W10+X10)/$F10))</f>
        <v>#DIV/0!</v>
      </c>
      <c r="AA10" s="57" t="e">
        <f t="shared" ref="AA10" si="33">IF($F10="","",(X10/$F10))</f>
        <v>#DIV/0!</v>
      </c>
      <c r="AF10" s="55"/>
      <c r="AG10" s="58"/>
      <c r="AH10" s="57"/>
      <c r="AM10" s="55"/>
      <c r="AN10" s="57"/>
      <c r="AO10" s="57"/>
      <c r="AT10" s="55"/>
      <c r="AU10" s="58"/>
      <c r="AV10" s="57"/>
      <c r="BA10" s="55"/>
      <c r="BB10" s="57"/>
      <c r="BC10" s="57"/>
    </row>
    <row r="11" spans="1:55">
      <c r="B11" s="72" t="s">
        <v>26</v>
      </c>
      <c r="C11" s="79">
        <v>0</v>
      </c>
      <c r="D11" s="55">
        <v>0</v>
      </c>
      <c r="E11" s="55">
        <v>0</v>
      </c>
      <c r="F11" s="55">
        <f t="shared" si="0"/>
        <v>0</v>
      </c>
      <c r="G11" s="79">
        <v>0</v>
      </c>
      <c r="H11" s="55"/>
      <c r="I11" s="55">
        <v>0</v>
      </c>
      <c r="J11" s="55">
        <v>0</v>
      </c>
      <c r="K11" s="55">
        <f t="shared" si="1"/>
        <v>0</v>
      </c>
      <c r="L11" s="57" t="e">
        <f t="shared" si="2"/>
        <v>#DIV/0!</v>
      </c>
      <c r="M11" s="57" t="e">
        <f t="shared" si="3"/>
        <v>#DIV/0!</v>
      </c>
      <c r="N11" s="79">
        <v>0</v>
      </c>
      <c r="O11" s="55"/>
      <c r="P11" s="55">
        <v>0</v>
      </c>
      <c r="Q11" s="55">
        <v>0</v>
      </c>
      <c r="R11" s="55">
        <f t="shared" si="4"/>
        <v>0</v>
      </c>
      <c r="S11" s="58" t="e">
        <f>IF($F11="","",((N11+O11+P11+Q11)/$F11))</f>
        <v>#DIV/0!</v>
      </c>
      <c r="T11" s="57" t="e">
        <f t="shared" si="6"/>
        <v>#DIV/0!</v>
      </c>
      <c r="U11" s="55"/>
      <c r="V11" s="55"/>
      <c r="W11" s="55"/>
      <c r="X11" s="55"/>
      <c r="Y11" s="55"/>
      <c r="Z11" s="57"/>
      <c r="AA11" s="57"/>
      <c r="AB11" s="55"/>
      <c r="AC11" s="55"/>
      <c r="AD11" s="55"/>
      <c r="AE11" s="55"/>
      <c r="AF11" s="55"/>
      <c r="AG11" s="58"/>
      <c r="AH11" s="57"/>
      <c r="AI11" s="55"/>
      <c r="AJ11" s="55"/>
      <c r="AK11" s="55"/>
      <c r="AL11" s="55"/>
      <c r="AM11" s="55"/>
      <c r="AN11" s="57"/>
      <c r="AO11" s="57"/>
      <c r="AP11" s="55"/>
      <c r="AQ11" s="55"/>
      <c r="AR11" s="55"/>
      <c r="AS11" s="55"/>
      <c r="AT11" s="55"/>
      <c r="AU11" s="58"/>
      <c r="AV11" s="57"/>
      <c r="AW11" s="55"/>
      <c r="AX11" s="55"/>
      <c r="AY11" s="55"/>
      <c r="AZ11" s="55"/>
      <c r="BA11" s="55"/>
      <c r="BB11" s="57"/>
      <c r="BC11" s="57"/>
    </row>
    <row r="12" spans="1:55">
      <c r="B12" s="72" t="s">
        <v>27</v>
      </c>
      <c r="C12" s="79">
        <v>13</v>
      </c>
      <c r="D12" s="55">
        <v>0</v>
      </c>
      <c r="E12" s="55">
        <v>0</v>
      </c>
      <c r="F12" s="55">
        <f t="shared" si="0"/>
        <v>13</v>
      </c>
      <c r="G12" s="79">
        <v>3</v>
      </c>
      <c r="H12" s="55"/>
      <c r="I12" s="55">
        <v>0</v>
      </c>
      <c r="J12" s="55">
        <v>0</v>
      </c>
      <c r="K12" s="55">
        <f t="shared" si="1"/>
        <v>10</v>
      </c>
      <c r="L12" s="57">
        <f t="shared" si="2"/>
        <v>0.23076923076923078</v>
      </c>
      <c r="M12" s="57">
        <f t="shared" si="3"/>
        <v>0</v>
      </c>
      <c r="O12" s="55"/>
      <c r="P12" s="55"/>
      <c r="Q12" s="55"/>
      <c r="R12" s="55"/>
      <c r="S12" s="58"/>
      <c r="T12" s="57"/>
      <c r="U12" s="55"/>
      <c r="V12" s="55"/>
      <c r="W12" s="55"/>
      <c r="X12" s="55"/>
      <c r="Y12" s="55"/>
      <c r="Z12" s="57"/>
      <c r="AA12" s="57"/>
      <c r="AB12" s="55"/>
      <c r="AC12" s="55"/>
      <c r="AD12" s="55"/>
      <c r="AE12" s="55"/>
      <c r="AF12" s="55"/>
      <c r="AG12" s="58"/>
      <c r="AH12" s="57"/>
      <c r="AI12" s="55"/>
      <c r="AJ12" s="55"/>
      <c r="AK12" s="55"/>
      <c r="AL12" s="55"/>
      <c r="AM12" s="55"/>
      <c r="AN12" s="57"/>
      <c r="AO12" s="57"/>
      <c r="AP12" s="55"/>
      <c r="AQ12" s="55"/>
      <c r="AR12" s="55"/>
      <c r="AS12" s="55"/>
      <c r="AT12" s="55"/>
      <c r="AU12" s="58"/>
      <c r="AV12" s="57"/>
      <c r="AW12" s="55"/>
      <c r="AX12" s="55"/>
      <c r="AY12" s="55"/>
      <c r="AZ12" s="55"/>
      <c r="BA12" s="55"/>
      <c r="BB12" s="57"/>
      <c r="BC12" s="57"/>
    </row>
    <row r="13" spans="1:55">
      <c r="B13" s="72" t="s">
        <v>28</v>
      </c>
      <c r="C13" s="79">
        <v>96</v>
      </c>
      <c r="D13" s="55">
        <v>0</v>
      </c>
      <c r="E13" s="55">
        <v>0</v>
      </c>
      <c r="F13" s="55">
        <f t="shared" si="0"/>
        <v>96</v>
      </c>
      <c r="H13" s="55"/>
      <c r="J13" s="55"/>
      <c r="K13" s="55"/>
      <c r="L13" s="57"/>
      <c r="M13" s="57"/>
      <c r="O13" s="55"/>
      <c r="P13" s="55"/>
      <c r="Q13" s="55"/>
      <c r="R13" s="55"/>
      <c r="S13" s="58"/>
      <c r="T13" s="57"/>
      <c r="U13" s="55"/>
      <c r="V13" s="55"/>
      <c r="W13" s="55"/>
      <c r="X13" s="55"/>
      <c r="Y13" s="55"/>
      <c r="Z13" s="57"/>
      <c r="AA13" s="57"/>
      <c r="AB13" s="55"/>
      <c r="AC13" s="55"/>
      <c r="AD13" s="55"/>
      <c r="AE13" s="55"/>
      <c r="AF13" s="55"/>
      <c r="AG13" s="58"/>
      <c r="AH13" s="57"/>
      <c r="AI13" s="55"/>
      <c r="AJ13" s="55"/>
      <c r="AK13" s="55"/>
      <c r="AL13" s="55"/>
      <c r="AM13" s="55"/>
      <c r="AN13" s="57"/>
      <c r="AO13" s="57"/>
      <c r="AP13" s="55"/>
      <c r="AQ13" s="55"/>
      <c r="AR13" s="55"/>
      <c r="AS13" s="55"/>
      <c r="AT13" s="55"/>
      <c r="AU13" s="58"/>
      <c r="AV13" s="57"/>
      <c r="AW13" s="55"/>
      <c r="AX13" s="55"/>
      <c r="AY13" s="55"/>
      <c r="AZ13" s="55"/>
      <c r="BA13" s="55"/>
      <c r="BB13" s="57"/>
      <c r="BC13" s="57"/>
    </row>
    <row r="14" spans="1:55"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7"/>
      <c r="M14" s="57"/>
      <c r="N14" s="55"/>
      <c r="O14" s="55"/>
      <c r="P14" s="55"/>
      <c r="Q14" s="55"/>
      <c r="R14" s="55"/>
      <c r="S14" s="58"/>
      <c r="T14" s="57"/>
      <c r="U14" s="55"/>
      <c r="V14" s="55"/>
      <c r="W14" s="55"/>
      <c r="X14" s="55"/>
      <c r="Y14" s="55"/>
      <c r="Z14" s="58"/>
      <c r="AA14" s="58"/>
      <c r="AB14" s="55"/>
      <c r="AC14" s="55"/>
      <c r="AD14" s="55"/>
      <c r="AE14" s="55"/>
      <c r="AF14" s="55"/>
      <c r="AG14" s="58"/>
      <c r="AH14" s="57"/>
      <c r="AI14" s="55"/>
      <c r="AJ14" s="55"/>
      <c r="AK14" s="55"/>
      <c r="AL14" s="55"/>
      <c r="AM14" s="55"/>
      <c r="AN14" s="58"/>
      <c r="AO14" s="58"/>
      <c r="AP14" s="55"/>
      <c r="AQ14" s="55"/>
      <c r="AR14" s="55"/>
      <c r="AS14" s="55"/>
      <c r="AT14" s="55"/>
      <c r="AU14" s="58"/>
      <c r="AV14" s="57"/>
      <c r="AW14" s="55"/>
      <c r="AX14" s="55"/>
      <c r="AY14" s="55"/>
      <c r="AZ14" s="55"/>
      <c r="BA14" s="55"/>
      <c r="BB14" s="58"/>
      <c r="BC14" s="58"/>
    </row>
    <row r="15" spans="1:55">
      <c r="B15" s="55"/>
      <c r="C15" s="56"/>
      <c r="D15" s="56"/>
      <c r="E15" s="56"/>
      <c r="F15" s="56"/>
      <c r="G15" s="55"/>
      <c r="H15" s="55"/>
      <c r="I15" s="55"/>
      <c r="J15" s="55"/>
      <c r="K15" s="55"/>
      <c r="L15" s="57"/>
      <c r="M15" s="57"/>
      <c r="N15" s="55"/>
      <c r="O15" s="55"/>
      <c r="P15" s="55"/>
      <c r="Q15" s="55"/>
      <c r="R15" s="55"/>
      <c r="S15" s="58"/>
      <c r="T15" s="57"/>
      <c r="U15" s="55"/>
      <c r="V15" s="55"/>
      <c r="W15" s="55"/>
      <c r="X15" s="55"/>
      <c r="Y15" s="55"/>
      <c r="Z15" s="58"/>
      <c r="AA15" s="58"/>
      <c r="AB15" s="55"/>
      <c r="AC15" s="55"/>
      <c r="AD15" s="55"/>
      <c r="AE15" s="55"/>
      <c r="AF15" s="55"/>
      <c r="AG15" s="58"/>
      <c r="AH15" s="57"/>
      <c r="AI15" s="55"/>
      <c r="AJ15" s="55"/>
      <c r="AK15" s="55"/>
      <c r="AL15" s="55"/>
      <c r="AM15" s="55"/>
      <c r="AN15" s="58"/>
      <c r="AO15" s="58"/>
      <c r="AP15" s="55"/>
      <c r="AQ15" s="55"/>
      <c r="AR15" s="55"/>
      <c r="AS15" s="55"/>
      <c r="AT15" s="55"/>
      <c r="AU15" s="58"/>
      <c r="AV15" s="57"/>
      <c r="AW15" s="55"/>
      <c r="AX15" s="55"/>
      <c r="AY15" s="55"/>
      <c r="AZ15" s="55"/>
      <c r="BA15" s="55"/>
      <c r="BB15" s="58"/>
      <c r="BC15" s="58"/>
    </row>
    <row r="16" spans="1:55">
      <c r="B16" s="25" t="str">
        <f>"Transfer Retention - "&amp;$A$1</f>
        <v>Transfer Retention - Provost College</v>
      </c>
    </row>
    <row r="17" spans="2:55">
      <c r="B17" s="91" t="s">
        <v>1</v>
      </c>
      <c r="C17" s="93" t="s">
        <v>2</v>
      </c>
      <c r="D17" s="93" t="s">
        <v>3</v>
      </c>
      <c r="E17" s="93" t="s">
        <v>4</v>
      </c>
      <c r="F17" s="63"/>
      <c r="G17" s="95" t="s">
        <v>6</v>
      </c>
      <c r="H17" s="96"/>
      <c r="I17" s="96"/>
      <c r="J17" s="96"/>
      <c r="K17" s="96"/>
      <c r="L17" s="96"/>
      <c r="M17" s="103"/>
      <c r="N17" s="88" t="s">
        <v>7</v>
      </c>
      <c r="O17" s="89"/>
      <c r="P17" s="89"/>
      <c r="Q17" s="89"/>
      <c r="R17" s="89"/>
      <c r="S17" s="89"/>
      <c r="T17" s="104"/>
      <c r="U17" s="90" t="s">
        <v>8</v>
      </c>
      <c r="V17" s="89"/>
      <c r="W17" s="89"/>
      <c r="X17" s="89"/>
      <c r="Y17" s="89"/>
      <c r="Z17" s="89"/>
      <c r="AA17" s="105"/>
      <c r="AB17" s="88" t="s">
        <v>9</v>
      </c>
      <c r="AC17" s="89"/>
      <c r="AD17" s="89"/>
      <c r="AE17" s="89"/>
      <c r="AF17" s="89"/>
      <c r="AG17" s="89"/>
      <c r="AH17" s="104"/>
      <c r="AI17" s="90" t="s">
        <v>10</v>
      </c>
      <c r="AJ17" s="89"/>
      <c r="AK17" s="89"/>
      <c r="AL17" s="89"/>
      <c r="AM17" s="89"/>
      <c r="AN17" s="89"/>
      <c r="AO17" s="105"/>
      <c r="AP17" s="88" t="s">
        <v>11</v>
      </c>
      <c r="AQ17" s="89"/>
      <c r="AR17" s="89"/>
      <c r="AS17" s="89"/>
      <c r="AT17" s="89"/>
      <c r="AU17" s="89"/>
      <c r="AV17" s="106"/>
      <c r="AW17" s="88" t="s">
        <v>12</v>
      </c>
      <c r="AX17" s="89"/>
      <c r="AY17" s="89"/>
      <c r="AZ17" s="89"/>
      <c r="BA17" s="89"/>
      <c r="BB17" s="89"/>
      <c r="BC17" s="106"/>
    </row>
    <row r="18" spans="2:55" ht="107.25">
      <c r="B18" s="92"/>
      <c r="C18" s="94"/>
      <c r="D18" s="94"/>
      <c r="E18" s="94"/>
      <c r="F18" s="26" t="s">
        <v>5</v>
      </c>
      <c r="G18" s="27" t="s">
        <v>13</v>
      </c>
      <c r="H18" s="28" t="s">
        <v>14</v>
      </c>
      <c r="I18" s="28" t="s">
        <v>15</v>
      </c>
      <c r="J18" s="28" t="s">
        <v>16</v>
      </c>
      <c r="K18" s="28" t="s">
        <v>17</v>
      </c>
      <c r="L18" s="28" t="s">
        <v>18</v>
      </c>
      <c r="M18" s="29" t="s">
        <v>19</v>
      </c>
      <c r="N18" s="66" t="s">
        <v>13</v>
      </c>
      <c r="O18" s="67" t="s">
        <v>14</v>
      </c>
      <c r="P18" s="67" t="s">
        <v>15</v>
      </c>
      <c r="Q18" s="67" t="s">
        <v>16</v>
      </c>
      <c r="R18" s="67" t="s">
        <v>17</v>
      </c>
      <c r="S18" s="67" t="s">
        <v>18</v>
      </c>
      <c r="T18" s="68" t="s">
        <v>19</v>
      </c>
      <c r="U18" s="69" t="s">
        <v>13</v>
      </c>
      <c r="V18" s="67" t="s">
        <v>14</v>
      </c>
      <c r="W18" s="67" t="s">
        <v>15</v>
      </c>
      <c r="X18" s="67" t="s">
        <v>16</v>
      </c>
      <c r="Y18" s="67" t="s">
        <v>17</v>
      </c>
      <c r="Z18" s="67" t="s">
        <v>18</v>
      </c>
      <c r="AA18" s="70" t="s">
        <v>19</v>
      </c>
      <c r="AB18" s="66" t="s">
        <v>13</v>
      </c>
      <c r="AC18" s="67" t="s">
        <v>14</v>
      </c>
      <c r="AD18" s="67" t="s">
        <v>15</v>
      </c>
      <c r="AE18" s="67" t="s">
        <v>16</v>
      </c>
      <c r="AF18" s="67" t="s">
        <v>17</v>
      </c>
      <c r="AG18" s="67" t="s">
        <v>18</v>
      </c>
      <c r="AH18" s="68" t="s">
        <v>19</v>
      </c>
      <c r="AI18" s="69" t="s">
        <v>13</v>
      </c>
      <c r="AJ18" s="67" t="s">
        <v>14</v>
      </c>
      <c r="AK18" s="67" t="s">
        <v>15</v>
      </c>
      <c r="AL18" s="67" t="s">
        <v>16</v>
      </c>
      <c r="AM18" s="67" t="s">
        <v>17</v>
      </c>
      <c r="AN18" s="67" t="s">
        <v>18</v>
      </c>
      <c r="AO18" s="70" t="s">
        <v>19</v>
      </c>
      <c r="AP18" s="66" t="s">
        <v>13</v>
      </c>
      <c r="AQ18" s="67" t="s">
        <v>14</v>
      </c>
      <c r="AR18" s="67" t="s">
        <v>15</v>
      </c>
      <c r="AS18" s="67" t="s">
        <v>16</v>
      </c>
      <c r="AT18" s="67" t="s">
        <v>17</v>
      </c>
      <c r="AU18" s="67" t="s">
        <v>18</v>
      </c>
      <c r="AV18" s="67" t="s">
        <v>19</v>
      </c>
      <c r="AW18" s="66" t="s">
        <v>13</v>
      </c>
      <c r="AX18" s="67" t="s">
        <v>14</v>
      </c>
      <c r="AY18" s="67" t="s">
        <v>15</v>
      </c>
      <c r="AZ18" s="67" t="s">
        <v>16</v>
      </c>
      <c r="BA18" s="67" t="s">
        <v>17</v>
      </c>
      <c r="BB18" s="67" t="s">
        <v>18</v>
      </c>
      <c r="BC18" s="67" t="s">
        <v>19</v>
      </c>
    </row>
    <row r="19" spans="2:55">
      <c r="B19" s="55" t="s">
        <v>20</v>
      </c>
      <c r="C19" s="79">
        <v>0</v>
      </c>
      <c r="D19" s="55">
        <v>0</v>
      </c>
      <c r="E19" s="55">
        <v>0</v>
      </c>
      <c r="F19" s="55">
        <f t="shared" ref="F19:F27" si="34">C19-D19-E19</f>
        <v>0</v>
      </c>
      <c r="G19" s="79">
        <v>0</v>
      </c>
      <c r="H19" s="55"/>
      <c r="I19" s="77">
        <v>0</v>
      </c>
      <c r="J19" s="77">
        <v>0</v>
      </c>
      <c r="K19" s="55">
        <f t="shared" ref="K19:K25" si="35">F19-I19-G19-J19</f>
        <v>0</v>
      </c>
      <c r="L19" s="57" t="e">
        <f t="shared" ref="L19:L25" si="36">IF($F19="","",((G19+H19+I19+J19)/$F19))</f>
        <v>#DIV/0!</v>
      </c>
      <c r="M19" s="57" t="e">
        <f t="shared" ref="M19:M25" si="37">IF($F19="","",(J19/$F19))</f>
        <v>#DIV/0!</v>
      </c>
      <c r="N19" s="79">
        <v>0</v>
      </c>
      <c r="O19" s="55"/>
      <c r="P19" s="77">
        <v>0</v>
      </c>
      <c r="Q19" s="77">
        <v>0</v>
      </c>
      <c r="R19" s="55">
        <f t="shared" ref="R19:R25" si="38">F19-N19-O19-P19-Q19</f>
        <v>0</v>
      </c>
      <c r="S19" s="58" t="e">
        <f t="shared" ref="S19:S25" si="39">IF($F19="","",((N19+O19+P19+Q19)/$F19))</f>
        <v>#DIV/0!</v>
      </c>
      <c r="T19" s="57" t="e">
        <f t="shared" ref="T19:T25" si="40">IF($F19="","",(Q19/$F19))</f>
        <v>#DIV/0!</v>
      </c>
      <c r="U19" s="79">
        <v>0</v>
      </c>
      <c r="V19" s="55"/>
      <c r="W19" s="55">
        <v>0</v>
      </c>
      <c r="X19" s="79">
        <v>0</v>
      </c>
      <c r="Y19" s="55">
        <f t="shared" ref="Y19:Y24" si="41">F19-(U19+W19+X19)</f>
        <v>0</v>
      </c>
      <c r="Z19" s="57" t="e">
        <f t="shared" ref="Z19:Z24" si="42">IF($F19="","",((U19+V19+W19+X19)/$F19))</f>
        <v>#DIV/0!</v>
      </c>
      <c r="AA19" s="57" t="e">
        <f t="shared" ref="AA19:AA24" si="43">IF($F19="","",(X19/$F19))</f>
        <v>#DIV/0!</v>
      </c>
      <c r="AB19" s="77">
        <v>0</v>
      </c>
      <c r="AC19" s="55"/>
      <c r="AD19" s="55">
        <v>0</v>
      </c>
      <c r="AE19" s="79">
        <v>0</v>
      </c>
      <c r="AF19" s="55">
        <f t="shared" ref="AF19:AF23" si="44">F19-(AB19+AD19+AE19)</f>
        <v>0</v>
      </c>
      <c r="AG19" s="58" t="e">
        <f t="shared" ref="AG19:AG23" si="45">IF($F19="","",((AB19+AC19+AD19+AE19)/$F19))</f>
        <v>#DIV/0!</v>
      </c>
      <c r="AH19" s="57" t="e">
        <f t="shared" ref="AH19:AH23" si="46">IF($F19="","",(AE19/$F19))</f>
        <v>#DIV/0!</v>
      </c>
      <c r="AI19" s="55">
        <v>0</v>
      </c>
      <c r="AJ19" s="55"/>
      <c r="AK19" s="55">
        <v>0</v>
      </c>
      <c r="AL19" s="79">
        <v>0</v>
      </c>
      <c r="AM19" s="55">
        <f t="shared" ref="AM19:AM21" si="47">F19-AL19-AK19-AI19</f>
        <v>0</v>
      </c>
      <c r="AN19" s="57" t="e">
        <f t="shared" ref="AN19:AN21" si="48">IF($F19="","",((AI19+AJ19+AK19+AL19)/$F19))</f>
        <v>#DIV/0!</v>
      </c>
      <c r="AO19" s="57" t="e">
        <f t="shared" ref="AO19:AO21" si="49">IF($F19="","",(AL19/$F19))</f>
        <v>#DIV/0!</v>
      </c>
      <c r="AP19" s="55">
        <v>0</v>
      </c>
      <c r="AQ19" s="55"/>
      <c r="AR19" s="55">
        <v>0</v>
      </c>
      <c r="AS19" s="79">
        <v>0</v>
      </c>
      <c r="AT19" s="55">
        <f t="shared" ref="AT19:AT20" si="50">F19-AS19-AR19-AP19</f>
        <v>0</v>
      </c>
      <c r="AU19" s="58" t="e">
        <f t="shared" ref="AU19:AU20" si="51">IF($F19="","",((AP19+AQ19+AR19+AS19)/$F19))</f>
        <v>#DIV/0!</v>
      </c>
      <c r="AV19" s="57" t="e">
        <f t="shared" ref="AV19:AV20" si="52">IF($F19="","",(AS19/$F19))</f>
        <v>#DIV/0!</v>
      </c>
      <c r="AW19" s="55">
        <v>0</v>
      </c>
      <c r="AX19" s="55"/>
      <c r="AY19" s="55">
        <v>0</v>
      </c>
      <c r="AZ19" s="55">
        <v>0</v>
      </c>
      <c r="BA19" s="55">
        <f t="shared" ref="BA19" si="53">F19-AZ19-AW19</f>
        <v>0</v>
      </c>
      <c r="BB19" s="57" t="e">
        <f t="shared" ref="BB19" si="54">IF($F19="","",((AW19+AX19+AY19+AZ19)/$F19))</f>
        <v>#DIV/0!</v>
      </c>
      <c r="BC19" s="57" t="e">
        <f t="shared" ref="BC19" si="55">IF($F19="","",(AZ19/$F19))</f>
        <v>#DIV/0!</v>
      </c>
    </row>
    <row r="20" spans="2:55">
      <c r="B20" s="55" t="s">
        <v>21</v>
      </c>
      <c r="C20" s="79">
        <v>0</v>
      </c>
      <c r="D20" s="55">
        <v>0</v>
      </c>
      <c r="E20" s="55">
        <v>0</v>
      </c>
      <c r="F20" s="55">
        <f t="shared" si="34"/>
        <v>0</v>
      </c>
      <c r="G20" s="79">
        <v>0</v>
      </c>
      <c r="H20" s="55"/>
      <c r="I20" s="77">
        <v>0</v>
      </c>
      <c r="J20" s="77">
        <v>0</v>
      </c>
      <c r="K20" s="55">
        <f t="shared" si="35"/>
        <v>0</v>
      </c>
      <c r="L20" s="58" t="e">
        <f t="shared" si="36"/>
        <v>#DIV/0!</v>
      </c>
      <c r="M20" s="57" t="e">
        <f t="shared" si="37"/>
        <v>#DIV/0!</v>
      </c>
      <c r="N20" s="79">
        <v>0</v>
      </c>
      <c r="O20" s="55"/>
      <c r="P20" s="77">
        <v>0</v>
      </c>
      <c r="Q20" s="77">
        <v>0</v>
      </c>
      <c r="R20" s="55">
        <f t="shared" si="38"/>
        <v>0</v>
      </c>
      <c r="S20" s="58" t="e">
        <f t="shared" si="39"/>
        <v>#DIV/0!</v>
      </c>
      <c r="T20" s="57" t="e">
        <f t="shared" si="40"/>
        <v>#DIV/0!</v>
      </c>
      <c r="U20" s="79">
        <v>0</v>
      </c>
      <c r="V20" s="55"/>
      <c r="W20" s="55">
        <v>0</v>
      </c>
      <c r="X20" s="79">
        <v>0</v>
      </c>
      <c r="Y20" s="55">
        <f t="shared" si="41"/>
        <v>0</v>
      </c>
      <c r="Z20" s="58" t="e">
        <f t="shared" si="42"/>
        <v>#DIV/0!</v>
      </c>
      <c r="AA20" s="57" t="e">
        <f t="shared" si="43"/>
        <v>#DIV/0!</v>
      </c>
      <c r="AB20" s="79">
        <v>0</v>
      </c>
      <c r="AC20" s="55"/>
      <c r="AD20" s="55">
        <v>0</v>
      </c>
      <c r="AE20" s="79">
        <v>0</v>
      </c>
      <c r="AF20" s="55">
        <f t="shared" si="44"/>
        <v>0</v>
      </c>
      <c r="AG20" s="58" t="e">
        <f t="shared" si="45"/>
        <v>#DIV/0!</v>
      </c>
      <c r="AH20" s="57" t="e">
        <f t="shared" si="46"/>
        <v>#DIV/0!</v>
      </c>
      <c r="AI20" s="55">
        <v>0</v>
      </c>
      <c r="AJ20" s="55"/>
      <c r="AK20" s="55">
        <v>0</v>
      </c>
      <c r="AL20" s="79">
        <v>0</v>
      </c>
      <c r="AM20" s="55">
        <f t="shared" si="47"/>
        <v>0</v>
      </c>
      <c r="AN20" s="57" t="e">
        <f t="shared" si="48"/>
        <v>#DIV/0!</v>
      </c>
      <c r="AO20" s="57" t="e">
        <f t="shared" si="49"/>
        <v>#DIV/0!</v>
      </c>
      <c r="AP20" s="55">
        <v>0</v>
      </c>
      <c r="AQ20" s="55"/>
      <c r="AR20" s="55">
        <v>0</v>
      </c>
      <c r="AS20" s="55">
        <v>0</v>
      </c>
      <c r="AT20" s="55">
        <f t="shared" si="50"/>
        <v>0</v>
      </c>
      <c r="AU20" s="58" t="e">
        <f t="shared" si="51"/>
        <v>#DIV/0!</v>
      </c>
      <c r="AV20" s="57" t="e">
        <f t="shared" si="52"/>
        <v>#DIV/0!</v>
      </c>
      <c r="AW20" s="55">
        <v>0</v>
      </c>
      <c r="AX20" s="55"/>
      <c r="AY20" s="55">
        <v>0</v>
      </c>
      <c r="AZ20" s="55">
        <v>0</v>
      </c>
      <c r="BA20" s="55">
        <f t="shared" ref="BA20" si="56">F20-AZ20-AW20</f>
        <v>0</v>
      </c>
      <c r="BB20" s="57" t="e">
        <f t="shared" ref="BB20" si="57">IF($F20="","",((AW20+AX20+AY20+AZ20)/$F20))</f>
        <v>#DIV/0!</v>
      </c>
      <c r="BC20" s="57" t="e">
        <f t="shared" ref="BC20" si="58">IF($F20="","",(AZ20/$F20))</f>
        <v>#DIV/0!</v>
      </c>
    </row>
    <row r="21" spans="2:55">
      <c r="B21" s="55" t="s">
        <v>22</v>
      </c>
      <c r="C21" s="79">
        <v>0</v>
      </c>
      <c r="D21" s="55">
        <v>0</v>
      </c>
      <c r="E21" s="55">
        <v>0</v>
      </c>
      <c r="F21" s="55">
        <f t="shared" si="34"/>
        <v>0</v>
      </c>
      <c r="G21" s="79">
        <v>0</v>
      </c>
      <c r="H21" s="55"/>
      <c r="I21" s="77">
        <v>0</v>
      </c>
      <c r="J21" s="79">
        <v>0</v>
      </c>
      <c r="K21" s="55">
        <f t="shared" si="35"/>
        <v>0</v>
      </c>
      <c r="L21" s="57" t="e">
        <f t="shared" si="36"/>
        <v>#DIV/0!</v>
      </c>
      <c r="M21" s="57" t="e">
        <f t="shared" si="37"/>
        <v>#DIV/0!</v>
      </c>
      <c r="N21" s="79">
        <v>0</v>
      </c>
      <c r="O21" s="55"/>
      <c r="P21" s="77">
        <v>0</v>
      </c>
      <c r="Q21" s="79">
        <v>0</v>
      </c>
      <c r="R21" s="55">
        <f t="shared" si="38"/>
        <v>0</v>
      </c>
      <c r="S21" s="58" t="e">
        <f t="shared" si="39"/>
        <v>#DIV/0!</v>
      </c>
      <c r="T21" s="57" t="e">
        <f t="shared" si="40"/>
        <v>#DIV/0!</v>
      </c>
      <c r="U21" s="79">
        <v>0</v>
      </c>
      <c r="V21" s="55"/>
      <c r="W21" s="55">
        <v>0</v>
      </c>
      <c r="X21" s="79">
        <v>0</v>
      </c>
      <c r="Y21" s="55">
        <f t="shared" si="41"/>
        <v>0</v>
      </c>
      <c r="Z21" s="58" t="e">
        <f t="shared" si="42"/>
        <v>#DIV/0!</v>
      </c>
      <c r="AA21" s="57" t="e">
        <f t="shared" si="43"/>
        <v>#DIV/0!</v>
      </c>
      <c r="AB21" s="77">
        <v>0</v>
      </c>
      <c r="AC21" s="55"/>
      <c r="AD21" s="55">
        <v>0</v>
      </c>
      <c r="AE21" s="79">
        <v>0</v>
      </c>
      <c r="AF21" s="55">
        <f t="shared" si="44"/>
        <v>0</v>
      </c>
      <c r="AG21" s="58" t="e">
        <f t="shared" si="45"/>
        <v>#DIV/0!</v>
      </c>
      <c r="AH21" s="57" t="e">
        <f t="shared" si="46"/>
        <v>#DIV/0!</v>
      </c>
      <c r="AI21" s="55">
        <v>0</v>
      </c>
      <c r="AJ21" s="55"/>
      <c r="AK21" s="55">
        <v>0</v>
      </c>
      <c r="AL21" s="55">
        <v>0</v>
      </c>
      <c r="AM21" s="55">
        <f t="shared" si="47"/>
        <v>0</v>
      </c>
      <c r="AN21" s="57" t="e">
        <f t="shared" si="48"/>
        <v>#DIV/0!</v>
      </c>
      <c r="AO21" s="57" t="e">
        <f t="shared" si="49"/>
        <v>#DIV/0!</v>
      </c>
      <c r="AP21" s="55">
        <v>0</v>
      </c>
      <c r="AQ21" s="55"/>
      <c r="AR21" s="55">
        <v>0</v>
      </c>
      <c r="AS21" s="55">
        <v>0</v>
      </c>
      <c r="AT21" s="55">
        <f t="shared" ref="AT21" si="59">F21-AS21-AR21-AP21</f>
        <v>0</v>
      </c>
      <c r="AU21" s="58" t="e">
        <f t="shared" ref="AU21" si="60">IF($F21="","",((AP21+AQ21+AR21+AS21)/$F21))</f>
        <v>#DIV/0!</v>
      </c>
      <c r="AV21" s="57" t="e">
        <f t="shared" ref="AV21" si="61">IF($F21="","",(AS21/$F21))</f>
        <v>#DIV/0!</v>
      </c>
      <c r="AW21" s="55"/>
      <c r="AX21" s="55"/>
      <c r="AY21" s="55"/>
      <c r="AZ21" s="55"/>
      <c r="BA21" s="55"/>
      <c r="BB21" s="57"/>
      <c r="BC21" s="57"/>
    </row>
    <row r="22" spans="2:55">
      <c r="B22" s="55" t="s">
        <v>23</v>
      </c>
      <c r="C22" s="79">
        <v>0</v>
      </c>
      <c r="D22" s="55">
        <v>0</v>
      </c>
      <c r="E22" s="55">
        <v>0</v>
      </c>
      <c r="F22" s="55">
        <f t="shared" si="34"/>
        <v>0</v>
      </c>
      <c r="G22" s="79">
        <v>0</v>
      </c>
      <c r="I22" s="77">
        <v>0</v>
      </c>
      <c r="J22" s="77">
        <v>0</v>
      </c>
      <c r="K22" s="55">
        <f t="shared" si="35"/>
        <v>0</v>
      </c>
      <c r="L22" s="57" t="e">
        <f t="shared" si="36"/>
        <v>#DIV/0!</v>
      </c>
      <c r="M22" s="57" t="e">
        <f t="shared" si="37"/>
        <v>#DIV/0!</v>
      </c>
      <c r="N22" s="79">
        <v>0</v>
      </c>
      <c r="P22" s="77">
        <v>0</v>
      </c>
      <c r="Q22" s="77">
        <v>0</v>
      </c>
      <c r="R22" s="55">
        <f t="shared" si="38"/>
        <v>0</v>
      </c>
      <c r="S22" s="58" t="e">
        <f t="shared" si="39"/>
        <v>#DIV/0!</v>
      </c>
      <c r="T22" s="57" t="e">
        <f t="shared" si="40"/>
        <v>#DIV/0!</v>
      </c>
      <c r="U22" s="79">
        <v>0</v>
      </c>
      <c r="W22" s="55">
        <v>0</v>
      </c>
      <c r="X22" s="79">
        <v>0</v>
      </c>
      <c r="Y22" s="55">
        <f t="shared" si="41"/>
        <v>0</v>
      </c>
      <c r="Z22" s="58" t="e">
        <f t="shared" si="42"/>
        <v>#DIV/0!</v>
      </c>
      <c r="AA22" s="57" t="e">
        <f t="shared" si="43"/>
        <v>#DIV/0!</v>
      </c>
      <c r="AB22" s="55">
        <v>0</v>
      </c>
      <c r="AD22" s="55">
        <v>0</v>
      </c>
      <c r="AE22" s="55">
        <v>0</v>
      </c>
      <c r="AF22" s="55">
        <f t="shared" si="44"/>
        <v>0</v>
      </c>
      <c r="AG22" s="58" t="e">
        <f t="shared" si="45"/>
        <v>#DIV/0!</v>
      </c>
      <c r="AH22" s="57" t="e">
        <f t="shared" si="46"/>
        <v>#DIV/0!</v>
      </c>
      <c r="AI22" s="55">
        <v>0</v>
      </c>
      <c r="AK22" s="55">
        <v>0</v>
      </c>
      <c r="AL22" s="55">
        <v>0</v>
      </c>
      <c r="AM22" s="55">
        <f t="shared" ref="AM22" si="62">F22-AL22-AK22-AI22</f>
        <v>0</v>
      </c>
      <c r="AN22" s="57" t="e">
        <f t="shared" ref="AN22" si="63">IF($F22="","",((AI22+AJ22+AK22+AL22)/$F22))</f>
        <v>#DIV/0!</v>
      </c>
      <c r="AO22" s="57" t="e">
        <f t="shared" ref="AO22" si="64">IF($F22="","",(AL22/$F22))</f>
        <v>#DIV/0!</v>
      </c>
      <c r="AP22" s="55"/>
      <c r="AR22" s="55"/>
      <c r="AS22" s="55"/>
      <c r="AT22" s="55"/>
      <c r="AU22" s="58"/>
      <c r="AV22" s="57"/>
      <c r="AW22" s="55"/>
      <c r="AY22" s="55"/>
      <c r="AZ22" s="55"/>
      <c r="BA22" s="55"/>
      <c r="BB22" s="57"/>
      <c r="BC22" s="57"/>
    </row>
    <row r="23" spans="2:55">
      <c r="B23" s="55" t="s">
        <v>24</v>
      </c>
      <c r="C23" s="79">
        <v>0</v>
      </c>
      <c r="D23" s="55">
        <v>0</v>
      </c>
      <c r="E23" s="55">
        <v>0</v>
      </c>
      <c r="F23" s="55">
        <f t="shared" si="34"/>
        <v>0</v>
      </c>
      <c r="G23" s="79">
        <v>0</v>
      </c>
      <c r="I23" s="79">
        <v>0</v>
      </c>
      <c r="J23" s="77">
        <v>0</v>
      </c>
      <c r="K23" s="55">
        <f t="shared" si="35"/>
        <v>0</v>
      </c>
      <c r="L23" s="57" t="e">
        <f t="shared" si="36"/>
        <v>#DIV/0!</v>
      </c>
      <c r="M23" s="57" t="e">
        <f t="shared" si="37"/>
        <v>#DIV/0!</v>
      </c>
      <c r="N23" s="79">
        <v>0</v>
      </c>
      <c r="P23" s="77">
        <v>0</v>
      </c>
      <c r="Q23" s="77">
        <v>0</v>
      </c>
      <c r="R23" s="55">
        <f t="shared" si="38"/>
        <v>0</v>
      </c>
      <c r="S23" s="58" t="e">
        <f t="shared" si="39"/>
        <v>#DIV/0!</v>
      </c>
      <c r="T23" s="57" t="e">
        <f t="shared" si="40"/>
        <v>#DIV/0!</v>
      </c>
      <c r="U23" s="55">
        <v>0</v>
      </c>
      <c r="W23" s="55">
        <v>0</v>
      </c>
      <c r="X23" s="55">
        <v>0</v>
      </c>
      <c r="Y23" s="55">
        <f t="shared" si="41"/>
        <v>0</v>
      </c>
      <c r="Z23" s="58" t="e">
        <f t="shared" si="42"/>
        <v>#DIV/0!</v>
      </c>
      <c r="AA23" s="57" t="e">
        <f t="shared" si="43"/>
        <v>#DIV/0!</v>
      </c>
      <c r="AB23" s="55">
        <v>0</v>
      </c>
      <c r="AD23" s="55">
        <v>0</v>
      </c>
      <c r="AE23" s="55">
        <v>0</v>
      </c>
      <c r="AF23" s="55">
        <f t="shared" si="44"/>
        <v>0</v>
      </c>
      <c r="AG23" s="58" t="e">
        <f t="shared" si="45"/>
        <v>#DIV/0!</v>
      </c>
      <c r="AH23" s="57" t="e">
        <f t="shared" si="46"/>
        <v>#DIV/0!</v>
      </c>
      <c r="AI23" s="55"/>
      <c r="AK23" s="55"/>
      <c r="AL23" s="55"/>
      <c r="AM23" s="55"/>
      <c r="AN23" s="57"/>
      <c r="AO23" s="57"/>
      <c r="AP23" s="55"/>
      <c r="AR23" s="55"/>
      <c r="AS23" s="55"/>
      <c r="AT23" s="55"/>
      <c r="AU23" s="58"/>
      <c r="AV23" s="57"/>
      <c r="AW23" s="55"/>
      <c r="AY23" s="55"/>
      <c r="AZ23" s="55"/>
      <c r="BA23" s="55"/>
      <c r="BB23" s="57"/>
      <c r="BC23" s="57"/>
    </row>
    <row r="24" spans="2:55">
      <c r="B24" s="55" t="s">
        <v>25</v>
      </c>
      <c r="C24" s="55">
        <v>0</v>
      </c>
      <c r="D24" s="55">
        <v>0</v>
      </c>
      <c r="E24" s="55">
        <v>0</v>
      </c>
      <c r="F24" s="55">
        <f t="shared" si="34"/>
        <v>0</v>
      </c>
      <c r="G24" s="79">
        <v>0</v>
      </c>
      <c r="I24" s="25">
        <v>0</v>
      </c>
      <c r="J24" s="25">
        <v>0</v>
      </c>
      <c r="K24" s="55">
        <f t="shared" si="35"/>
        <v>0</v>
      </c>
      <c r="L24" s="57" t="e">
        <f t="shared" si="36"/>
        <v>#DIV/0!</v>
      </c>
      <c r="M24" s="57" t="e">
        <f t="shared" si="37"/>
        <v>#DIV/0!</v>
      </c>
      <c r="N24" s="79">
        <v>0</v>
      </c>
      <c r="P24" s="77">
        <v>0</v>
      </c>
      <c r="Q24" s="77">
        <v>0</v>
      </c>
      <c r="R24" s="55">
        <f t="shared" si="38"/>
        <v>0</v>
      </c>
      <c r="S24" s="58" t="e">
        <f t="shared" si="39"/>
        <v>#DIV/0!</v>
      </c>
      <c r="T24" s="57" t="e">
        <f t="shared" si="40"/>
        <v>#DIV/0!</v>
      </c>
      <c r="U24" s="79">
        <v>0</v>
      </c>
      <c r="W24" s="55">
        <v>0</v>
      </c>
      <c r="X24" s="79">
        <v>0</v>
      </c>
      <c r="Y24" s="55">
        <f t="shared" si="41"/>
        <v>0</v>
      </c>
      <c r="Z24" s="58" t="e">
        <f t="shared" si="42"/>
        <v>#DIV/0!</v>
      </c>
      <c r="AA24" s="57" t="e">
        <f t="shared" si="43"/>
        <v>#DIV/0!</v>
      </c>
      <c r="AF24" s="55"/>
      <c r="AG24" s="58"/>
      <c r="AH24" s="57"/>
      <c r="AM24" s="55"/>
      <c r="AN24" s="57"/>
      <c r="AO24" s="57"/>
      <c r="AT24" s="55"/>
      <c r="AU24" s="58"/>
      <c r="AV24" s="57"/>
      <c r="BA24" s="55"/>
      <c r="BB24" s="57"/>
      <c r="BC24" s="57"/>
    </row>
    <row r="25" spans="2:55">
      <c r="B25" s="55" t="s">
        <v>26</v>
      </c>
      <c r="C25" s="55">
        <v>0</v>
      </c>
      <c r="D25" s="55">
        <v>0</v>
      </c>
      <c r="E25" s="55">
        <v>0</v>
      </c>
      <c r="F25" s="55">
        <f t="shared" si="34"/>
        <v>0</v>
      </c>
      <c r="G25" s="55">
        <v>0</v>
      </c>
      <c r="H25" s="55"/>
      <c r="I25" s="55">
        <v>0</v>
      </c>
      <c r="J25" s="55">
        <v>0</v>
      </c>
      <c r="K25" s="55">
        <f t="shared" si="35"/>
        <v>0</v>
      </c>
      <c r="L25" s="57" t="e">
        <f t="shared" si="36"/>
        <v>#DIV/0!</v>
      </c>
      <c r="M25" s="57" t="e">
        <f t="shared" si="37"/>
        <v>#DIV/0!</v>
      </c>
      <c r="N25" s="55">
        <v>0</v>
      </c>
      <c r="O25" s="55"/>
      <c r="P25" s="55">
        <v>0</v>
      </c>
      <c r="Q25" s="55">
        <v>0</v>
      </c>
      <c r="R25" s="55">
        <f t="shared" si="38"/>
        <v>0</v>
      </c>
      <c r="S25" s="58" t="e">
        <f t="shared" si="39"/>
        <v>#DIV/0!</v>
      </c>
      <c r="T25" s="57" t="e">
        <f t="shared" si="40"/>
        <v>#DIV/0!</v>
      </c>
      <c r="U25" s="55"/>
      <c r="V25" s="55"/>
      <c r="W25" s="55"/>
      <c r="X25" s="55"/>
      <c r="Y25" s="55"/>
      <c r="Z25" s="57"/>
      <c r="AA25" s="57"/>
      <c r="AB25" s="55"/>
      <c r="AC25" s="55"/>
      <c r="AD25" s="55"/>
      <c r="AE25" s="55"/>
      <c r="AF25" s="55"/>
      <c r="AG25" s="58"/>
      <c r="AH25" s="57"/>
      <c r="AI25" s="55"/>
      <c r="AJ25" s="55"/>
      <c r="AK25" s="55"/>
      <c r="AL25" s="55"/>
      <c r="AM25" s="55"/>
      <c r="AN25" s="57"/>
      <c r="AO25" s="57"/>
      <c r="AP25" s="55"/>
      <c r="AQ25" s="55"/>
      <c r="AR25" s="55"/>
      <c r="AS25" s="55"/>
      <c r="AT25" s="55"/>
      <c r="AU25" s="58"/>
      <c r="AV25" s="57"/>
      <c r="AW25" s="55"/>
      <c r="AX25" s="55"/>
      <c r="AY25" s="55"/>
      <c r="AZ25" s="55"/>
      <c r="BA25" s="55"/>
      <c r="BB25" s="57"/>
      <c r="BC25" s="57"/>
    </row>
    <row r="26" spans="2:55">
      <c r="B26" s="55" t="s">
        <v>27</v>
      </c>
      <c r="C26" s="79">
        <v>0</v>
      </c>
      <c r="D26" s="55">
        <v>0</v>
      </c>
      <c r="E26" s="55">
        <v>0</v>
      </c>
      <c r="F26" s="55">
        <f t="shared" si="34"/>
        <v>0</v>
      </c>
      <c r="G26" s="79">
        <v>0</v>
      </c>
      <c r="I26" s="55">
        <v>0</v>
      </c>
      <c r="J26" s="55">
        <v>0</v>
      </c>
      <c r="K26" s="55">
        <f t="shared" ref="K26" si="65">F26-I26-G26-J26</f>
        <v>0</v>
      </c>
      <c r="L26" s="57" t="e">
        <f t="shared" ref="L26" si="66">IF($F26="","",((G26+H26+I26+J26)/$F26))</f>
        <v>#DIV/0!</v>
      </c>
      <c r="M26" s="57" t="e">
        <f t="shared" ref="M26" si="67">IF($F26="","",(J26/$F26))</f>
        <v>#DIV/0!</v>
      </c>
    </row>
    <row r="27" spans="2:55">
      <c r="B27" s="55" t="s">
        <v>28</v>
      </c>
      <c r="C27" s="79">
        <v>5</v>
      </c>
      <c r="D27" s="55">
        <v>0</v>
      </c>
      <c r="E27" s="55">
        <v>0</v>
      </c>
      <c r="F27" s="55">
        <f t="shared" si="34"/>
        <v>5</v>
      </c>
    </row>
    <row r="30" spans="2:55">
      <c r="B30" s="25" t="str">
        <f>"Graduate  Retention - "&amp;$A$1</f>
        <v>Graduate  Retention - Provost College</v>
      </c>
    </row>
    <row r="31" spans="2:55">
      <c r="B31" s="91" t="s">
        <v>1</v>
      </c>
      <c r="C31" s="93" t="s">
        <v>2</v>
      </c>
      <c r="D31" s="93" t="s">
        <v>3</v>
      </c>
      <c r="E31" s="93" t="s">
        <v>4</v>
      </c>
      <c r="F31" s="63"/>
      <c r="G31" s="95" t="s">
        <v>6</v>
      </c>
      <c r="H31" s="96"/>
      <c r="I31" s="96"/>
      <c r="J31" s="96"/>
      <c r="K31" s="96"/>
      <c r="L31" s="96"/>
      <c r="M31" s="103"/>
      <c r="N31" s="88" t="s">
        <v>7</v>
      </c>
      <c r="O31" s="89"/>
      <c r="P31" s="89"/>
      <c r="Q31" s="89"/>
      <c r="R31" s="89"/>
      <c r="S31" s="89"/>
      <c r="T31" s="104"/>
      <c r="U31" s="90" t="s">
        <v>8</v>
      </c>
      <c r="V31" s="89"/>
      <c r="W31" s="89"/>
      <c r="X31" s="89"/>
      <c r="Y31" s="89"/>
      <c r="Z31" s="89"/>
      <c r="AA31" s="105"/>
      <c r="AB31" s="88" t="s">
        <v>9</v>
      </c>
      <c r="AC31" s="89"/>
      <c r="AD31" s="89"/>
      <c r="AE31" s="89"/>
      <c r="AF31" s="89"/>
      <c r="AG31" s="89"/>
      <c r="AH31" s="104"/>
      <c r="AI31" s="90" t="s">
        <v>10</v>
      </c>
      <c r="AJ31" s="89"/>
      <c r="AK31" s="89"/>
      <c r="AL31" s="89"/>
      <c r="AM31" s="89"/>
      <c r="AN31" s="89"/>
      <c r="AO31" s="105"/>
      <c r="AP31" s="88" t="s">
        <v>11</v>
      </c>
      <c r="AQ31" s="89"/>
      <c r="AR31" s="89"/>
      <c r="AS31" s="89"/>
      <c r="AT31" s="89"/>
      <c r="AU31" s="89"/>
      <c r="AV31" s="106"/>
      <c r="AW31" s="88" t="s">
        <v>12</v>
      </c>
      <c r="AX31" s="89"/>
      <c r="AY31" s="89"/>
      <c r="AZ31" s="89"/>
      <c r="BA31" s="89"/>
      <c r="BB31" s="89"/>
      <c r="BC31" s="106"/>
    </row>
    <row r="32" spans="2:55" ht="107.25">
      <c r="B32" s="92"/>
      <c r="C32" s="94"/>
      <c r="D32" s="94"/>
      <c r="E32" s="94"/>
      <c r="F32" s="26" t="s">
        <v>5</v>
      </c>
      <c r="G32" s="27" t="s">
        <v>13</v>
      </c>
      <c r="H32" s="28" t="s">
        <v>14</v>
      </c>
      <c r="I32" s="28" t="s">
        <v>15</v>
      </c>
      <c r="J32" s="28" t="s">
        <v>16</v>
      </c>
      <c r="K32" s="28" t="s">
        <v>17</v>
      </c>
      <c r="L32" s="28" t="s">
        <v>18</v>
      </c>
      <c r="M32" s="29" t="s">
        <v>19</v>
      </c>
      <c r="N32" s="30" t="s">
        <v>13</v>
      </c>
      <c r="O32" s="31" t="s">
        <v>14</v>
      </c>
      <c r="P32" s="31" t="s">
        <v>15</v>
      </c>
      <c r="Q32" s="31" t="s">
        <v>16</v>
      </c>
      <c r="R32" s="31" t="s">
        <v>17</v>
      </c>
      <c r="S32" s="31" t="s">
        <v>18</v>
      </c>
      <c r="T32" s="32" t="s">
        <v>19</v>
      </c>
      <c r="U32" s="33" t="s">
        <v>13</v>
      </c>
      <c r="V32" s="31" t="s">
        <v>14</v>
      </c>
      <c r="W32" s="31" t="s">
        <v>15</v>
      </c>
      <c r="X32" s="31" t="s">
        <v>16</v>
      </c>
      <c r="Y32" s="31" t="s">
        <v>17</v>
      </c>
      <c r="Z32" s="31" t="s">
        <v>18</v>
      </c>
      <c r="AA32" s="34" t="s">
        <v>19</v>
      </c>
      <c r="AB32" s="30" t="s">
        <v>13</v>
      </c>
      <c r="AC32" s="31" t="s">
        <v>14</v>
      </c>
      <c r="AD32" s="31" t="s">
        <v>15</v>
      </c>
      <c r="AE32" s="31" t="s">
        <v>16</v>
      </c>
      <c r="AF32" s="31" t="s">
        <v>17</v>
      </c>
      <c r="AG32" s="31" t="s">
        <v>18</v>
      </c>
      <c r="AH32" s="32" t="s">
        <v>19</v>
      </c>
      <c r="AI32" s="33" t="s">
        <v>13</v>
      </c>
      <c r="AJ32" s="31" t="s">
        <v>14</v>
      </c>
      <c r="AK32" s="31" t="s">
        <v>15</v>
      </c>
      <c r="AL32" s="31" t="s">
        <v>16</v>
      </c>
      <c r="AM32" s="31" t="s">
        <v>17</v>
      </c>
      <c r="AN32" s="31" t="s">
        <v>18</v>
      </c>
      <c r="AO32" s="34" t="s">
        <v>19</v>
      </c>
      <c r="AP32" s="30" t="s">
        <v>13</v>
      </c>
      <c r="AQ32" s="31" t="s">
        <v>14</v>
      </c>
      <c r="AR32" s="31" t="s">
        <v>15</v>
      </c>
      <c r="AS32" s="31" t="s">
        <v>16</v>
      </c>
      <c r="AT32" s="31" t="s">
        <v>17</v>
      </c>
      <c r="AU32" s="31" t="s">
        <v>18</v>
      </c>
      <c r="AV32" s="31" t="s">
        <v>19</v>
      </c>
      <c r="AW32" s="30" t="s">
        <v>13</v>
      </c>
      <c r="AX32" s="31" t="s">
        <v>14</v>
      </c>
      <c r="AY32" s="31" t="s">
        <v>15</v>
      </c>
      <c r="AZ32" s="31" t="s">
        <v>16</v>
      </c>
      <c r="BA32" s="31" t="s">
        <v>17</v>
      </c>
      <c r="BB32" s="31" t="s">
        <v>18</v>
      </c>
      <c r="BC32" s="31" t="s">
        <v>19</v>
      </c>
    </row>
    <row r="33" spans="2:55">
      <c r="B33" s="41" t="s">
        <v>30</v>
      </c>
      <c r="C33" s="35"/>
      <c r="D33" s="35"/>
      <c r="E33" s="35"/>
      <c r="F33" s="42">
        <f>C33-D33-E33</f>
        <v>0</v>
      </c>
      <c r="G33" s="38"/>
      <c r="H33" s="39"/>
      <c r="I33" s="39"/>
      <c r="J33" s="39"/>
      <c r="K33" s="36">
        <f>$F33-(G33+I33+J33)</f>
        <v>0</v>
      </c>
      <c r="L33" s="49" t="e">
        <f t="shared" ref="L33:L39" si="68">IF($F33="","",((G33+H33+I33+J33)/$F33))</f>
        <v>#DIV/0!</v>
      </c>
      <c r="M33" s="50" t="e">
        <f t="shared" ref="M33:M39" si="69">IF($F33="","",(J33/$F33))</f>
        <v>#DIV/0!</v>
      </c>
      <c r="N33" s="38"/>
      <c r="O33" s="39"/>
      <c r="P33" s="39"/>
      <c r="Q33" s="39"/>
      <c r="R33" s="36">
        <f t="shared" ref="R33:R38" si="70">$F33-(N33+P33+Q33)</f>
        <v>0</v>
      </c>
      <c r="S33" s="37" t="e">
        <f t="shared" ref="S33:S37" si="71">IF($F33="","",((N33+O33+P33+Q33)/$F33))</f>
        <v>#DIV/0!</v>
      </c>
      <c r="T33" s="44" t="e">
        <f t="shared" ref="T33:T38" si="72">IF($F33="","",(Q33/$F33))</f>
        <v>#DIV/0!</v>
      </c>
      <c r="U33" s="38"/>
      <c r="V33" s="39"/>
      <c r="W33" s="39"/>
      <c r="X33" s="39"/>
      <c r="Y33" s="36">
        <f t="shared" ref="Y33:Y37" si="73">$F33-(U33+W33+X33)</f>
        <v>0</v>
      </c>
      <c r="Z33" s="49" t="e">
        <f t="shared" ref="Z33:Z40" si="74">IF($F33="","",((U33+V33+W33+X33)/$F33))</f>
        <v>#DIV/0!</v>
      </c>
      <c r="AA33" s="51" t="e">
        <f t="shared" ref="AA33:AA40" si="75">IF($F33="","",(X33/$F33))</f>
        <v>#DIV/0!</v>
      </c>
      <c r="AB33" s="38"/>
      <c r="AC33" s="39"/>
      <c r="AD33" s="39"/>
      <c r="AE33" s="39"/>
      <c r="AF33" s="36">
        <f t="shared" ref="AF33:AF36" si="76">$F33-(AB33+AD33+AE33)</f>
        <v>0</v>
      </c>
      <c r="AG33" s="37" t="e">
        <f t="shared" ref="AG33:AG40" si="77">IF($F33="","",((AB33+AC33+AD33+AE33)/$F33))</f>
        <v>#DIV/0!</v>
      </c>
      <c r="AH33" s="44" t="e">
        <f t="shared" ref="AH33:AH40" si="78">IF($F33="","",(AE33/$F33))</f>
        <v>#DIV/0!</v>
      </c>
      <c r="AI33" s="38"/>
      <c r="AJ33" s="39"/>
      <c r="AK33" s="39"/>
      <c r="AL33" s="39"/>
      <c r="AM33" s="36">
        <f t="shared" ref="AM33:AM36" si="79">$F33-(AI33+AK33+AL33)</f>
        <v>0</v>
      </c>
      <c r="AN33" s="49" t="e">
        <f t="shared" ref="AN33:AN40" si="80">IF($F33="","",((AI33+AJ33+AK33+AL33)/$F33))</f>
        <v>#DIV/0!</v>
      </c>
      <c r="AO33" s="51" t="e">
        <f t="shared" ref="AO33:AO40" si="81">IF($F33="","",(AL33/$F33))</f>
        <v>#DIV/0!</v>
      </c>
      <c r="AP33" s="38"/>
      <c r="AQ33" s="39"/>
      <c r="AR33" s="39"/>
      <c r="AS33" s="39"/>
      <c r="AT33" s="36">
        <f t="shared" ref="AT33:AT36" si="82">$F33-(AP33+AR33+AS33)</f>
        <v>0</v>
      </c>
      <c r="AU33" s="37" t="e">
        <f t="shared" ref="AU33:AU40" si="83">IF($F33="","",((AP33+AQ33+AR33+AS33)/$F33))</f>
        <v>#DIV/0!</v>
      </c>
      <c r="AV33" s="44" t="e">
        <f t="shared" ref="AV33:AV40" si="84">IF($F33="","",(AS33/$F33))</f>
        <v>#DIV/0!</v>
      </c>
      <c r="AW33" s="38"/>
      <c r="AX33" s="39"/>
      <c r="AY33" s="39"/>
      <c r="AZ33" s="39"/>
      <c r="BA33" s="36">
        <f t="shared" ref="BA33:BA36" si="85">$F33-(AW33+AY33+AZ33)</f>
        <v>0</v>
      </c>
      <c r="BB33" s="49" t="e">
        <f t="shared" ref="BB33:BB40" si="86">IF($F33="","",((AW33+AX33+AY33+AZ33)/$F33))</f>
        <v>#DIV/0!</v>
      </c>
      <c r="BC33" s="51" t="e">
        <f>IF($F33="","",(AZ33/$F33))</f>
        <v>#DIV/0!</v>
      </c>
    </row>
    <row r="34" spans="2:55">
      <c r="B34" s="41" t="s">
        <v>20</v>
      </c>
      <c r="C34" s="35"/>
      <c r="D34" s="35"/>
      <c r="E34" s="35"/>
      <c r="F34" s="42">
        <f t="shared" ref="F34:F40" si="87">C34-D34-E34</f>
        <v>0</v>
      </c>
      <c r="G34" s="38"/>
      <c r="H34" s="39"/>
      <c r="I34" s="39"/>
      <c r="J34" s="39"/>
      <c r="K34" s="36">
        <f t="shared" ref="K34:K39" si="88">$F34-(G34+I34+J34)</f>
        <v>0</v>
      </c>
      <c r="L34" s="49" t="e">
        <f t="shared" si="68"/>
        <v>#DIV/0!</v>
      </c>
      <c r="M34" s="50" t="e">
        <f t="shared" si="69"/>
        <v>#DIV/0!</v>
      </c>
      <c r="N34" s="38"/>
      <c r="O34" s="39"/>
      <c r="P34" s="39"/>
      <c r="Q34" s="39"/>
      <c r="R34" s="36">
        <f t="shared" si="70"/>
        <v>0</v>
      </c>
      <c r="S34" s="37" t="e">
        <f t="shared" si="71"/>
        <v>#DIV/0!</v>
      </c>
      <c r="T34" s="44" t="e">
        <f t="shared" si="72"/>
        <v>#DIV/0!</v>
      </c>
      <c r="U34" s="38"/>
      <c r="V34" s="39"/>
      <c r="W34" s="39"/>
      <c r="X34" s="39"/>
      <c r="Y34" s="36">
        <f t="shared" si="73"/>
        <v>0</v>
      </c>
      <c r="Z34" s="49" t="e">
        <f t="shared" si="74"/>
        <v>#DIV/0!</v>
      </c>
      <c r="AA34" s="51" t="e">
        <f t="shared" si="75"/>
        <v>#DIV/0!</v>
      </c>
      <c r="AB34" s="38"/>
      <c r="AC34" s="39"/>
      <c r="AD34" s="39"/>
      <c r="AE34" s="39"/>
      <c r="AF34" s="36">
        <f t="shared" si="76"/>
        <v>0</v>
      </c>
      <c r="AG34" s="37" t="e">
        <f t="shared" si="77"/>
        <v>#DIV/0!</v>
      </c>
      <c r="AH34" s="44" t="e">
        <f t="shared" si="78"/>
        <v>#DIV/0!</v>
      </c>
      <c r="AI34" s="38"/>
      <c r="AJ34" s="39"/>
      <c r="AK34" s="39"/>
      <c r="AL34" s="39"/>
      <c r="AM34" s="36">
        <f t="shared" si="79"/>
        <v>0</v>
      </c>
      <c r="AN34" s="49" t="e">
        <f t="shared" si="80"/>
        <v>#DIV/0!</v>
      </c>
      <c r="AO34" s="51" t="e">
        <f t="shared" si="81"/>
        <v>#DIV/0!</v>
      </c>
      <c r="AP34" s="38"/>
      <c r="AQ34" s="39"/>
      <c r="AR34" s="39"/>
      <c r="AS34" s="39"/>
      <c r="AT34" s="36">
        <f t="shared" si="82"/>
        <v>0</v>
      </c>
      <c r="AU34" s="37" t="e">
        <f t="shared" si="83"/>
        <v>#DIV/0!</v>
      </c>
      <c r="AV34" s="44" t="e">
        <f t="shared" si="84"/>
        <v>#DIV/0!</v>
      </c>
      <c r="AW34" s="38"/>
      <c r="AX34" s="39"/>
      <c r="AY34" s="39"/>
      <c r="AZ34" s="39"/>
      <c r="BA34" s="36">
        <f t="shared" si="85"/>
        <v>0</v>
      </c>
      <c r="BB34" s="49" t="e">
        <f t="shared" si="86"/>
        <v>#DIV/0!</v>
      </c>
      <c r="BC34" s="51" t="e">
        <f t="shared" ref="BC34:BC40" si="89">IF($F34="","",(AZ34/$F34))</f>
        <v>#DIV/0!</v>
      </c>
    </row>
    <row r="35" spans="2:55">
      <c r="B35" s="41" t="s">
        <v>21</v>
      </c>
      <c r="C35" s="35"/>
      <c r="D35" s="35"/>
      <c r="E35" s="35"/>
      <c r="F35" s="42">
        <f t="shared" si="87"/>
        <v>0</v>
      </c>
      <c r="G35" s="43"/>
      <c r="H35" s="36"/>
      <c r="I35" s="36"/>
      <c r="J35" s="36"/>
      <c r="K35" s="36">
        <f t="shared" si="88"/>
        <v>0</v>
      </c>
      <c r="L35" s="47" t="e">
        <f t="shared" si="68"/>
        <v>#DIV/0!</v>
      </c>
      <c r="M35" s="48" t="e">
        <f t="shared" si="69"/>
        <v>#DIV/0!</v>
      </c>
      <c r="N35" s="43"/>
      <c r="O35" s="36"/>
      <c r="P35" s="36"/>
      <c r="Q35" s="36"/>
      <c r="R35" s="36">
        <f t="shared" si="70"/>
        <v>0</v>
      </c>
      <c r="S35" s="37" t="e">
        <f t="shared" si="71"/>
        <v>#DIV/0!</v>
      </c>
      <c r="T35" s="44" t="e">
        <f t="shared" si="72"/>
        <v>#DIV/0!</v>
      </c>
      <c r="U35" s="43"/>
      <c r="V35" s="36"/>
      <c r="W35" s="36"/>
      <c r="X35" s="36"/>
      <c r="Y35" s="36">
        <f t="shared" si="73"/>
        <v>0</v>
      </c>
      <c r="Z35" s="47" t="e">
        <f t="shared" si="74"/>
        <v>#DIV/0!</v>
      </c>
      <c r="AA35" s="48" t="e">
        <f t="shared" si="75"/>
        <v>#DIV/0!</v>
      </c>
      <c r="AB35" s="43"/>
      <c r="AC35" s="36"/>
      <c r="AD35" s="36"/>
      <c r="AE35" s="36"/>
      <c r="AF35" s="36">
        <f t="shared" si="76"/>
        <v>0</v>
      </c>
      <c r="AG35" s="37" t="e">
        <f t="shared" si="77"/>
        <v>#DIV/0!</v>
      </c>
      <c r="AH35" s="44" t="e">
        <f t="shared" si="78"/>
        <v>#DIV/0!</v>
      </c>
      <c r="AI35" s="43"/>
      <c r="AJ35" s="36"/>
      <c r="AK35" s="36"/>
      <c r="AL35" s="36"/>
      <c r="AM35" s="36">
        <f t="shared" si="79"/>
        <v>0</v>
      </c>
      <c r="AN35" s="47" t="e">
        <f t="shared" si="80"/>
        <v>#DIV/0!</v>
      </c>
      <c r="AO35" s="48" t="e">
        <f t="shared" si="81"/>
        <v>#DIV/0!</v>
      </c>
      <c r="AP35" s="43"/>
      <c r="AQ35" s="36"/>
      <c r="AR35" s="36"/>
      <c r="AS35" s="36"/>
      <c r="AT35" s="36">
        <f t="shared" si="82"/>
        <v>0</v>
      </c>
      <c r="AU35" s="37" t="e">
        <f t="shared" si="83"/>
        <v>#DIV/0!</v>
      </c>
      <c r="AV35" s="46" t="e">
        <f t="shared" si="84"/>
        <v>#DIV/0!</v>
      </c>
      <c r="AW35" s="43"/>
      <c r="AX35" s="36"/>
      <c r="AY35" s="36"/>
      <c r="AZ35" s="36"/>
      <c r="BA35" s="36">
        <f t="shared" si="85"/>
        <v>0</v>
      </c>
      <c r="BB35" s="47" t="e">
        <f t="shared" si="86"/>
        <v>#DIV/0!</v>
      </c>
      <c r="BC35" s="48" t="e">
        <f t="shared" si="89"/>
        <v>#DIV/0!</v>
      </c>
    </row>
    <row r="36" spans="2:55">
      <c r="B36" s="41" t="s">
        <v>22</v>
      </c>
      <c r="C36" s="35"/>
      <c r="D36" s="35"/>
      <c r="E36" s="35"/>
      <c r="F36" s="42">
        <f t="shared" si="87"/>
        <v>0</v>
      </c>
      <c r="G36" s="43"/>
      <c r="H36" s="36"/>
      <c r="I36" s="36"/>
      <c r="J36" s="36"/>
      <c r="K36" s="36">
        <f t="shared" si="88"/>
        <v>0</v>
      </c>
      <c r="L36" s="47" t="e">
        <f t="shared" si="68"/>
        <v>#DIV/0!</v>
      </c>
      <c r="M36" s="48" t="e">
        <f t="shared" si="69"/>
        <v>#DIV/0!</v>
      </c>
      <c r="N36" s="43"/>
      <c r="O36" s="36"/>
      <c r="P36" s="36"/>
      <c r="Q36" s="36"/>
      <c r="R36" s="36">
        <f t="shared" si="70"/>
        <v>0</v>
      </c>
      <c r="S36" s="37" t="e">
        <f t="shared" si="71"/>
        <v>#DIV/0!</v>
      </c>
      <c r="T36" s="44" t="e">
        <f t="shared" si="72"/>
        <v>#DIV/0!</v>
      </c>
      <c r="U36" s="43"/>
      <c r="V36" s="36"/>
      <c r="W36" s="36"/>
      <c r="X36" s="36"/>
      <c r="Y36" s="36">
        <f t="shared" si="73"/>
        <v>0</v>
      </c>
      <c r="Z36" s="47" t="e">
        <f t="shared" si="74"/>
        <v>#DIV/0!</v>
      </c>
      <c r="AA36" s="48" t="e">
        <f t="shared" si="75"/>
        <v>#DIV/0!</v>
      </c>
      <c r="AB36" s="43"/>
      <c r="AC36" s="36"/>
      <c r="AD36" s="36"/>
      <c r="AE36" s="36"/>
      <c r="AF36" s="36">
        <f t="shared" si="76"/>
        <v>0</v>
      </c>
      <c r="AG36" s="37" t="e">
        <f t="shared" si="77"/>
        <v>#DIV/0!</v>
      </c>
      <c r="AH36" s="44" t="e">
        <f t="shared" si="78"/>
        <v>#DIV/0!</v>
      </c>
      <c r="AI36" s="43"/>
      <c r="AJ36" s="36"/>
      <c r="AK36" s="36"/>
      <c r="AL36" s="36"/>
      <c r="AM36" s="36">
        <f t="shared" si="79"/>
        <v>0</v>
      </c>
      <c r="AN36" s="47" t="e">
        <f t="shared" si="80"/>
        <v>#DIV/0!</v>
      </c>
      <c r="AO36" s="48" t="e">
        <f t="shared" si="81"/>
        <v>#DIV/0!</v>
      </c>
      <c r="AP36" s="43"/>
      <c r="AQ36" s="36"/>
      <c r="AR36" s="36"/>
      <c r="AS36" s="36"/>
      <c r="AT36" s="36">
        <f t="shared" si="82"/>
        <v>0</v>
      </c>
      <c r="AU36" s="37" t="e">
        <f t="shared" si="83"/>
        <v>#DIV/0!</v>
      </c>
      <c r="AV36" s="46" t="e">
        <f t="shared" si="84"/>
        <v>#DIV/0!</v>
      </c>
      <c r="AW36" s="43"/>
      <c r="AX36" s="36"/>
      <c r="AY36" s="36"/>
      <c r="AZ36" s="36"/>
      <c r="BA36" s="36">
        <f t="shared" si="85"/>
        <v>0</v>
      </c>
      <c r="BB36" s="47" t="e">
        <f t="shared" si="86"/>
        <v>#DIV/0!</v>
      </c>
      <c r="BC36" s="48" t="e">
        <f t="shared" si="89"/>
        <v>#DIV/0!</v>
      </c>
    </row>
    <row r="37" spans="2:55">
      <c r="B37" s="41" t="s">
        <v>23</v>
      </c>
      <c r="C37" s="35"/>
      <c r="D37" s="35"/>
      <c r="E37" s="35"/>
      <c r="F37" s="42">
        <f t="shared" si="87"/>
        <v>0</v>
      </c>
      <c r="G37" s="52"/>
      <c r="H37" s="40"/>
      <c r="I37" s="40"/>
      <c r="J37" s="40"/>
      <c r="K37" s="36">
        <f t="shared" si="88"/>
        <v>0</v>
      </c>
      <c r="L37" s="53" t="e">
        <f t="shared" si="68"/>
        <v>#DIV/0!</v>
      </c>
      <c r="M37" s="54" t="e">
        <f t="shared" si="69"/>
        <v>#DIV/0!</v>
      </c>
      <c r="N37" s="52"/>
      <c r="O37" s="40"/>
      <c r="P37" s="40"/>
      <c r="Q37" s="40"/>
      <c r="R37" s="36">
        <f t="shared" si="70"/>
        <v>0</v>
      </c>
      <c r="S37" s="37" t="e">
        <f t="shared" si="71"/>
        <v>#DIV/0!</v>
      </c>
      <c r="T37" s="44" t="e">
        <f t="shared" si="72"/>
        <v>#DIV/0!</v>
      </c>
      <c r="U37" s="52"/>
      <c r="V37" s="40"/>
      <c r="W37" s="40"/>
      <c r="X37" s="40"/>
      <c r="Y37" s="40">
        <f t="shared" si="73"/>
        <v>0</v>
      </c>
      <c r="Z37" s="53" t="e">
        <f t="shared" si="74"/>
        <v>#DIV/0!</v>
      </c>
      <c r="AA37" s="54" t="e">
        <f t="shared" si="75"/>
        <v>#DIV/0!</v>
      </c>
      <c r="AB37" s="52"/>
      <c r="AC37" s="40"/>
      <c r="AD37" s="40"/>
      <c r="AE37" s="40"/>
      <c r="AF37" s="36"/>
      <c r="AG37" s="37" t="e">
        <f t="shared" si="77"/>
        <v>#DIV/0!</v>
      </c>
      <c r="AH37" s="44" t="e">
        <f t="shared" si="78"/>
        <v>#DIV/0!</v>
      </c>
      <c r="AI37" s="52"/>
      <c r="AJ37" s="40"/>
      <c r="AK37" s="40"/>
      <c r="AL37" s="40"/>
      <c r="AM37" s="40"/>
      <c r="AN37" s="53" t="e">
        <f t="shared" si="80"/>
        <v>#DIV/0!</v>
      </c>
      <c r="AO37" s="54" t="e">
        <f t="shared" si="81"/>
        <v>#DIV/0!</v>
      </c>
      <c r="AP37" s="52"/>
      <c r="AQ37" s="40"/>
      <c r="AR37" s="40"/>
      <c r="AS37" s="40"/>
      <c r="AT37" s="36"/>
      <c r="AU37" s="37" t="e">
        <f t="shared" si="83"/>
        <v>#DIV/0!</v>
      </c>
      <c r="AV37" s="46" t="e">
        <f t="shared" si="84"/>
        <v>#DIV/0!</v>
      </c>
      <c r="AW37" s="52"/>
      <c r="AX37" s="40"/>
      <c r="AY37" s="40"/>
      <c r="AZ37" s="40"/>
      <c r="BA37" s="40"/>
      <c r="BB37" s="53" t="e">
        <f t="shared" si="86"/>
        <v>#DIV/0!</v>
      </c>
      <c r="BC37" s="54" t="e">
        <f t="shared" si="89"/>
        <v>#DIV/0!</v>
      </c>
    </row>
    <row r="38" spans="2:55">
      <c r="B38" s="55" t="s">
        <v>24</v>
      </c>
      <c r="C38" s="56"/>
      <c r="D38" s="56"/>
      <c r="E38" s="56"/>
      <c r="F38" s="56">
        <f t="shared" si="87"/>
        <v>0</v>
      </c>
      <c r="G38" s="38"/>
      <c r="I38" s="55"/>
      <c r="J38" s="39"/>
      <c r="K38" s="36">
        <f t="shared" si="88"/>
        <v>0</v>
      </c>
      <c r="L38" s="53" t="e">
        <f t="shared" si="68"/>
        <v>#DIV/0!</v>
      </c>
      <c r="M38" s="54" t="e">
        <f t="shared" si="69"/>
        <v>#DIV/0!</v>
      </c>
      <c r="N38" s="38"/>
      <c r="P38" s="55"/>
      <c r="Q38" s="39"/>
      <c r="R38" s="36">
        <f t="shared" si="70"/>
        <v>0</v>
      </c>
      <c r="S38" s="37" t="e">
        <f>IF($F38="","",((N38+O38+P38+Q38)/$F38))</f>
        <v>#DIV/0!</v>
      </c>
      <c r="T38" s="57" t="e">
        <f t="shared" si="72"/>
        <v>#DIV/0!</v>
      </c>
      <c r="U38" s="38"/>
      <c r="W38" s="55"/>
      <c r="X38" s="39"/>
      <c r="Y38" s="55"/>
      <c r="Z38" s="57" t="e">
        <f t="shared" si="74"/>
        <v>#DIV/0!</v>
      </c>
      <c r="AA38" s="57" t="e">
        <f t="shared" si="75"/>
        <v>#DIV/0!</v>
      </c>
      <c r="AB38" s="38"/>
      <c r="AD38" s="55"/>
      <c r="AE38" s="39"/>
      <c r="AF38" s="55"/>
      <c r="AG38" s="58" t="e">
        <f t="shared" si="77"/>
        <v>#DIV/0!</v>
      </c>
      <c r="AH38" s="57" t="e">
        <f t="shared" si="78"/>
        <v>#DIV/0!</v>
      </c>
      <c r="AI38" s="38"/>
      <c r="AK38" s="55"/>
      <c r="AL38" s="39"/>
      <c r="AM38" s="55"/>
      <c r="AN38" s="57" t="e">
        <f t="shared" si="80"/>
        <v>#DIV/0!</v>
      </c>
      <c r="AO38" s="57" t="e">
        <f t="shared" si="81"/>
        <v>#DIV/0!</v>
      </c>
      <c r="AP38" s="38"/>
      <c r="AR38" s="55"/>
      <c r="AS38" s="39"/>
      <c r="AT38" s="55"/>
      <c r="AU38" s="58" t="e">
        <f t="shared" si="83"/>
        <v>#DIV/0!</v>
      </c>
      <c r="AV38" s="57" t="e">
        <f t="shared" si="84"/>
        <v>#DIV/0!</v>
      </c>
      <c r="AW38" s="38"/>
      <c r="AY38" s="55"/>
      <c r="AZ38" s="39"/>
      <c r="BA38" s="55"/>
      <c r="BB38" s="57" t="e">
        <f t="shared" si="86"/>
        <v>#DIV/0!</v>
      </c>
      <c r="BC38" s="57" t="e">
        <f t="shared" si="89"/>
        <v>#DIV/0!</v>
      </c>
    </row>
    <row r="39" spans="2:55">
      <c r="B39" s="55" t="s">
        <v>25</v>
      </c>
      <c r="C39" s="56"/>
      <c r="D39" s="56"/>
      <c r="E39" s="56"/>
      <c r="F39" s="56">
        <f t="shared" si="87"/>
        <v>0</v>
      </c>
      <c r="G39" s="38"/>
      <c r="I39" s="55"/>
      <c r="J39" s="39"/>
      <c r="K39" s="36">
        <f t="shared" si="88"/>
        <v>0</v>
      </c>
      <c r="L39" s="53" t="e">
        <f t="shared" si="68"/>
        <v>#DIV/0!</v>
      </c>
      <c r="M39" s="54" t="e">
        <f t="shared" si="69"/>
        <v>#DIV/0!</v>
      </c>
      <c r="N39" s="38"/>
      <c r="P39" s="55"/>
      <c r="Q39" s="39"/>
      <c r="R39" s="55"/>
      <c r="S39" s="58"/>
      <c r="T39" s="57"/>
      <c r="U39" s="38"/>
      <c r="W39" s="55"/>
      <c r="X39" s="39"/>
      <c r="Y39" s="55"/>
      <c r="Z39" s="57" t="e">
        <f t="shared" si="74"/>
        <v>#DIV/0!</v>
      </c>
      <c r="AA39" s="57" t="e">
        <f t="shared" si="75"/>
        <v>#DIV/0!</v>
      </c>
      <c r="AB39" s="38"/>
      <c r="AD39" s="55"/>
      <c r="AE39" s="39"/>
      <c r="AF39" s="55"/>
      <c r="AG39" s="58" t="e">
        <f t="shared" si="77"/>
        <v>#DIV/0!</v>
      </c>
      <c r="AH39" s="57" t="e">
        <f t="shared" si="78"/>
        <v>#DIV/0!</v>
      </c>
      <c r="AI39" s="38"/>
      <c r="AK39" s="55"/>
      <c r="AL39" s="39"/>
      <c r="AM39" s="55"/>
      <c r="AN39" s="57" t="e">
        <f t="shared" si="80"/>
        <v>#DIV/0!</v>
      </c>
      <c r="AO39" s="57" t="e">
        <f t="shared" si="81"/>
        <v>#DIV/0!</v>
      </c>
      <c r="AP39" s="38"/>
      <c r="AR39" s="55"/>
      <c r="AS39" s="39"/>
      <c r="AT39" s="55"/>
      <c r="AU39" s="58" t="e">
        <f t="shared" si="83"/>
        <v>#DIV/0!</v>
      </c>
      <c r="AV39" s="57" t="e">
        <f t="shared" si="84"/>
        <v>#DIV/0!</v>
      </c>
      <c r="AW39" s="38"/>
      <c r="AY39" s="55"/>
      <c r="AZ39" s="39"/>
      <c r="BA39" s="55"/>
      <c r="BB39" s="57" t="e">
        <f t="shared" si="86"/>
        <v>#DIV/0!</v>
      </c>
      <c r="BC39" s="57" t="e">
        <f t="shared" si="89"/>
        <v>#DIV/0!</v>
      </c>
    </row>
    <row r="40" spans="2:55">
      <c r="B40" s="55" t="s">
        <v>26</v>
      </c>
      <c r="C40" s="56"/>
      <c r="F40" s="56">
        <f t="shared" si="87"/>
        <v>0</v>
      </c>
      <c r="Z40" s="57" t="e">
        <f t="shared" si="74"/>
        <v>#DIV/0!</v>
      </c>
      <c r="AA40" s="57" t="e">
        <f t="shared" si="75"/>
        <v>#DIV/0!</v>
      </c>
      <c r="AG40" s="58" t="e">
        <f t="shared" si="77"/>
        <v>#DIV/0!</v>
      </c>
      <c r="AH40" s="57" t="e">
        <f t="shared" si="78"/>
        <v>#DIV/0!</v>
      </c>
      <c r="AN40" s="57" t="e">
        <f t="shared" si="80"/>
        <v>#DIV/0!</v>
      </c>
      <c r="AO40" s="57" t="e">
        <f t="shared" si="81"/>
        <v>#DIV/0!</v>
      </c>
      <c r="AU40" s="58" t="e">
        <f t="shared" si="83"/>
        <v>#DIV/0!</v>
      </c>
      <c r="AV40" s="57" t="e">
        <f t="shared" si="84"/>
        <v>#DIV/0!</v>
      </c>
      <c r="BB40" s="57" t="e">
        <f t="shared" si="86"/>
        <v>#DIV/0!</v>
      </c>
      <c r="BC40" s="57" t="e">
        <f t="shared" si="89"/>
        <v>#DIV/0!</v>
      </c>
    </row>
    <row r="43" spans="2:55">
      <c r="B43" s="25" t="str">
        <f>"Graduate PHD/JD Retention - "&amp;$A$1</f>
        <v>Graduate PHD/JD Retention - Provost College</v>
      </c>
    </row>
    <row r="44" spans="2:55">
      <c r="B44" s="91" t="s">
        <v>1</v>
      </c>
      <c r="C44" s="93" t="s">
        <v>2</v>
      </c>
      <c r="D44" s="93" t="s">
        <v>3</v>
      </c>
      <c r="E44" s="93" t="s">
        <v>4</v>
      </c>
      <c r="F44" s="63"/>
      <c r="G44" s="95" t="s">
        <v>6</v>
      </c>
      <c r="H44" s="96"/>
      <c r="I44" s="96"/>
      <c r="J44" s="96"/>
      <c r="K44" s="96"/>
      <c r="L44" s="96"/>
      <c r="M44" s="103"/>
      <c r="N44" s="88" t="s">
        <v>7</v>
      </c>
      <c r="O44" s="89"/>
      <c r="P44" s="89"/>
      <c r="Q44" s="89"/>
      <c r="R44" s="89"/>
      <c r="S44" s="89"/>
      <c r="T44" s="104"/>
      <c r="U44" s="90" t="s">
        <v>8</v>
      </c>
      <c r="V44" s="89"/>
      <c r="W44" s="89"/>
      <c r="X44" s="89"/>
      <c r="Y44" s="89"/>
      <c r="Z44" s="89"/>
      <c r="AA44" s="105"/>
      <c r="AB44" s="88" t="s">
        <v>9</v>
      </c>
      <c r="AC44" s="89"/>
      <c r="AD44" s="89"/>
      <c r="AE44" s="89"/>
      <c r="AF44" s="89"/>
      <c r="AG44" s="89"/>
      <c r="AH44" s="104"/>
      <c r="AI44" s="90" t="s">
        <v>10</v>
      </c>
      <c r="AJ44" s="89"/>
      <c r="AK44" s="89"/>
      <c r="AL44" s="89"/>
      <c r="AM44" s="89"/>
      <c r="AN44" s="89"/>
      <c r="AO44" s="105"/>
      <c r="AP44" s="88" t="s">
        <v>11</v>
      </c>
      <c r="AQ44" s="89"/>
      <c r="AR44" s="89"/>
      <c r="AS44" s="89"/>
      <c r="AT44" s="89"/>
      <c r="AU44" s="89"/>
      <c r="AV44" s="106"/>
      <c r="AW44" s="88" t="s">
        <v>12</v>
      </c>
      <c r="AX44" s="89"/>
      <c r="AY44" s="89"/>
      <c r="AZ44" s="89"/>
      <c r="BA44" s="89"/>
      <c r="BB44" s="89"/>
      <c r="BC44" s="106"/>
    </row>
    <row r="45" spans="2:55" ht="107.25">
      <c r="B45" s="92"/>
      <c r="C45" s="94"/>
      <c r="D45" s="94"/>
      <c r="E45" s="94"/>
      <c r="F45" s="26" t="s">
        <v>5</v>
      </c>
      <c r="G45" s="27" t="s">
        <v>13</v>
      </c>
      <c r="H45" s="28" t="s">
        <v>14</v>
      </c>
      <c r="I45" s="28" t="s">
        <v>15</v>
      </c>
      <c r="J45" s="28" t="s">
        <v>16</v>
      </c>
      <c r="K45" s="28" t="s">
        <v>17</v>
      </c>
      <c r="L45" s="28" t="s">
        <v>18</v>
      </c>
      <c r="M45" s="29" t="s">
        <v>19</v>
      </c>
      <c r="N45" s="30" t="s">
        <v>13</v>
      </c>
      <c r="O45" s="31" t="s">
        <v>14</v>
      </c>
      <c r="P45" s="31" t="s">
        <v>15</v>
      </c>
      <c r="Q45" s="31" t="s">
        <v>16</v>
      </c>
      <c r="R45" s="31" t="s">
        <v>17</v>
      </c>
      <c r="S45" s="31" t="s">
        <v>18</v>
      </c>
      <c r="T45" s="32" t="s">
        <v>19</v>
      </c>
      <c r="U45" s="33" t="s">
        <v>13</v>
      </c>
      <c r="V45" s="31" t="s">
        <v>14</v>
      </c>
      <c r="W45" s="31" t="s">
        <v>15</v>
      </c>
      <c r="X45" s="31" t="s">
        <v>16</v>
      </c>
      <c r="Y45" s="31" t="s">
        <v>17</v>
      </c>
      <c r="Z45" s="31" t="s">
        <v>18</v>
      </c>
      <c r="AA45" s="34" t="s">
        <v>19</v>
      </c>
      <c r="AB45" s="30" t="s">
        <v>13</v>
      </c>
      <c r="AC45" s="31" t="s">
        <v>14</v>
      </c>
      <c r="AD45" s="31" t="s">
        <v>15</v>
      </c>
      <c r="AE45" s="31" t="s">
        <v>16</v>
      </c>
      <c r="AF45" s="31" t="s">
        <v>17</v>
      </c>
      <c r="AG45" s="31" t="s">
        <v>18</v>
      </c>
      <c r="AH45" s="32" t="s">
        <v>19</v>
      </c>
      <c r="AI45" s="33" t="s">
        <v>13</v>
      </c>
      <c r="AJ45" s="31" t="s">
        <v>14</v>
      </c>
      <c r="AK45" s="31" t="s">
        <v>15</v>
      </c>
      <c r="AL45" s="31" t="s">
        <v>16</v>
      </c>
      <c r="AM45" s="31" t="s">
        <v>17</v>
      </c>
      <c r="AN45" s="31" t="s">
        <v>18</v>
      </c>
      <c r="AO45" s="34" t="s">
        <v>19</v>
      </c>
      <c r="AP45" s="30" t="s">
        <v>13</v>
      </c>
      <c r="AQ45" s="31" t="s">
        <v>14</v>
      </c>
      <c r="AR45" s="31" t="s">
        <v>15</v>
      </c>
      <c r="AS45" s="31" t="s">
        <v>16</v>
      </c>
      <c r="AT45" s="31" t="s">
        <v>17</v>
      </c>
      <c r="AU45" s="31" t="s">
        <v>18</v>
      </c>
      <c r="AV45" s="31" t="s">
        <v>19</v>
      </c>
      <c r="AW45" s="30" t="s">
        <v>13</v>
      </c>
      <c r="AX45" s="31" t="s">
        <v>14</v>
      </c>
      <c r="AY45" s="31" t="s">
        <v>15</v>
      </c>
      <c r="AZ45" s="31" t="s">
        <v>16</v>
      </c>
      <c r="BA45" s="31" t="s">
        <v>17</v>
      </c>
      <c r="BB45" s="31" t="s">
        <v>18</v>
      </c>
      <c r="BC45" s="31" t="s">
        <v>19</v>
      </c>
    </row>
    <row r="46" spans="2:55">
      <c r="B46" s="41" t="s">
        <v>30</v>
      </c>
      <c r="C46" s="35"/>
      <c r="D46" s="35"/>
      <c r="E46" s="35"/>
      <c r="F46" s="42">
        <f t="shared" ref="F46:F53" si="90">C46-D46-E46</f>
        <v>0</v>
      </c>
      <c r="G46" s="38"/>
      <c r="H46" s="39"/>
      <c r="I46" s="39"/>
      <c r="J46" s="39"/>
      <c r="K46" s="36">
        <f t="shared" ref="K46:K52" si="91">$F46-(G46+I46+J46)</f>
        <v>0</v>
      </c>
      <c r="L46" s="49" t="e">
        <f t="shared" ref="L46:L52" si="92">IF($F46="","",((G46+H46+I46+J46)/$F46))</f>
        <v>#DIV/0!</v>
      </c>
      <c r="M46" s="50" t="e">
        <f t="shared" ref="M46:M52" si="93">IF($F46="","",(J46/$F46))</f>
        <v>#DIV/0!</v>
      </c>
      <c r="N46" s="38"/>
      <c r="O46" s="39"/>
      <c r="P46" s="39"/>
      <c r="Q46" s="39"/>
      <c r="R46" s="36">
        <f t="shared" ref="R46:R51" si="94">$F46-(N46+P46+Q46)</f>
        <v>0</v>
      </c>
      <c r="S46" s="37" t="e">
        <f t="shared" ref="S46:S51" si="95">IF($F46="","",((N46+O46+P46+Q46)/$F46))</f>
        <v>#DIV/0!</v>
      </c>
      <c r="T46" s="44" t="e">
        <f t="shared" ref="T46:T51" si="96">IF($F46="","",(Q46/$F46))</f>
        <v>#DIV/0!</v>
      </c>
      <c r="U46" s="38"/>
      <c r="V46" s="39"/>
      <c r="W46" s="39"/>
      <c r="X46" s="39"/>
      <c r="Y46" s="36">
        <f t="shared" ref="Y46:Y50" si="97">$F46-(U46+W46+X46)</f>
        <v>0</v>
      </c>
      <c r="Z46" s="49" t="e">
        <f t="shared" ref="Z46:Z51" si="98">IF($F46="","",((U46+V46+W46+X46)/$F46))</f>
        <v>#DIV/0!</v>
      </c>
      <c r="AA46" s="51" t="e">
        <f t="shared" ref="AA46:AA51" si="99">IF($F46="","",(X46/$F46))</f>
        <v>#DIV/0!</v>
      </c>
      <c r="AB46" s="38"/>
      <c r="AC46" s="39"/>
      <c r="AD46" s="39"/>
      <c r="AE46" s="39"/>
      <c r="AF46" s="36">
        <f t="shared" ref="AF46:AF49" si="100">$F46-(AB46+AD46+AE46)</f>
        <v>0</v>
      </c>
      <c r="AG46" s="37" t="e">
        <f t="shared" ref="AG46:AG51" si="101">IF($F46="","",((AB46+AC46+AD46+AE46)/$F46))</f>
        <v>#DIV/0!</v>
      </c>
      <c r="AH46" s="44" t="e">
        <f t="shared" ref="AH46:AH51" si="102">IF($F46="","",(AE46/$F46))</f>
        <v>#DIV/0!</v>
      </c>
      <c r="AI46" s="38"/>
      <c r="AJ46" s="39"/>
      <c r="AK46" s="39"/>
      <c r="AL46" s="39"/>
      <c r="AM46" s="36">
        <f t="shared" ref="AM46:AM49" si="103">$F46-(AI46+AK46+AL46)</f>
        <v>0</v>
      </c>
      <c r="AN46" s="49" t="e">
        <f t="shared" ref="AN46:AN51" si="104">IF($F46="","",((AI46+AJ46+AK46+AL46)/$F46))</f>
        <v>#DIV/0!</v>
      </c>
      <c r="AO46" s="51" t="e">
        <f t="shared" ref="AO46:AO51" si="105">IF($F46="","",(AL46/$F46))</f>
        <v>#DIV/0!</v>
      </c>
      <c r="AP46" s="38"/>
      <c r="AQ46" s="39"/>
      <c r="AR46" s="39"/>
      <c r="AS46" s="39"/>
      <c r="AT46" s="36">
        <f t="shared" ref="AT46:AT49" si="106">$F46-(AP46+AR46+AS46)</f>
        <v>0</v>
      </c>
      <c r="AU46" s="37" t="e">
        <f t="shared" ref="AU46:AU51" si="107">IF($F46="","",((AP46+AQ46+AR46+AS46)/$F46))</f>
        <v>#DIV/0!</v>
      </c>
      <c r="AV46" s="44" t="e">
        <f t="shared" ref="AV46:AV51" si="108">IF($F46="","",(AS46/$F46))</f>
        <v>#DIV/0!</v>
      </c>
      <c r="AW46" s="38"/>
      <c r="AX46" s="39"/>
      <c r="AY46" s="39"/>
      <c r="AZ46" s="39"/>
      <c r="BA46" s="36">
        <f t="shared" ref="BA46:BA49" si="109">$F46-(AW46+AY46+AZ46)</f>
        <v>0</v>
      </c>
      <c r="BB46" s="49" t="e">
        <f t="shared" ref="BB46:BB51" si="110">IF($F46="","",((AW46+AX46+AY46+AZ46)/$F46))</f>
        <v>#DIV/0!</v>
      </c>
      <c r="BC46" s="51" t="e">
        <f t="shared" ref="BC46:BC51" si="111">IF($F46="","",(AZ46/$F46))</f>
        <v>#DIV/0!</v>
      </c>
    </row>
    <row r="47" spans="2:55">
      <c r="B47" s="41" t="s">
        <v>20</v>
      </c>
      <c r="C47" s="35"/>
      <c r="D47" s="35"/>
      <c r="E47" s="35"/>
      <c r="F47" s="42">
        <f t="shared" si="90"/>
        <v>0</v>
      </c>
      <c r="G47" s="38"/>
      <c r="H47" s="39"/>
      <c r="I47" s="39"/>
      <c r="J47" s="39"/>
      <c r="K47" s="36">
        <f t="shared" si="91"/>
        <v>0</v>
      </c>
      <c r="L47" s="49" t="e">
        <f t="shared" si="92"/>
        <v>#DIV/0!</v>
      </c>
      <c r="M47" s="50" t="e">
        <f t="shared" si="93"/>
        <v>#DIV/0!</v>
      </c>
      <c r="N47" s="38"/>
      <c r="O47" s="39"/>
      <c r="P47" s="39"/>
      <c r="Q47" s="39"/>
      <c r="R47" s="36">
        <f t="shared" si="94"/>
        <v>0</v>
      </c>
      <c r="S47" s="37" t="e">
        <f t="shared" si="95"/>
        <v>#DIV/0!</v>
      </c>
      <c r="T47" s="44" t="e">
        <f t="shared" si="96"/>
        <v>#DIV/0!</v>
      </c>
      <c r="U47" s="38"/>
      <c r="V47" s="39"/>
      <c r="W47" s="39"/>
      <c r="X47" s="39"/>
      <c r="Y47" s="36">
        <f t="shared" si="97"/>
        <v>0</v>
      </c>
      <c r="Z47" s="49" t="e">
        <f t="shared" si="98"/>
        <v>#DIV/0!</v>
      </c>
      <c r="AA47" s="51" t="e">
        <f t="shared" si="99"/>
        <v>#DIV/0!</v>
      </c>
      <c r="AB47" s="38"/>
      <c r="AC47" s="39"/>
      <c r="AD47" s="39"/>
      <c r="AE47" s="39"/>
      <c r="AF47" s="36">
        <f t="shared" si="100"/>
        <v>0</v>
      </c>
      <c r="AG47" s="37" t="e">
        <f t="shared" si="101"/>
        <v>#DIV/0!</v>
      </c>
      <c r="AH47" s="44" t="e">
        <f t="shared" si="102"/>
        <v>#DIV/0!</v>
      </c>
      <c r="AI47" s="38"/>
      <c r="AJ47" s="39"/>
      <c r="AK47" s="39"/>
      <c r="AL47" s="39"/>
      <c r="AM47" s="36">
        <f t="shared" si="103"/>
        <v>0</v>
      </c>
      <c r="AN47" s="49" t="e">
        <f t="shared" si="104"/>
        <v>#DIV/0!</v>
      </c>
      <c r="AO47" s="51" t="e">
        <f t="shared" si="105"/>
        <v>#DIV/0!</v>
      </c>
      <c r="AP47" s="38"/>
      <c r="AQ47" s="39"/>
      <c r="AR47" s="39"/>
      <c r="AS47" s="39"/>
      <c r="AT47" s="36">
        <f t="shared" si="106"/>
        <v>0</v>
      </c>
      <c r="AU47" s="37" t="e">
        <f t="shared" si="107"/>
        <v>#DIV/0!</v>
      </c>
      <c r="AV47" s="44" t="e">
        <f t="shared" si="108"/>
        <v>#DIV/0!</v>
      </c>
      <c r="AW47" s="38"/>
      <c r="AX47" s="39"/>
      <c r="AY47" s="39"/>
      <c r="AZ47" s="39"/>
      <c r="BA47" s="36">
        <f t="shared" si="109"/>
        <v>0</v>
      </c>
      <c r="BB47" s="49" t="e">
        <f t="shared" si="110"/>
        <v>#DIV/0!</v>
      </c>
      <c r="BC47" s="51" t="e">
        <f t="shared" si="111"/>
        <v>#DIV/0!</v>
      </c>
    </row>
    <row r="48" spans="2:55">
      <c r="B48" s="41" t="s">
        <v>21</v>
      </c>
      <c r="C48" s="35"/>
      <c r="D48" s="35"/>
      <c r="E48" s="35"/>
      <c r="F48" s="42">
        <f t="shared" si="90"/>
        <v>0</v>
      </c>
      <c r="G48" s="43"/>
      <c r="H48" s="36"/>
      <c r="I48" s="36"/>
      <c r="J48" s="36"/>
      <c r="K48" s="36">
        <f t="shared" si="91"/>
        <v>0</v>
      </c>
      <c r="L48" s="47" t="e">
        <f t="shared" si="92"/>
        <v>#DIV/0!</v>
      </c>
      <c r="M48" s="48" t="e">
        <f t="shared" si="93"/>
        <v>#DIV/0!</v>
      </c>
      <c r="N48" s="43"/>
      <c r="O48" s="36"/>
      <c r="P48" s="36"/>
      <c r="Q48" s="36"/>
      <c r="R48" s="36">
        <f t="shared" si="94"/>
        <v>0</v>
      </c>
      <c r="S48" s="37" t="e">
        <f t="shared" si="95"/>
        <v>#DIV/0!</v>
      </c>
      <c r="T48" s="44" t="e">
        <f t="shared" si="96"/>
        <v>#DIV/0!</v>
      </c>
      <c r="U48" s="43"/>
      <c r="V48" s="36"/>
      <c r="W48" s="36"/>
      <c r="X48" s="36"/>
      <c r="Y48" s="36">
        <f t="shared" si="97"/>
        <v>0</v>
      </c>
      <c r="Z48" s="47" t="e">
        <f t="shared" si="98"/>
        <v>#DIV/0!</v>
      </c>
      <c r="AA48" s="48" t="e">
        <f t="shared" si="99"/>
        <v>#DIV/0!</v>
      </c>
      <c r="AB48" s="43"/>
      <c r="AC48" s="36"/>
      <c r="AD48" s="36"/>
      <c r="AE48" s="36"/>
      <c r="AF48" s="36">
        <f t="shared" si="100"/>
        <v>0</v>
      </c>
      <c r="AG48" s="37" t="e">
        <f t="shared" si="101"/>
        <v>#DIV/0!</v>
      </c>
      <c r="AH48" s="44" t="e">
        <f t="shared" si="102"/>
        <v>#DIV/0!</v>
      </c>
      <c r="AI48" s="43"/>
      <c r="AJ48" s="36"/>
      <c r="AK48" s="36"/>
      <c r="AL48" s="36"/>
      <c r="AM48" s="36">
        <f t="shared" si="103"/>
        <v>0</v>
      </c>
      <c r="AN48" s="47" t="e">
        <f t="shared" si="104"/>
        <v>#DIV/0!</v>
      </c>
      <c r="AO48" s="48" t="e">
        <f t="shared" si="105"/>
        <v>#DIV/0!</v>
      </c>
      <c r="AP48" s="43"/>
      <c r="AQ48" s="36"/>
      <c r="AR48" s="36"/>
      <c r="AS48" s="36"/>
      <c r="AT48" s="36">
        <f t="shared" si="106"/>
        <v>0</v>
      </c>
      <c r="AU48" s="37" t="e">
        <f t="shared" si="107"/>
        <v>#DIV/0!</v>
      </c>
      <c r="AV48" s="46" t="e">
        <f t="shared" si="108"/>
        <v>#DIV/0!</v>
      </c>
      <c r="AW48" s="43"/>
      <c r="AX48" s="36"/>
      <c r="AY48" s="36"/>
      <c r="AZ48" s="36"/>
      <c r="BA48" s="36">
        <f t="shared" si="109"/>
        <v>0</v>
      </c>
      <c r="BB48" s="47" t="e">
        <f t="shared" si="110"/>
        <v>#DIV/0!</v>
      </c>
      <c r="BC48" s="48" t="e">
        <f t="shared" si="111"/>
        <v>#DIV/0!</v>
      </c>
    </row>
    <row r="49" spans="2:55">
      <c r="B49" s="41" t="s">
        <v>22</v>
      </c>
      <c r="C49" s="35"/>
      <c r="D49" s="35"/>
      <c r="E49" s="35"/>
      <c r="F49" s="42">
        <f t="shared" si="90"/>
        <v>0</v>
      </c>
      <c r="G49" s="43"/>
      <c r="H49" s="36"/>
      <c r="I49" s="36"/>
      <c r="J49" s="36"/>
      <c r="K49" s="36">
        <f t="shared" si="91"/>
        <v>0</v>
      </c>
      <c r="L49" s="47" t="e">
        <f t="shared" si="92"/>
        <v>#DIV/0!</v>
      </c>
      <c r="M49" s="48" t="e">
        <f t="shared" si="93"/>
        <v>#DIV/0!</v>
      </c>
      <c r="N49" s="43"/>
      <c r="O49" s="36"/>
      <c r="P49" s="36"/>
      <c r="Q49" s="36"/>
      <c r="R49" s="36">
        <f t="shared" si="94"/>
        <v>0</v>
      </c>
      <c r="S49" s="37" t="e">
        <f t="shared" si="95"/>
        <v>#DIV/0!</v>
      </c>
      <c r="T49" s="44" t="e">
        <f t="shared" si="96"/>
        <v>#DIV/0!</v>
      </c>
      <c r="U49" s="43"/>
      <c r="V49" s="36"/>
      <c r="W49" s="36"/>
      <c r="X49" s="36"/>
      <c r="Y49" s="36">
        <f t="shared" si="97"/>
        <v>0</v>
      </c>
      <c r="Z49" s="47" t="e">
        <f t="shared" si="98"/>
        <v>#DIV/0!</v>
      </c>
      <c r="AA49" s="48" t="e">
        <f t="shared" si="99"/>
        <v>#DIV/0!</v>
      </c>
      <c r="AB49" s="43"/>
      <c r="AC49" s="36"/>
      <c r="AD49" s="36"/>
      <c r="AE49" s="36"/>
      <c r="AF49" s="36">
        <f t="shared" si="100"/>
        <v>0</v>
      </c>
      <c r="AG49" s="37" t="e">
        <f t="shared" si="101"/>
        <v>#DIV/0!</v>
      </c>
      <c r="AH49" s="44" t="e">
        <f t="shared" si="102"/>
        <v>#DIV/0!</v>
      </c>
      <c r="AI49" s="43"/>
      <c r="AJ49" s="36"/>
      <c r="AK49" s="36"/>
      <c r="AL49" s="36"/>
      <c r="AM49" s="36">
        <f t="shared" si="103"/>
        <v>0</v>
      </c>
      <c r="AN49" s="47" t="e">
        <f t="shared" si="104"/>
        <v>#DIV/0!</v>
      </c>
      <c r="AO49" s="48" t="e">
        <f t="shared" si="105"/>
        <v>#DIV/0!</v>
      </c>
      <c r="AP49" s="43"/>
      <c r="AQ49" s="36"/>
      <c r="AR49" s="36"/>
      <c r="AS49" s="36"/>
      <c r="AT49" s="36">
        <f t="shared" si="106"/>
        <v>0</v>
      </c>
      <c r="AU49" s="37" t="e">
        <f t="shared" si="107"/>
        <v>#DIV/0!</v>
      </c>
      <c r="AV49" s="46" t="e">
        <f t="shared" si="108"/>
        <v>#DIV/0!</v>
      </c>
      <c r="AW49" s="43"/>
      <c r="AX49" s="36"/>
      <c r="AY49" s="36"/>
      <c r="AZ49" s="36"/>
      <c r="BA49" s="36">
        <f t="shared" si="109"/>
        <v>0</v>
      </c>
      <c r="BB49" s="47" t="e">
        <f t="shared" si="110"/>
        <v>#DIV/0!</v>
      </c>
      <c r="BC49" s="48" t="e">
        <f t="shared" si="111"/>
        <v>#DIV/0!</v>
      </c>
    </row>
    <row r="50" spans="2:55">
      <c r="B50" s="41" t="s">
        <v>23</v>
      </c>
      <c r="C50" s="35"/>
      <c r="D50" s="35"/>
      <c r="E50" s="35"/>
      <c r="F50" s="42">
        <f t="shared" si="90"/>
        <v>0</v>
      </c>
      <c r="G50" s="52"/>
      <c r="H50" s="40"/>
      <c r="I50" s="40"/>
      <c r="J50" s="40"/>
      <c r="K50" s="36">
        <f t="shared" si="91"/>
        <v>0</v>
      </c>
      <c r="L50" s="53" t="e">
        <f t="shared" si="92"/>
        <v>#DIV/0!</v>
      </c>
      <c r="M50" s="54" t="e">
        <f t="shared" si="93"/>
        <v>#DIV/0!</v>
      </c>
      <c r="N50" s="52"/>
      <c r="O50" s="40"/>
      <c r="P50" s="40"/>
      <c r="Q50" s="40"/>
      <c r="R50" s="36">
        <f t="shared" si="94"/>
        <v>0</v>
      </c>
      <c r="S50" s="37" t="e">
        <f t="shared" si="95"/>
        <v>#DIV/0!</v>
      </c>
      <c r="T50" s="44" t="e">
        <f t="shared" si="96"/>
        <v>#DIV/0!</v>
      </c>
      <c r="U50" s="52"/>
      <c r="V50" s="40"/>
      <c r="W50" s="40"/>
      <c r="X50" s="40"/>
      <c r="Y50" s="36">
        <f t="shared" si="97"/>
        <v>0</v>
      </c>
      <c r="Z50" s="53" t="e">
        <f t="shared" si="98"/>
        <v>#DIV/0!</v>
      </c>
      <c r="AA50" s="54" t="e">
        <f t="shared" si="99"/>
        <v>#DIV/0!</v>
      </c>
      <c r="AB50" s="52"/>
      <c r="AC50" s="40"/>
      <c r="AD50" s="40"/>
      <c r="AE50" s="40"/>
      <c r="AF50" s="36"/>
      <c r="AG50" s="37" t="e">
        <f t="shared" si="101"/>
        <v>#DIV/0!</v>
      </c>
      <c r="AH50" s="44" t="e">
        <f t="shared" si="102"/>
        <v>#DIV/0!</v>
      </c>
      <c r="AI50" s="52"/>
      <c r="AJ50" s="40"/>
      <c r="AK50" s="40"/>
      <c r="AL50" s="40"/>
      <c r="AM50" s="40"/>
      <c r="AN50" s="53" t="e">
        <f t="shared" si="104"/>
        <v>#DIV/0!</v>
      </c>
      <c r="AO50" s="54" t="e">
        <f t="shared" si="105"/>
        <v>#DIV/0!</v>
      </c>
      <c r="AP50" s="52"/>
      <c r="AQ50" s="40"/>
      <c r="AR50" s="40"/>
      <c r="AS50" s="40"/>
      <c r="AT50" s="36"/>
      <c r="AU50" s="37" t="e">
        <f t="shared" si="107"/>
        <v>#DIV/0!</v>
      </c>
      <c r="AV50" s="46" t="e">
        <f t="shared" si="108"/>
        <v>#DIV/0!</v>
      </c>
      <c r="AW50" s="52"/>
      <c r="AX50" s="40"/>
      <c r="AY50" s="40"/>
      <c r="AZ50" s="40"/>
      <c r="BA50" s="40"/>
      <c r="BB50" s="53" t="e">
        <f t="shared" si="110"/>
        <v>#DIV/0!</v>
      </c>
      <c r="BC50" s="54" t="e">
        <f t="shared" si="111"/>
        <v>#DIV/0!</v>
      </c>
    </row>
    <row r="51" spans="2:55">
      <c r="B51" s="55" t="s">
        <v>24</v>
      </c>
      <c r="C51" s="59"/>
      <c r="F51" s="60">
        <f t="shared" si="90"/>
        <v>0</v>
      </c>
      <c r="G51" s="38"/>
      <c r="I51" s="55"/>
      <c r="J51" s="39"/>
      <c r="K51" s="39">
        <f t="shared" si="91"/>
        <v>0</v>
      </c>
      <c r="L51" s="49" t="e">
        <f t="shared" si="92"/>
        <v>#DIV/0!</v>
      </c>
      <c r="M51" s="50" t="e">
        <f t="shared" si="93"/>
        <v>#DIV/0!</v>
      </c>
      <c r="N51" s="38"/>
      <c r="P51" s="55"/>
      <c r="Q51" s="39"/>
      <c r="R51" s="36">
        <f t="shared" si="94"/>
        <v>0</v>
      </c>
      <c r="S51" s="61" t="e">
        <f t="shared" si="95"/>
        <v>#DIV/0!</v>
      </c>
      <c r="T51" s="50" t="e">
        <f t="shared" si="96"/>
        <v>#DIV/0!</v>
      </c>
      <c r="U51" s="38"/>
      <c r="W51" s="55"/>
      <c r="X51" s="39"/>
      <c r="Z51" s="49" t="e">
        <f t="shared" si="98"/>
        <v>#DIV/0!</v>
      </c>
      <c r="AA51" s="62" t="e">
        <f t="shared" si="99"/>
        <v>#DIV/0!</v>
      </c>
      <c r="AB51" s="38"/>
      <c r="AD51" s="55"/>
      <c r="AE51" s="39"/>
      <c r="AG51" s="61" t="e">
        <f t="shared" si="101"/>
        <v>#DIV/0!</v>
      </c>
      <c r="AH51" s="50" t="e">
        <f t="shared" si="102"/>
        <v>#DIV/0!</v>
      </c>
      <c r="AI51" s="38"/>
      <c r="AK51" s="55"/>
      <c r="AL51" s="39"/>
      <c r="AN51" s="49" t="e">
        <f t="shared" si="104"/>
        <v>#DIV/0!</v>
      </c>
      <c r="AO51" s="62" t="e">
        <f t="shared" si="105"/>
        <v>#DIV/0!</v>
      </c>
      <c r="AP51" s="38"/>
      <c r="AR51" s="55"/>
      <c r="AS51" s="39"/>
      <c r="AU51" s="61" t="e">
        <f t="shared" si="107"/>
        <v>#DIV/0!</v>
      </c>
      <c r="AV51" s="62" t="e">
        <f t="shared" si="108"/>
        <v>#DIV/0!</v>
      </c>
      <c r="AW51" s="38"/>
      <c r="AY51" s="55"/>
      <c r="AZ51" s="39"/>
      <c r="BB51" s="49" t="e">
        <f t="shared" si="110"/>
        <v>#DIV/0!</v>
      </c>
      <c r="BC51" s="62" t="e">
        <f t="shared" si="111"/>
        <v>#DIV/0!</v>
      </c>
    </row>
    <row r="52" spans="2:55">
      <c r="B52" s="55" t="s">
        <v>25</v>
      </c>
      <c r="C52" s="56"/>
      <c r="F52" s="60">
        <f t="shared" si="90"/>
        <v>0</v>
      </c>
      <c r="G52" s="38"/>
      <c r="I52" s="55"/>
      <c r="J52" s="39"/>
      <c r="K52" s="39">
        <f t="shared" si="91"/>
        <v>0</v>
      </c>
      <c r="L52" s="49" t="e">
        <f t="shared" si="92"/>
        <v>#DIV/0!</v>
      </c>
      <c r="M52" s="50" t="e">
        <f t="shared" si="93"/>
        <v>#DIV/0!</v>
      </c>
      <c r="N52" s="38"/>
      <c r="P52" s="55"/>
      <c r="Q52" s="39"/>
      <c r="U52" s="38"/>
      <c r="W52" s="55"/>
      <c r="X52" s="39"/>
      <c r="AB52" s="38"/>
      <c r="AD52" s="55"/>
      <c r="AE52" s="39"/>
      <c r="AI52" s="38"/>
      <c r="AK52" s="55"/>
      <c r="AL52" s="39"/>
      <c r="AP52" s="38"/>
      <c r="AR52" s="55"/>
      <c r="AS52" s="39"/>
      <c r="AW52" s="38"/>
      <c r="AY52" s="55"/>
      <c r="AZ52" s="39"/>
    </row>
    <row r="53" spans="2:55">
      <c r="B53" s="55" t="s">
        <v>26</v>
      </c>
      <c r="C53" s="56"/>
      <c r="F53" s="60">
        <f t="shared" si="90"/>
        <v>0</v>
      </c>
    </row>
    <row r="54" spans="2:55">
      <c r="B54" s="55"/>
    </row>
    <row r="56" spans="2:55">
      <c r="B56" s="25" t="str">
        <f>"Graduate MASTER Retention - "&amp;$A$1</f>
        <v>Graduate MASTER Retention - Provost College</v>
      </c>
    </row>
    <row r="57" spans="2:55">
      <c r="B57" s="91" t="s">
        <v>1</v>
      </c>
      <c r="C57" s="93" t="s">
        <v>2</v>
      </c>
      <c r="D57" s="93" t="s">
        <v>3</v>
      </c>
      <c r="E57" s="93" t="s">
        <v>4</v>
      </c>
      <c r="F57" s="63"/>
      <c r="G57" s="95" t="s">
        <v>6</v>
      </c>
      <c r="H57" s="96"/>
      <c r="I57" s="96"/>
      <c r="J57" s="96"/>
      <c r="K57" s="96"/>
      <c r="L57" s="96"/>
      <c r="M57" s="103"/>
      <c r="N57" s="88" t="s">
        <v>7</v>
      </c>
      <c r="O57" s="89"/>
      <c r="P57" s="89"/>
      <c r="Q57" s="89"/>
      <c r="R57" s="89"/>
      <c r="S57" s="89"/>
      <c r="T57" s="104"/>
      <c r="U57" s="90" t="s">
        <v>8</v>
      </c>
      <c r="V57" s="89"/>
      <c r="W57" s="89"/>
      <c r="X57" s="89"/>
      <c r="Y57" s="89"/>
      <c r="Z57" s="89"/>
      <c r="AA57" s="105"/>
      <c r="AB57" s="88" t="s">
        <v>9</v>
      </c>
      <c r="AC57" s="89"/>
      <c r="AD57" s="89"/>
      <c r="AE57" s="89"/>
      <c r="AF57" s="89"/>
      <c r="AG57" s="89"/>
      <c r="AH57" s="104"/>
      <c r="AI57" s="90" t="s">
        <v>10</v>
      </c>
      <c r="AJ57" s="89"/>
      <c r="AK57" s="89"/>
      <c r="AL57" s="89"/>
      <c r="AM57" s="89"/>
      <c r="AN57" s="89"/>
      <c r="AO57" s="105"/>
      <c r="AP57" s="88" t="s">
        <v>11</v>
      </c>
      <c r="AQ57" s="89"/>
      <c r="AR57" s="89"/>
      <c r="AS57" s="89"/>
      <c r="AT57" s="89"/>
      <c r="AU57" s="89"/>
      <c r="AV57" s="106"/>
      <c r="AW57" s="88" t="s">
        <v>12</v>
      </c>
      <c r="AX57" s="89"/>
      <c r="AY57" s="89"/>
      <c r="AZ57" s="89"/>
      <c r="BA57" s="89"/>
      <c r="BB57" s="89"/>
      <c r="BC57" s="106"/>
    </row>
    <row r="58" spans="2:55" ht="107.25">
      <c r="B58" s="92"/>
      <c r="C58" s="94"/>
      <c r="D58" s="94"/>
      <c r="E58" s="94"/>
      <c r="F58" s="26" t="s">
        <v>5</v>
      </c>
      <c r="G58" s="27" t="s">
        <v>13</v>
      </c>
      <c r="H58" s="28" t="s">
        <v>14</v>
      </c>
      <c r="I58" s="28" t="s">
        <v>15</v>
      </c>
      <c r="J58" s="28" t="s">
        <v>16</v>
      </c>
      <c r="K58" s="28" t="s">
        <v>17</v>
      </c>
      <c r="L58" s="28" t="s">
        <v>18</v>
      </c>
      <c r="M58" s="29" t="s">
        <v>19</v>
      </c>
      <c r="N58" s="30" t="s">
        <v>13</v>
      </c>
      <c r="O58" s="31" t="s">
        <v>14</v>
      </c>
      <c r="P58" s="31" t="s">
        <v>15</v>
      </c>
      <c r="Q58" s="31" t="s">
        <v>16</v>
      </c>
      <c r="R58" s="31" t="s">
        <v>17</v>
      </c>
      <c r="S58" s="31" t="s">
        <v>18</v>
      </c>
      <c r="T58" s="32" t="s">
        <v>19</v>
      </c>
      <c r="U58" s="33" t="s">
        <v>13</v>
      </c>
      <c r="V58" s="31" t="s">
        <v>14</v>
      </c>
      <c r="W58" s="31" t="s">
        <v>15</v>
      </c>
      <c r="X58" s="31" t="s">
        <v>16</v>
      </c>
      <c r="Y58" s="31" t="s">
        <v>17</v>
      </c>
      <c r="Z58" s="31" t="s">
        <v>18</v>
      </c>
      <c r="AA58" s="34" t="s">
        <v>19</v>
      </c>
      <c r="AB58" s="30" t="s">
        <v>13</v>
      </c>
      <c r="AC58" s="31" t="s">
        <v>14</v>
      </c>
      <c r="AD58" s="31" t="s">
        <v>15</v>
      </c>
      <c r="AE58" s="31" t="s">
        <v>16</v>
      </c>
      <c r="AF58" s="31" t="s">
        <v>17</v>
      </c>
      <c r="AG58" s="31" t="s">
        <v>18</v>
      </c>
      <c r="AH58" s="32" t="s">
        <v>19</v>
      </c>
      <c r="AI58" s="33" t="s">
        <v>13</v>
      </c>
      <c r="AJ58" s="31" t="s">
        <v>14</v>
      </c>
      <c r="AK58" s="31" t="s">
        <v>15</v>
      </c>
      <c r="AL58" s="31" t="s">
        <v>16</v>
      </c>
      <c r="AM58" s="31" t="s">
        <v>17</v>
      </c>
      <c r="AN58" s="31" t="s">
        <v>18</v>
      </c>
      <c r="AO58" s="34" t="s">
        <v>19</v>
      </c>
      <c r="AP58" s="30" t="s">
        <v>13</v>
      </c>
      <c r="AQ58" s="31" t="s">
        <v>14</v>
      </c>
      <c r="AR58" s="31" t="s">
        <v>15</v>
      </c>
      <c r="AS58" s="31" t="s">
        <v>16</v>
      </c>
      <c r="AT58" s="31" t="s">
        <v>17</v>
      </c>
      <c r="AU58" s="31" t="s">
        <v>18</v>
      </c>
      <c r="AV58" s="31" t="s">
        <v>19</v>
      </c>
      <c r="AW58" s="30" t="s">
        <v>13</v>
      </c>
      <c r="AX58" s="31" t="s">
        <v>14</v>
      </c>
      <c r="AY58" s="31" t="s">
        <v>15</v>
      </c>
      <c r="AZ58" s="31" t="s">
        <v>16</v>
      </c>
      <c r="BA58" s="31" t="s">
        <v>17</v>
      </c>
      <c r="BB58" s="31" t="s">
        <v>18</v>
      </c>
      <c r="BC58" s="31" t="s">
        <v>19</v>
      </c>
    </row>
    <row r="59" spans="2:55">
      <c r="B59" s="41" t="s">
        <v>30</v>
      </c>
      <c r="C59" s="35"/>
      <c r="D59" s="35"/>
      <c r="E59" s="35"/>
      <c r="F59" s="42">
        <f t="shared" ref="F59:F66" si="112">C59-D59-E59</f>
        <v>0</v>
      </c>
      <c r="G59" s="38"/>
      <c r="H59" s="39"/>
      <c r="I59" s="39"/>
      <c r="J59" s="39"/>
      <c r="K59" s="36">
        <f t="shared" ref="K59:K64" si="113">$F59-(G59+I59+J59)</f>
        <v>0</v>
      </c>
      <c r="L59" s="49" t="e">
        <f t="shared" ref="L59:L65" si="114">IF($F59="","",((G59+H59+I59+J59)/$F59))</f>
        <v>#DIV/0!</v>
      </c>
      <c r="M59" s="50" t="e">
        <f t="shared" ref="M59:M65" si="115">IF($F59="","",(J59/$F59))</f>
        <v>#DIV/0!</v>
      </c>
      <c r="N59" s="38"/>
      <c r="O59" s="39"/>
      <c r="P59" s="39"/>
      <c r="Q59" s="39"/>
      <c r="R59" s="36">
        <f t="shared" ref="R59:R64" si="116">$F59-(N59+P59+Q59)</f>
        <v>0</v>
      </c>
      <c r="S59" s="37" t="e">
        <f t="shared" ref="S59:S64" si="117">IF($F59="","",((N59+O59+P59+Q59)/$F59))</f>
        <v>#DIV/0!</v>
      </c>
      <c r="T59" s="44" t="e">
        <f t="shared" ref="T59:T64" si="118">IF($F59="","",(Q59/$F59))</f>
        <v>#DIV/0!</v>
      </c>
      <c r="U59" s="38"/>
      <c r="V59" s="39"/>
      <c r="W59" s="39"/>
      <c r="X59" s="39"/>
      <c r="Y59" s="36">
        <f t="shared" ref="Y59:Y63" si="119">$F59-(U59+W59+X59)</f>
        <v>0</v>
      </c>
      <c r="Z59" s="49" t="e">
        <f t="shared" ref="Z59:Z64" si="120">IF($F59="","",((U59+V59+W59+X59)/$F59))</f>
        <v>#DIV/0!</v>
      </c>
      <c r="AA59" s="51" t="e">
        <f t="shared" ref="AA59:AA64" si="121">IF($F59="","",(X59/$F59))</f>
        <v>#DIV/0!</v>
      </c>
      <c r="AB59" s="38"/>
      <c r="AC59" s="39"/>
      <c r="AD59" s="39"/>
      <c r="AE59" s="39"/>
      <c r="AF59" s="36">
        <f t="shared" ref="AF59:AF62" si="122">$F59-(AB59+AD59+AE59)</f>
        <v>0</v>
      </c>
      <c r="AG59" s="37" t="e">
        <f t="shared" ref="AG59:AG64" si="123">IF($F59="","",((AB59+AC59+AD59+AE59)/$F59))</f>
        <v>#DIV/0!</v>
      </c>
      <c r="AH59" s="44" t="e">
        <f t="shared" ref="AH59:AH64" si="124">IF($F59="","",(AE59/$F59))</f>
        <v>#DIV/0!</v>
      </c>
      <c r="AI59" s="38"/>
      <c r="AJ59" s="39"/>
      <c r="AK59" s="39"/>
      <c r="AL59" s="39"/>
      <c r="AM59" s="36">
        <f t="shared" ref="AM59:AM62" si="125">$F59-(AI59+AK59+AL59)</f>
        <v>0</v>
      </c>
      <c r="AN59" s="49" t="e">
        <f t="shared" ref="AN59:AN64" si="126">IF($F59="","",((AI59+AJ59+AK59+AL59)/$F59))</f>
        <v>#DIV/0!</v>
      </c>
      <c r="AO59" s="51" t="e">
        <f t="shared" ref="AO59:AO64" si="127">IF($F59="","",(AL59/$F59))</f>
        <v>#DIV/0!</v>
      </c>
      <c r="AP59" s="38"/>
      <c r="AQ59" s="39"/>
      <c r="AR59" s="39"/>
      <c r="AS59" s="39"/>
      <c r="AT59" s="36">
        <f>$F59-(AP59+AR59+AS59)</f>
        <v>0</v>
      </c>
      <c r="AU59" s="37" t="e">
        <f t="shared" ref="AU59:AU64" si="128">IF($F59="","",((AP59+AQ59+AR59+AS59)/$F59))</f>
        <v>#DIV/0!</v>
      </c>
      <c r="AV59" s="44" t="e">
        <f t="shared" ref="AV59:AV64" si="129">IF($F59="","",(AS59/$F59))</f>
        <v>#DIV/0!</v>
      </c>
      <c r="AW59" s="38"/>
      <c r="AX59" s="39"/>
      <c r="AY59" s="39"/>
      <c r="AZ59" s="39"/>
      <c r="BA59" s="36">
        <f t="shared" ref="BA59:BA62" si="130">$F59-(AW59+AY59+AZ59)</f>
        <v>0</v>
      </c>
      <c r="BB59" s="49" t="e">
        <f t="shared" ref="BB59:BB64" si="131">IF($F59="","",((AW59+AX59+AY59+AZ59)/$F59))</f>
        <v>#DIV/0!</v>
      </c>
      <c r="BC59" s="51" t="e">
        <f t="shared" ref="BC59:BC64" si="132">IF($F59="","",(AZ59/$F59))</f>
        <v>#DIV/0!</v>
      </c>
    </row>
    <row r="60" spans="2:55">
      <c r="B60" s="41" t="s">
        <v>20</v>
      </c>
      <c r="C60" s="35"/>
      <c r="D60" s="35"/>
      <c r="E60" s="35"/>
      <c r="F60" s="42">
        <f t="shared" si="112"/>
        <v>0</v>
      </c>
      <c r="G60" s="38"/>
      <c r="H60" s="39"/>
      <c r="I60" s="39"/>
      <c r="J60" s="39"/>
      <c r="K60" s="36">
        <f t="shared" si="113"/>
        <v>0</v>
      </c>
      <c r="L60" s="49" t="e">
        <f t="shared" si="114"/>
        <v>#DIV/0!</v>
      </c>
      <c r="M60" s="50" t="e">
        <f t="shared" si="115"/>
        <v>#DIV/0!</v>
      </c>
      <c r="N60" s="38"/>
      <c r="O60" s="39"/>
      <c r="P60" s="39"/>
      <c r="Q60" s="39"/>
      <c r="R60" s="36">
        <f t="shared" si="116"/>
        <v>0</v>
      </c>
      <c r="S60" s="37" t="e">
        <f t="shared" si="117"/>
        <v>#DIV/0!</v>
      </c>
      <c r="T60" s="44" t="e">
        <f t="shared" si="118"/>
        <v>#DIV/0!</v>
      </c>
      <c r="U60" s="38"/>
      <c r="V60" s="39"/>
      <c r="W60" s="39"/>
      <c r="X60" s="39"/>
      <c r="Y60" s="36">
        <f t="shared" si="119"/>
        <v>0</v>
      </c>
      <c r="Z60" s="49" t="e">
        <f t="shared" si="120"/>
        <v>#DIV/0!</v>
      </c>
      <c r="AA60" s="51" t="e">
        <f t="shared" si="121"/>
        <v>#DIV/0!</v>
      </c>
      <c r="AB60" s="38"/>
      <c r="AC60" s="39"/>
      <c r="AD60" s="39"/>
      <c r="AE60" s="39"/>
      <c r="AF60" s="36">
        <f t="shared" si="122"/>
        <v>0</v>
      </c>
      <c r="AG60" s="37" t="e">
        <f t="shared" si="123"/>
        <v>#DIV/0!</v>
      </c>
      <c r="AH60" s="44" t="e">
        <f t="shared" si="124"/>
        <v>#DIV/0!</v>
      </c>
      <c r="AI60" s="38"/>
      <c r="AJ60" s="39"/>
      <c r="AK60" s="39"/>
      <c r="AL60" s="39"/>
      <c r="AM60" s="36">
        <f t="shared" si="125"/>
        <v>0</v>
      </c>
      <c r="AN60" s="49" t="e">
        <f t="shared" si="126"/>
        <v>#DIV/0!</v>
      </c>
      <c r="AO60" s="51" t="e">
        <f t="shared" si="127"/>
        <v>#DIV/0!</v>
      </c>
      <c r="AP60" s="38"/>
      <c r="AQ60" s="39"/>
      <c r="AR60" s="39"/>
      <c r="AS60" s="39"/>
      <c r="AT60" s="36">
        <f>$F60-(AP60+AR60+AS60)</f>
        <v>0</v>
      </c>
      <c r="AU60" s="37" t="e">
        <f t="shared" si="128"/>
        <v>#DIV/0!</v>
      </c>
      <c r="AV60" s="44" t="e">
        <f t="shared" si="129"/>
        <v>#DIV/0!</v>
      </c>
      <c r="AW60" s="38"/>
      <c r="AX60" s="39"/>
      <c r="AY60" s="39"/>
      <c r="AZ60" s="39"/>
      <c r="BA60" s="36">
        <f t="shared" si="130"/>
        <v>0</v>
      </c>
      <c r="BB60" s="49" t="e">
        <f t="shared" si="131"/>
        <v>#DIV/0!</v>
      </c>
      <c r="BC60" s="51" t="e">
        <f t="shared" si="132"/>
        <v>#DIV/0!</v>
      </c>
    </row>
    <row r="61" spans="2:55">
      <c r="B61" s="41" t="s">
        <v>21</v>
      </c>
      <c r="C61" s="35"/>
      <c r="D61" s="35"/>
      <c r="E61" s="35"/>
      <c r="F61" s="42">
        <f t="shared" si="112"/>
        <v>0</v>
      </c>
      <c r="G61" s="43"/>
      <c r="H61" s="36"/>
      <c r="I61" s="36"/>
      <c r="J61" s="36"/>
      <c r="K61" s="36">
        <f t="shared" si="113"/>
        <v>0</v>
      </c>
      <c r="L61" s="47" t="e">
        <f t="shared" si="114"/>
        <v>#DIV/0!</v>
      </c>
      <c r="M61" s="48" t="e">
        <f t="shared" si="115"/>
        <v>#DIV/0!</v>
      </c>
      <c r="N61" s="43"/>
      <c r="O61" s="36"/>
      <c r="P61" s="36"/>
      <c r="Q61" s="36"/>
      <c r="R61" s="36">
        <f t="shared" si="116"/>
        <v>0</v>
      </c>
      <c r="S61" s="37" t="e">
        <f t="shared" si="117"/>
        <v>#DIV/0!</v>
      </c>
      <c r="T61" s="44" t="e">
        <f t="shared" si="118"/>
        <v>#DIV/0!</v>
      </c>
      <c r="U61" s="43"/>
      <c r="V61" s="36"/>
      <c r="W61" s="36"/>
      <c r="X61" s="36"/>
      <c r="Y61" s="36">
        <f t="shared" si="119"/>
        <v>0</v>
      </c>
      <c r="Z61" s="47" t="e">
        <f t="shared" si="120"/>
        <v>#DIV/0!</v>
      </c>
      <c r="AA61" s="48" t="e">
        <f t="shared" si="121"/>
        <v>#DIV/0!</v>
      </c>
      <c r="AB61" s="43"/>
      <c r="AC61" s="36"/>
      <c r="AD61" s="36"/>
      <c r="AE61" s="36"/>
      <c r="AF61" s="36">
        <f t="shared" si="122"/>
        <v>0</v>
      </c>
      <c r="AG61" s="37" t="e">
        <f t="shared" si="123"/>
        <v>#DIV/0!</v>
      </c>
      <c r="AH61" s="44" t="e">
        <f t="shared" si="124"/>
        <v>#DIV/0!</v>
      </c>
      <c r="AI61" s="43"/>
      <c r="AJ61" s="36"/>
      <c r="AK61" s="36"/>
      <c r="AL61" s="36"/>
      <c r="AM61" s="36">
        <f t="shared" si="125"/>
        <v>0</v>
      </c>
      <c r="AN61" s="47" t="e">
        <f t="shared" si="126"/>
        <v>#DIV/0!</v>
      </c>
      <c r="AO61" s="48" t="e">
        <f t="shared" si="127"/>
        <v>#DIV/0!</v>
      </c>
      <c r="AP61" s="43"/>
      <c r="AQ61" s="36"/>
      <c r="AR61" s="36"/>
      <c r="AS61" s="36"/>
      <c r="AT61" s="36">
        <f t="shared" ref="AT61:AT62" si="133">$F61-(AP61+AR61+AS61)</f>
        <v>0</v>
      </c>
      <c r="AU61" s="37" t="e">
        <f t="shared" si="128"/>
        <v>#DIV/0!</v>
      </c>
      <c r="AV61" s="46" t="e">
        <f t="shared" si="129"/>
        <v>#DIV/0!</v>
      </c>
      <c r="AW61" s="43"/>
      <c r="AX61" s="36"/>
      <c r="AY61" s="36"/>
      <c r="AZ61" s="36"/>
      <c r="BA61" s="36">
        <f t="shared" si="130"/>
        <v>0</v>
      </c>
      <c r="BB61" s="47" t="e">
        <f t="shared" si="131"/>
        <v>#DIV/0!</v>
      </c>
      <c r="BC61" s="48" t="e">
        <f t="shared" si="132"/>
        <v>#DIV/0!</v>
      </c>
    </row>
    <row r="62" spans="2:55">
      <c r="B62" s="41" t="s">
        <v>22</v>
      </c>
      <c r="C62" s="35"/>
      <c r="D62" s="35"/>
      <c r="E62" s="35"/>
      <c r="F62" s="42">
        <f t="shared" si="112"/>
        <v>0</v>
      </c>
      <c r="G62" s="43"/>
      <c r="H62" s="36"/>
      <c r="I62" s="36"/>
      <c r="J62" s="36"/>
      <c r="K62" s="36">
        <f t="shared" si="113"/>
        <v>0</v>
      </c>
      <c r="L62" s="47" t="e">
        <f t="shared" si="114"/>
        <v>#DIV/0!</v>
      </c>
      <c r="M62" s="48" t="e">
        <f t="shared" si="115"/>
        <v>#DIV/0!</v>
      </c>
      <c r="N62" s="43"/>
      <c r="O62" s="36"/>
      <c r="P62" s="36"/>
      <c r="Q62" s="36"/>
      <c r="R62" s="36">
        <f t="shared" si="116"/>
        <v>0</v>
      </c>
      <c r="S62" s="37" t="e">
        <f t="shared" si="117"/>
        <v>#DIV/0!</v>
      </c>
      <c r="T62" s="44" t="e">
        <f t="shared" si="118"/>
        <v>#DIV/0!</v>
      </c>
      <c r="U62" s="43"/>
      <c r="V62" s="36"/>
      <c r="W62" s="36"/>
      <c r="X62" s="36"/>
      <c r="Y62" s="36">
        <f t="shared" si="119"/>
        <v>0</v>
      </c>
      <c r="Z62" s="47" t="e">
        <f t="shared" si="120"/>
        <v>#DIV/0!</v>
      </c>
      <c r="AA62" s="48" t="e">
        <f t="shared" si="121"/>
        <v>#DIV/0!</v>
      </c>
      <c r="AB62" s="43"/>
      <c r="AC62" s="36"/>
      <c r="AD62" s="36"/>
      <c r="AE62" s="36"/>
      <c r="AF62" s="36">
        <f t="shared" si="122"/>
        <v>0</v>
      </c>
      <c r="AG62" s="37" t="e">
        <f t="shared" si="123"/>
        <v>#DIV/0!</v>
      </c>
      <c r="AH62" s="44" t="e">
        <f t="shared" si="124"/>
        <v>#DIV/0!</v>
      </c>
      <c r="AI62" s="43"/>
      <c r="AJ62" s="36"/>
      <c r="AK62" s="36"/>
      <c r="AL62" s="36"/>
      <c r="AM62" s="36">
        <f t="shared" si="125"/>
        <v>0</v>
      </c>
      <c r="AN62" s="47" t="e">
        <f t="shared" si="126"/>
        <v>#DIV/0!</v>
      </c>
      <c r="AO62" s="48" t="e">
        <f t="shared" si="127"/>
        <v>#DIV/0!</v>
      </c>
      <c r="AP62" s="43"/>
      <c r="AQ62" s="36"/>
      <c r="AR62" s="36"/>
      <c r="AS62" s="36"/>
      <c r="AT62" s="36">
        <f t="shared" si="133"/>
        <v>0</v>
      </c>
      <c r="AU62" s="37" t="e">
        <f t="shared" si="128"/>
        <v>#DIV/0!</v>
      </c>
      <c r="AV62" s="46" t="e">
        <f t="shared" si="129"/>
        <v>#DIV/0!</v>
      </c>
      <c r="AW62" s="43"/>
      <c r="AX62" s="36"/>
      <c r="AY62" s="36"/>
      <c r="AZ62" s="36"/>
      <c r="BA62" s="36">
        <f t="shared" si="130"/>
        <v>0</v>
      </c>
      <c r="BB62" s="47" t="e">
        <f t="shared" si="131"/>
        <v>#DIV/0!</v>
      </c>
      <c r="BC62" s="48" t="e">
        <f t="shared" si="132"/>
        <v>#DIV/0!</v>
      </c>
    </row>
    <row r="63" spans="2:55">
      <c r="B63" s="41" t="s">
        <v>23</v>
      </c>
      <c r="C63" s="35"/>
      <c r="D63" s="35"/>
      <c r="E63" s="35"/>
      <c r="F63" s="42">
        <f t="shared" si="112"/>
        <v>0</v>
      </c>
      <c r="G63" s="52"/>
      <c r="H63" s="40"/>
      <c r="I63" s="40"/>
      <c r="J63" s="40"/>
      <c r="K63" s="36">
        <f t="shared" si="113"/>
        <v>0</v>
      </c>
      <c r="L63" s="53" t="e">
        <f t="shared" si="114"/>
        <v>#DIV/0!</v>
      </c>
      <c r="M63" s="54" t="e">
        <f t="shared" si="115"/>
        <v>#DIV/0!</v>
      </c>
      <c r="N63" s="52"/>
      <c r="O63" s="40"/>
      <c r="P63" s="40"/>
      <c r="Q63" s="40"/>
      <c r="R63" s="36">
        <f t="shared" si="116"/>
        <v>0</v>
      </c>
      <c r="S63" s="37" t="e">
        <f t="shared" si="117"/>
        <v>#DIV/0!</v>
      </c>
      <c r="T63" s="44" t="e">
        <f t="shared" si="118"/>
        <v>#DIV/0!</v>
      </c>
      <c r="U63" s="52"/>
      <c r="V63" s="40"/>
      <c r="W63" s="40"/>
      <c r="X63" s="40"/>
      <c r="Y63" s="36">
        <f t="shared" si="119"/>
        <v>0</v>
      </c>
      <c r="Z63" s="53" t="e">
        <f t="shared" si="120"/>
        <v>#DIV/0!</v>
      </c>
      <c r="AA63" s="54" t="e">
        <f t="shared" si="121"/>
        <v>#DIV/0!</v>
      </c>
      <c r="AB63" s="52"/>
      <c r="AC63" s="40"/>
      <c r="AD63" s="40"/>
      <c r="AE63" s="40"/>
      <c r="AF63" s="36"/>
      <c r="AG63" s="37" t="e">
        <f t="shared" si="123"/>
        <v>#DIV/0!</v>
      </c>
      <c r="AH63" s="44" t="e">
        <f t="shared" si="124"/>
        <v>#DIV/0!</v>
      </c>
      <c r="AI63" s="52"/>
      <c r="AJ63" s="40"/>
      <c r="AK63" s="40"/>
      <c r="AL63" s="40"/>
      <c r="AM63" s="40"/>
      <c r="AN63" s="53" t="e">
        <f t="shared" si="126"/>
        <v>#DIV/0!</v>
      </c>
      <c r="AO63" s="54" t="e">
        <f t="shared" si="127"/>
        <v>#DIV/0!</v>
      </c>
      <c r="AP63" s="52"/>
      <c r="AQ63" s="40"/>
      <c r="AR63" s="40"/>
      <c r="AS63" s="40"/>
      <c r="AT63" s="36"/>
      <c r="AU63" s="37" t="e">
        <f t="shared" si="128"/>
        <v>#DIV/0!</v>
      </c>
      <c r="AV63" s="46" t="e">
        <f t="shared" si="129"/>
        <v>#DIV/0!</v>
      </c>
      <c r="AW63" s="52"/>
      <c r="AX63" s="40"/>
      <c r="AY63" s="40"/>
      <c r="AZ63" s="40"/>
      <c r="BA63" s="40"/>
      <c r="BB63" s="53" t="e">
        <f t="shared" si="131"/>
        <v>#DIV/0!</v>
      </c>
      <c r="BC63" s="54" t="e">
        <f t="shared" si="132"/>
        <v>#DIV/0!</v>
      </c>
    </row>
    <row r="64" spans="2:55">
      <c r="B64" s="55" t="s">
        <v>24</v>
      </c>
      <c r="C64" s="59"/>
      <c r="F64" s="60">
        <f t="shared" si="112"/>
        <v>0</v>
      </c>
      <c r="G64" s="38"/>
      <c r="I64" s="55"/>
      <c r="J64" s="39"/>
      <c r="K64" s="39">
        <f t="shared" si="113"/>
        <v>0</v>
      </c>
      <c r="L64" s="49" t="e">
        <f t="shared" si="114"/>
        <v>#DIV/0!</v>
      </c>
      <c r="M64" s="50" t="e">
        <f t="shared" si="115"/>
        <v>#DIV/0!</v>
      </c>
      <c r="N64" s="38"/>
      <c r="P64" s="55"/>
      <c r="Q64" s="39"/>
      <c r="R64" s="36">
        <f t="shared" si="116"/>
        <v>0</v>
      </c>
      <c r="S64" s="61" t="e">
        <f t="shared" si="117"/>
        <v>#DIV/0!</v>
      </c>
      <c r="T64" s="50" t="e">
        <f t="shared" si="118"/>
        <v>#DIV/0!</v>
      </c>
      <c r="U64" s="38"/>
      <c r="W64" s="55"/>
      <c r="X64" s="39"/>
      <c r="Z64" s="49" t="e">
        <f t="shared" si="120"/>
        <v>#DIV/0!</v>
      </c>
      <c r="AA64" s="62" t="e">
        <f t="shared" si="121"/>
        <v>#DIV/0!</v>
      </c>
      <c r="AB64" s="38"/>
      <c r="AD64" s="55"/>
      <c r="AE64" s="39"/>
      <c r="AG64" s="61" t="e">
        <f t="shared" si="123"/>
        <v>#DIV/0!</v>
      </c>
      <c r="AH64" s="50" t="e">
        <f t="shared" si="124"/>
        <v>#DIV/0!</v>
      </c>
      <c r="AI64" s="38"/>
      <c r="AK64" s="55"/>
      <c r="AL64" s="39"/>
      <c r="AN64" s="49" t="e">
        <f t="shared" si="126"/>
        <v>#DIV/0!</v>
      </c>
      <c r="AO64" s="62" t="e">
        <f t="shared" si="127"/>
        <v>#DIV/0!</v>
      </c>
      <c r="AP64" s="38"/>
      <c r="AR64" s="55"/>
      <c r="AS64" s="39"/>
      <c r="AU64" s="61" t="e">
        <f t="shared" si="128"/>
        <v>#DIV/0!</v>
      </c>
      <c r="AV64" s="62" t="e">
        <f t="shared" si="129"/>
        <v>#DIV/0!</v>
      </c>
      <c r="AW64" s="38"/>
      <c r="AY64" s="55"/>
      <c r="AZ64" s="39"/>
      <c r="BB64" s="49" t="e">
        <f t="shared" si="131"/>
        <v>#DIV/0!</v>
      </c>
      <c r="BC64" s="62" t="e">
        <f t="shared" si="132"/>
        <v>#DIV/0!</v>
      </c>
    </row>
    <row r="65" spans="2:52">
      <c r="B65" s="55" t="s">
        <v>25</v>
      </c>
      <c r="C65" s="56"/>
      <c r="F65" s="60">
        <f t="shared" si="112"/>
        <v>0</v>
      </c>
      <c r="G65" s="38"/>
      <c r="I65" s="55"/>
      <c r="J65" s="39"/>
      <c r="K65" s="39">
        <f>$F65-(G65+I65+J65)</f>
        <v>0</v>
      </c>
      <c r="L65" s="49" t="e">
        <f t="shared" si="114"/>
        <v>#DIV/0!</v>
      </c>
      <c r="M65" s="50" t="e">
        <f t="shared" si="115"/>
        <v>#DIV/0!</v>
      </c>
      <c r="N65" s="38"/>
      <c r="P65" s="55"/>
      <c r="Q65" s="39"/>
      <c r="U65" s="38"/>
      <c r="W65" s="55"/>
      <c r="X65" s="39"/>
      <c r="AB65" s="38"/>
      <c r="AD65" s="55"/>
      <c r="AE65" s="39"/>
      <c r="AI65" s="38"/>
      <c r="AK65" s="55"/>
      <c r="AL65" s="39"/>
      <c r="AP65" s="38"/>
      <c r="AR65" s="55"/>
      <c r="AS65" s="39"/>
      <c r="AW65" s="38"/>
      <c r="AY65" s="55"/>
      <c r="AZ65" s="39"/>
    </row>
    <row r="66" spans="2:52">
      <c r="B66" s="55" t="s">
        <v>26</v>
      </c>
      <c r="C66" s="56"/>
      <c r="F66" s="60">
        <f t="shared" si="112"/>
        <v>0</v>
      </c>
    </row>
  </sheetData>
  <mergeCells count="55">
    <mergeCell ref="AP57:AV57"/>
    <mergeCell ref="AW57:BC57"/>
    <mergeCell ref="B57:B58"/>
    <mergeCell ref="C57:C58"/>
    <mergeCell ref="D57:D58"/>
    <mergeCell ref="E57:E58"/>
    <mergeCell ref="G57:M57"/>
    <mergeCell ref="N57:T57"/>
    <mergeCell ref="N44:T44"/>
    <mergeCell ref="U44:AA44"/>
    <mergeCell ref="AB44:AH44"/>
    <mergeCell ref="AI44:AO44"/>
    <mergeCell ref="U57:AA57"/>
    <mergeCell ref="AB57:AH57"/>
    <mergeCell ref="AI57:AO57"/>
    <mergeCell ref="AP44:AV44"/>
    <mergeCell ref="AW44:BC44"/>
    <mergeCell ref="U31:AA31"/>
    <mergeCell ref="AB31:AH31"/>
    <mergeCell ref="AI31:AO31"/>
    <mergeCell ref="AP31:AV31"/>
    <mergeCell ref="AW31:BC31"/>
    <mergeCell ref="B44:B45"/>
    <mergeCell ref="C44:C45"/>
    <mergeCell ref="D44:D45"/>
    <mergeCell ref="E44:E45"/>
    <mergeCell ref="G44:M44"/>
    <mergeCell ref="B31:B32"/>
    <mergeCell ref="C31:C32"/>
    <mergeCell ref="D31:D32"/>
    <mergeCell ref="E31:E32"/>
    <mergeCell ref="G31:M31"/>
    <mergeCell ref="N31:T31"/>
    <mergeCell ref="N17:T17"/>
    <mergeCell ref="U17:AA17"/>
    <mergeCell ref="AB17:AH17"/>
    <mergeCell ref="AI17:AO17"/>
    <mergeCell ref="AP17:AV17"/>
    <mergeCell ref="AW17:BC17"/>
    <mergeCell ref="U3:AA3"/>
    <mergeCell ref="AB3:AH3"/>
    <mergeCell ref="AI3:AO3"/>
    <mergeCell ref="AP3:AV3"/>
    <mergeCell ref="AW3:BC3"/>
    <mergeCell ref="B17:B18"/>
    <mergeCell ref="C17:C18"/>
    <mergeCell ref="D17:D18"/>
    <mergeCell ref="E17:E18"/>
    <mergeCell ref="G17:M17"/>
    <mergeCell ref="N3:T3"/>
    <mergeCell ref="B3:B4"/>
    <mergeCell ref="C3:C4"/>
    <mergeCell ref="D3:D4"/>
    <mergeCell ref="E3:E4"/>
    <mergeCell ref="G3:M3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6413FE4BDF724195B117D10648318A" ma:contentTypeVersion="4" ma:contentTypeDescription="Create a new document." ma:contentTypeScope="" ma:versionID="4aebd962bf55e069dbb5ab488b1729dd">
  <xsd:schema xmlns:xsd="http://www.w3.org/2001/XMLSchema" xmlns:xs="http://www.w3.org/2001/XMLSchema" xmlns:p="http://schemas.microsoft.com/office/2006/metadata/properties" xmlns:ns2="5960ec65-4f04-41e5-bad3-270b13ddbcd5" targetNamespace="http://schemas.microsoft.com/office/2006/metadata/properties" ma:root="true" ma:fieldsID="2911be9b63bf21a5b9f4d4f4bf1bf533" ns2:_="">
    <xsd:import namespace="5960ec65-4f04-41e5-bad3-270b13ddbc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60ec65-4f04-41e5-bad3-270b13ddbc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466AA2-EE35-47E4-9BAB-291EB695B6AB}"/>
</file>

<file path=customXml/itemProps2.xml><?xml version="1.0" encoding="utf-8"?>
<ds:datastoreItem xmlns:ds="http://schemas.openxmlformats.org/officeDocument/2006/customXml" ds:itemID="{04513C06-85B6-4083-852C-9E3F504D76BF}"/>
</file>

<file path=customXml/itemProps3.xml><?xml version="1.0" encoding="utf-8"?>
<ds:datastoreItem xmlns:ds="http://schemas.openxmlformats.org/officeDocument/2006/customXml" ds:itemID="{8C626BC6-E4A9-4BF5-95E6-DF39C97D90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Watasha Hall</cp:lastModifiedBy>
  <cp:revision/>
  <dcterms:created xsi:type="dcterms:W3CDTF">2015-06-15T22:07:29Z</dcterms:created>
  <dcterms:modified xsi:type="dcterms:W3CDTF">2025-04-24T15:25:11Z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0x010100CD6413FE4BDF724195B117D10648318A</vt:lpwstr>
  </property>
</Properties>
</file>